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D:\ROZPOČTY\Zakázky\Tábor_parkoviště\SP_RO+VV\rev.00\"/>
    </mc:Choice>
  </mc:AlternateContent>
  <xr:revisionPtr revIDLastSave="0" documentId="13_ncr:1_{E368BD5E-6D76-43CD-8DE2-8AB6F28A36AA}" xr6:coauthVersionLast="47" xr6:coauthVersionMax="47" xr10:uidLastSave="{00000000-0000-0000-0000-000000000000}"/>
  <bookViews>
    <workbookView xWindow="-108" yWindow="-108" windowWidth="23256" windowHeight="12456" xr2:uid="{00000000-000D-0000-FFFF-FFFF00000000}"/>
  </bookViews>
  <sheets>
    <sheet name="Rekapitulace stavby" sheetId="1" r:id="rId1"/>
    <sheet name="VOP k ceně díla" sheetId="11" r:id="rId2"/>
    <sheet name="SO 01 - Parkoviště, zpevn..." sheetId="2" r:id="rId3"/>
    <sheet name="SO 10 - Stanoviště separo..." sheetId="3" r:id="rId4"/>
    <sheet name="SO 11 - Veřejná zeleň" sheetId="4" r:id="rId5"/>
    <sheet name="SO 01 - Parkoviště, zpevn..._01" sheetId="5" r:id="rId6"/>
    <sheet name="SO 09 - Mobiliář" sheetId="6" r:id="rId7"/>
    <sheet name="SO 11 - Veřejná zeleň_01" sheetId="7" r:id="rId8"/>
    <sheet name="VON - Vedlejší a ostatní ..." sheetId="8" r:id="rId9"/>
    <sheet name="Seznam figur" sheetId="9" r:id="rId10"/>
    <sheet name="Pokyny pro vyplnění" sheetId="10" r:id="rId11"/>
  </sheets>
  <definedNames>
    <definedName name="_xlnm._FilterDatabase" localSheetId="2" hidden="1">'SO 01 - Parkoviště, zpevn...'!$C$116:$K$1689</definedName>
    <definedName name="_xlnm._FilterDatabase" localSheetId="5" hidden="1">'SO 01 - Parkoviště, zpevn..._01'!$C$111:$K$916</definedName>
    <definedName name="_xlnm._FilterDatabase" localSheetId="6" hidden="1">'SO 09 - Mobiliář'!$C$89:$K$170</definedName>
    <definedName name="_xlnm._FilterDatabase" localSheetId="3" hidden="1">'SO 10 - Stanoviště separo...'!$C$92:$K$238</definedName>
    <definedName name="_xlnm._FilterDatabase" localSheetId="4" hidden="1">'SO 11 - Veřejná zeleň'!$C$95:$K$778</definedName>
    <definedName name="_xlnm._FilterDatabase" localSheetId="7" hidden="1">'SO 11 - Veřejná zeleň_01'!$C$94:$K$736</definedName>
    <definedName name="_xlnm._FilterDatabase" localSheetId="8" hidden="1">'VON - Vedlejší a ostatní ...'!$C$84:$K$148</definedName>
    <definedName name="_xlnm.Print_Titles" localSheetId="0">'Rekapitulace stavby'!$52:$52</definedName>
    <definedName name="_xlnm.Print_Titles" localSheetId="9">'Seznam figur'!$9:$9</definedName>
    <definedName name="_xlnm.Print_Titles" localSheetId="2">'SO 01 - Parkoviště, zpevn...'!$116:$116</definedName>
    <definedName name="_xlnm.Print_Titles" localSheetId="5">'SO 01 - Parkoviště, zpevn..._01'!$111:$111</definedName>
    <definedName name="_xlnm.Print_Titles" localSheetId="6">'SO 09 - Mobiliář'!$89:$89</definedName>
    <definedName name="_xlnm.Print_Titles" localSheetId="3">'SO 10 - Stanoviště separo...'!$92:$92</definedName>
    <definedName name="_xlnm.Print_Titles" localSheetId="4">'SO 11 - Veřejná zeleň'!$95:$95</definedName>
    <definedName name="_xlnm.Print_Titles" localSheetId="7">'SO 11 - Veřejná zeleň_01'!$94:$94</definedName>
    <definedName name="_xlnm.Print_Titles" localSheetId="8">'VON - Vedlejší a ostatní ...'!$84:$84</definedName>
    <definedName name="_xlnm.Print_Area" localSheetId="10">'Pokyny pro vyplnění'!$B$2:$K$71,'Pokyny pro vyplnění'!$B$74:$K$118,'Pokyny pro vyplnění'!$B$121:$K$161,'Pokyny pro vyplnění'!$B$164:$K$219</definedName>
    <definedName name="_xlnm.Print_Area" localSheetId="0">'Rekapitulace stavby'!$D$4:$AO$36,'Rekapitulace stavby'!$C$42:$AQ$64</definedName>
    <definedName name="_xlnm.Print_Area" localSheetId="9">'Seznam figur'!$C$4:$G$1592</definedName>
    <definedName name="_xlnm.Print_Area" localSheetId="2">'SO 01 - Parkoviště, zpevn...'!$C$4:$J$41,'SO 01 - Parkoviště, zpevn...'!$C$47:$J$96,'SO 01 - Parkoviště, zpevn...'!$C$102:$K$1689</definedName>
    <definedName name="_xlnm.Print_Area" localSheetId="5">'SO 01 - Parkoviště, zpevn..._01'!$C$4:$J$41,'SO 01 - Parkoviště, zpevn..._01'!$C$47:$J$91,'SO 01 - Parkoviště, zpevn..._01'!$C$97:$K$916</definedName>
    <definedName name="_xlnm.Print_Area" localSheetId="6">'SO 09 - Mobiliář'!$C$4:$J$41,'SO 09 - Mobiliář'!$C$47:$J$69,'SO 09 - Mobiliář'!$C$75:$K$170</definedName>
    <definedName name="_xlnm.Print_Area" localSheetId="3">'SO 10 - Stanoviště separo...'!$C$4:$J$41,'SO 10 - Stanoviště separo...'!$C$47:$J$72,'SO 10 - Stanoviště separo...'!$C$78:$K$238</definedName>
    <definedName name="_xlnm.Print_Area" localSheetId="4">'SO 11 - Veřejná zeleň'!$C$4:$J$41,'SO 11 - Veřejná zeleň'!$C$47:$J$75,'SO 11 - Veřejná zeleň'!$C$81:$K$778</definedName>
    <definedName name="_xlnm.Print_Area" localSheetId="7">'SO 11 - Veřejná zeleň_01'!$C$4:$J$41,'SO 11 - Veřejná zeleň_01'!$C$47:$J$74,'SO 11 - Veřejná zeleň_01'!$C$80:$K$736</definedName>
    <definedName name="_xlnm.Print_Area" localSheetId="8">'VON - Vedlejší a ostatní ...'!$C$4:$J$39,'VON - Vedlejší a ostatní ...'!$C$45:$J$66,'VON - Vedlejší a ostatní ...'!$C$72:$K$148</definedName>
    <definedName name="_xlnm.Print_Area" localSheetId="1">'VOP k ceně díla'!$A$1:$F$29</definedName>
  </definedNames>
  <calcPr calcId="181029"/>
</workbook>
</file>

<file path=xl/calcChain.xml><?xml version="1.0" encoding="utf-8"?>
<calcChain xmlns="http://schemas.openxmlformats.org/spreadsheetml/2006/main">
  <c r="D7" i="9" l="1"/>
  <c r="J37" i="8"/>
  <c r="J36" i="8"/>
  <c r="AY63" i="1" s="1"/>
  <c r="J35" i="8"/>
  <c r="AX63" i="1"/>
  <c r="BI146" i="8"/>
  <c r="BH146" i="8"/>
  <c r="BG146" i="8"/>
  <c r="BF146" i="8"/>
  <c r="T146" i="8"/>
  <c r="T145" i="8"/>
  <c r="R146" i="8"/>
  <c r="R145" i="8"/>
  <c r="P146" i="8"/>
  <c r="P145" i="8"/>
  <c r="BI143" i="8"/>
  <c r="BH143" i="8"/>
  <c r="BG143" i="8"/>
  <c r="BF143" i="8"/>
  <c r="T143" i="8"/>
  <c r="T142" i="8" s="1"/>
  <c r="R143" i="8"/>
  <c r="R142" i="8"/>
  <c r="P143" i="8"/>
  <c r="P142" i="8"/>
  <c r="BI140" i="8"/>
  <c r="BH140" i="8"/>
  <c r="BG140" i="8"/>
  <c r="BF140" i="8"/>
  <c r="T140" i="8"/>
  <c r="R140" i="8"/>
  <c r="P140" i="8"/>
  <c r="BI138" i="8"/>
  <c r="BH138" i="8"/>
  <c r="BG138" i="8"/>
  <c r="BF138" i="8"/>
  <c r="T138" i="8"/>
  <c r="R138" i="8"/>
  <c r="P138" i="8"/>
  <c r="BI136" i="8"/>
  <c r="BH136" i="8"/>
  <c r="BG136" i="8"/>
  <c r="BF136" i="8"/>
  <c r="T136" i="8"/>
  <c r="R136" i="8"/>
  <c r="P136" i="8"/>
  <c r="BI134" i="8"/>
  <c r="BH134" i="8"/>
  <c r="BG134" i="8"/>
  <c r="BF134" i="8"/>
  <c r="T134" i="8"/>
  <c r="R134" i="8"/>
  <c r="P134" i="8"/>
  <c r="BI131" i="8"/>
  <c r="BH131" i="8"/>
  <c r="BG131" i="8"/>
  <c r="BF131" i="8"/>
  <c r="T131" i="8"/>
  <c r="R131" i="8"/>
  <c r="P131" i="8"/>
  <c r="BI128" i="8"/>
  <c r="BH128" i="8"/>
  <c r="BG128" i="8"/>
  <c r="BF128" i="8"/>
  <c r="T128" i="8"/>
  <c r="R128" i="8"/>
  <c r="P128" i="8"/>
  <c r="BI121" i="8"/>
  <c r="BH121" i="8"/>
  <c r="BG121" i="8"/>
  <c r="BF121" i="8"/>
  <c r="T121" i="8"/>
  <c r="R121" i="8"/>
  <c r="P121" i="8"/>
  <c r="BI112" i="8"/>
  <c r="BH112" i="8"/>
  <c r="BG112" i="8"/>
  <c r="BF112" i="8"/>
  <c r="T112" i="8"/>
  <c r="R112" i="8"/>
  <c r="P112" i="8"/>
  <c r="BI110" i="8"/>
  <c r="BH110" i="8"/>
  <c r="BG110" i="8"/>
  <c r="BF110" i="8"/>
  <c r="T110" i="8"/>
  <c r="R110" i="8"/>
  <c r="P110" i="8"/>
  <c r="BI108" i="8"/>
  <c r="BH108" i="8"/>
  <c r="BG108" i="8"/>
  <c r="BF108" i="8"/>
  <c r="T108" i="8"/>
  <c r="R108" i="8"/>
  <c r="P108" i="8"/>
  <c r="BI106" i="8"/>
  <c r="BH106" i="8"/>
  <c r="BG106" i="8"/>
  <c r="BF106" i="8"/>
  <c r="T106" i="8"/>
  <c r="R106" i="8"/>
  <c r="P106" i="8"/>
  <c r="BI104" i="8"/>
  <c r="BH104" i="8"/>
  <c r="BG104" i="8"/>
  <c r="BF104" i="8"/>
  <c r="T104" i="8"/>
  <c r="R104" i="8"/>
  <c r="P104" i="8"/>
  <c r="BI101" i="8"/>
  <c r="BH101" i="8"/>
  <c r="BG101" i="8"/>
  <c r="BF101" i="8"/>
  <c r="T101" i="8"/>
  <c r="R101" i="8"/>
  <c r="P101" i="8"/>
  <c r="BI99" i="8"/>
  <c r="BH99" i="8"/>
  <c r="BG99" i="8"/>
  <c r="BF99" i="8"/>
  <c r="T99" i="8"/>
  <c r="R99" i="8"/>
  <c r="P99" i="8"/>
  <c r="BI97" i="8"/>
  <c r="BH97" i="8"/>
  <c r="BG97" i="8"/>
  <c r="BF97" i="8"/>
  <c r="T97" i="8"/>
  <c r="R97" i="8"/>
  <c r="P97" i="8"/>
  <c r="BI95" i="8"/>
  <c r="BH95" i="8"/>
  <c r="BG95" i="8"/>
  <c r="BF95" i="8"/>
  <c r="T95" i="8"/>
  <c r="R95" i="8"/>
  <c r="P95" i="8"/>
  <c r="BI92" i="8"/>
  <c r="BH92" i="8"/>
  <c r="BG92" i="8"/>
  <c r="BF92" i="8"/>
  <c r="T92" i="8"/>
  <c r="R92" i="8"/>
  <c r="P92" i="8"/>
  <c r="BI90" i="8"/>
  <c r="BH90" i="8"/>
  <c r="BG90" i="8"/>
  <c r="BF90" i="8"/>
  <c r="T90" i="8"/>
  <c r="R90" i="8"/>
  <c r="P90" i="8"/>
  <c r="BI88" i="8"/>
  <c r="BH88" i="8"/>
  <c r="BG88" i="8"/>
  <c r="BF88" i="8"/>
  <c r="T88" i="8"/>
  <c r="R88" i="8"/>
  <c r="P88" i="8"/>
  <c r="J82" i="8"/>
  <c r="J81" i="8"/>
  <c r="F81" i="8"/>
  <c r="F79" i="8"/>
  <c r="E77" i="8"/>
  <c r="J55" i="8"/>
  <c r="J54" i="8"/>
  <c r="F54" i="8"/>
  <c r="F52" i="8"/>
  <c r="E50" i="8"/>
  <c r="J18" i="8"/>
  <c r="E18" i="8"/>
  <c r="F82" i="8"/>
  <c r="J17" i="8"/>
  <c r="J12" i="8"/>
  <c r="J79" i="8" s="1"/>
  <c r="E7" i="8"/>
  <c r="E75" i="8" s="1"/>
  <c r="J39" i="7"/>
  <c r="J38" i="7"/>
  <c r="AY62" i="1"/>
  <c r="J37" i="7"/>
  <c r="AX62" i="1"/>
  <c r="BI735" i="7"/>
  <c r="BH735" i="7"/>
  <c r="BG735" i="7"/>
  <c r="BF735" i="7"/>
  <c r="T735" i="7"/>
  <c r="T734" i="7" s="1"/>
  <c r="R735" i="7"/>
  <c r="R734" i="7"/>
  <c r="P735" i="7"/>
  <c r="P734" i="7"/>
  <c r="BI726" i="7"/>
  <c r="BH726" i="7"/>
  <c r="BG726" i="7"/>
  <c r="BF726" i="7"/>
  <c r="T726" i="7"/>
  <c r="R726" i="7"/>
  <c r="P726" i="7"/>
  <c r="BI718" i="7"/>
  <c r="BH718" i="7"/>
  <c r="BG718" i="7"/>
  <c r="BF718" i="7"/>
  <c r="T718" i="7"/>
  <c r="R718" i="7"/>
  <c r="P718" i="7"/>
  <c r="BI716" i="7"/>
  <c r="BH716" i="7"/>
  <c r="BG716" i="7"/>
  <c r="BF716" i="7"/>
  <c r="T716" i="7"/>
  <c r="R716" i="7"/>
  <c r="P716" i="7"/>
  <c r="BI708" i="7"/>
  <c r="BH708" i="7"/>
  <c r="BG708" i="7"/>
  <c r="BF708" i="7"/>
  <c r="T708" i="7"/>
  <c r="R708" i="7"/>
  <c r="P708" i="7"/>
  <c r="BI706" i="7"/>
  <c r="BH706" i="7"/>
  <c r="BG706" i="7"/>
  <c r="BF706" i="7"/>
  <c r="T706" i="7"/>
  <c r="R706" i="7"/>
  <c r="P706" i="7"/>
  <c r="BI698" i="7"/>
  <c r="BH698" i="7"/>
  <c r="BG698" i="7"/>
  <c r="BF698" i="7"/>
  <c r="T698" i="7"/>
  <c r="R698" i="7"/>
  <c r="P698" i="7"/>
  <c r="BI690" i="7"/>
  <c r="BH690" i="7"/>
  <c r="BG690" i="7"/>
  <c r="BF690" i="7"/>
  <c r="T690" i="7"/>
  <c r="R690" i="7"/>
  <c r="P690" i="7"/>
  <c r="BI682" i="7"/>
  <c r="BH682" i="7"/>
  <c r="BG682" i="7"/>
  <c r="BF682" i="7"/>
  <c r="T682" i="7"/>
  <c r="R682" i="7"/>
  <c r="P682" i="7"/>
  <c r="BI679" i="7"/>
  <c r="BH679" i="7"/>
  <c r="BG679" i="7"/>
  <c r="BF679" i="7"/>
  <c r="T679" i="7"/>
  <c r="R679" i="7"/>
  <c r="P679" i="7"/>
  <c r="BI673" i="7"/>
  <c r="BH673" i="7"/>
  <c r="BG673" i="7"/>
  <c r="BF673" i="7"/>
  <c r="T673" i="7"/>
  <c r="R673" i="7"/>
  <c r="P673" i="7"/>
  <c r="BI668" i="7"/>
  <c r="BH668" i="7"/>
  <c r="BG668" i="7"/>
  <c r="BF668" i="7"/>
  <c r="T668" i="7"/>
  <c r="R668" i="7"/>
  <c r="P668" i="7"/>
  <c r="BI664" i="7"/>
  <c r="BH664" i="7"/>
  <c r="BG664" i="7"/>
  <c r="BF664" i="7"/>
  <c r="T664" i="7"/>
  <c r="R664" i="7"/>
  <c r="P664" i="7"/>
  <c r="BI655" i="7"/>
  <c r="BH655" i="7"/>
  <c r="BG655" i="7"/>
  <c r="BF655" i="7"/>
  <c r="T655" i="7"/>
  <c r="R655" i="7"/>
  <c r="P655" i="7"/>
  <c r="BI648" i="7"/>
  <c r="BH648" i="7"/>
  <c r="BG648" i="7"/>
  <c r="BF648" i="7"/>
  <c r="T648" i="7"/>
  <c r="R648" i="7"/>
  <c r="P648" i="7"/>
  <c r="BI646" i="7"/>
  <c r="BH646" i="7"/>
  <c r="BG646" i="7"/>
  <c r="BF646" i="7"/>
  <c r="T646" i="7"/>
  <c r="R646" i="7"/>
  <c r="P646" i="7"/>
  <c r="BI639" i="7"/>
  <c r="BH639" i="7"/>
  <c r="BG639" i="7"/>
  <c r="BF639" i="7"/>
  <c r="T639" i="7"/>
  <c r="R639" i="7"/>
  <c r="P639" i="7"/>
  <c r="BI634" i="7"/>
  <c r="BH634" i="7"/>
  <c r="BG634" i="7"/>
  <c r="BF634" i="7"/>
  <c r="T634" i="7"/>
  <c r="R634" i="7"/>
  <c r="P634" i="7"/>
  <c r="BI627" i="7"/>
  <c r="BH627" i="7"/>
  <c r="BG627" i="7"/>
  <c r="BF627" i="7"/>
  <c r="T627" i="7"/>
  <c r="R627" i="7"/>
  <c r="P627" i="7"/>
  <c r="BI625" i="7"/>
  <c r="BH625" i="7"/>
  <c r="BG625" i="7"/>
  <c r="BF625" i="7"/>
  <c r="T625" i="7"/>
  <c r="R625" i="7"/>
  <c r="P625" i="7"/>
  <c r="BI620" i="7"/>
  <c r="BH620" i="7"/>
  <c r="BG620" i="7"/>
  <c r="BF620" i="7"/>
  <c r="T620" i="7"/>
  <c r="R620" i="7"/>
  <c r="P620" i="7"/>
  <c r="BI613" i="7"/>
  <c r="BH613" i="7"/>
  <c r="BG613" i="7"/>
  <c r="BF613" i="7"/>
  <c r="T613" i="7"/>
  <c r="R613" i="7"/>
  <c r="P613" i="7"/>
  <c r="BI611" i="7"/>
  <c r="BH611" i="7"/>
  <c r="BG611" i="7"/>
  <c r="BF611" i="7"/>
  <c r="T611" i="7"/>
  <c r="R611" i="7"/>
  <c r="P611" i="7"/>
  <c r="BI598" i="7"/>
  <c r="BH598" i="7"/>
  <c r="BG598" i="7"/>
  <c r="BF598" i="7"/>
  <c r="T598" i="7"/>
  <c r="R598" i="7"/>
  <c r="P598" i="7"/>
  <c r="BI584" i="7"/>
  <c r="BH584" i="7"/>
  <c r="BG584" i="7"/>
  <c r="BF584" i="7"/>
  <c r="T584" i="7"/>
  <c r="R584" i="7"/>
  <c r="P584" i="7"/>
  <c r="BI570" i="7"/>
  <c r="BH570" i="7"/>
  <c r="BG570" i="7"/>
  <c r="BF570" i="7"/>
  <c r="T570" i="7"/>
  <c r="R570" i="7"/>
  <c r="P570" i="7"/>
  <c r="BI565" i="7"/>
  <c r="BH565" i="7"/>
  <c r="BG565" i="7"/>
  <c r="BF565" i="7"/>
  <c r="T565" i="7"/>
  <c r="R565" i="7"/>
  <c r="P565" i="7"/>
  <c r="BI562" i="7"/>
  <c r="BH562" i="7"/>
  <c r="BG562" i="7"/>
  <c r="BF562" i="7"/>
  <c r="T562" i="7"/>
  <c r="R562" i="7"/>
  <c r="P562" i="7"/>
  <c r="BI555" i="7"/>
  <c r="BH555" i="7"/>
  <c r="BG555" i="7"/>
  <c r="BF555" i="7"/>
  <c r="T555" i="7"/>
  <c r="R555" i="7"/>
  <c r="P555" i="7"/>
  <c r="BI545" i="7"/>
  <c r="BH545" i="7"/>
  <c r="BG545" i="7"/>
  <c r="BF545" i="7"/>
  <c r="T545" i="7"/>
  <c r="R545" i="7"/>
  <c r="P545" i="7"/>
  <c r="BI538" i="7"/>
  <c r="BH538" i="7"/>
  <c r="BG538" i="7"/>
  <c r="BF538" i="7"/>
  <c r="T538" i="7"/>
  <c r="R538" i="7"/>
  <c r="P538" i="7"/>
  <c r="BI531" i="7"/>
  <c r="BH531" i="7"/>
  <c r="BG531" i="7"/>
  <c r="BF531" i="7"/>
  <c r="T531" i="7"/>
  <c r="R531" i="7"/>
  <c r="P531" i="7"/>
  <c r="BI530" i="7"/>
  <c r="BH530" i="7"/>
  <c r="BG530" i="7"/>
  <c r="BF530" i="7"/>
  <c r="T530" i="7"/>
  <c r="R530" i="7"/>
  <c r="P530" i="7"/>
  <c r="BI529" i="7"/>
  <c r="BH529" i="7"/>
  <c r="BG529" i="7"/>
  <c r="BF529" i="7"/>
  <c r="T529" i="7"/>
  <c r="R529" i="7"/>
  <c r="P529" i="7"/>
  <c r="BI520" i="7"/>
  <c r="BH520" i="7"/>
  <c r="BG520" i="7"/>
  <c r="BF520" i="7"/>
  <c r="T520" i="7"/>
  <c r="R520" i="7"/>
  <c r="P520" i="7"/>
  <c r="BI519" i="7"/>
  <c r="BH519" i="7"/>
  <c r="BG519" i="7"/>
  <c r="BF519" i="7"/>
  <c r="T519" i="7"/>
  <c r="R519" i="7"/>
  <c r="P519" i="7"/>
  <c r="BI518" i="7"/>
  <c r="BH518" i="7"/>
  <c r="BG518" i="7"/>
  <c r="BF518" i="7"/>
  <c r="T518" i="7"/>
  <c r="R518" i="7"/>
  <c r="P518" i="7"/>
  <c r="BI517" i="7"/>
  <c r="BH517" i="7"/>
  <c r="BG517" i="7"/>
  <c r="BF517" i="7"/>
  <c r="T517" i="7"/>
  <c r="R517" i="7"/>
  <c r="P517" i="7"/>
  <c r="BI516" i="7"/>
  <c r="BH516" i="7"/>
  <c r="BG516" i="7"/>
  <c r="BF516" i="7"/>
  <c r="T516" i="7"/>
  <c r="R516" i="7"/>
  <c r="P516" i="7"/>
  <c r="BI515" i="7"/>
  <c r="BH515" i="7"/>
  <c r="BG515" i="7"/>
  <c r="BF515" i="7"/>
  <c r="T515" i="7"/>
  <c r="R515" i="7"/>
  <c r="P515" i="7"/>
  <c r="BI514" i="7"/>
  <c r="BH514" i="7"/>
  <c r="BG514" i="7"/>
  <c r="BF514" i="7"/>
  <c r="T514" i="7"/>
  <c r="R514" i="7"/>
  <c r="P514" i="7"/>
  <c r="BI505" i="7"/>
  <c r="BH505" i="7"/>
  <c r="BG505" i="7"/>
  <c r="BF505" i="7"/>
  <c r="T505" i="7"/>
  <c r="R505" i="7"/>
  <c r="P505" i="7"/>
  <c r="BI493" i="7"/>
  <c r="BH493" i="7"/>
  <c r="BG493" i="7"/>
  <c r="BF493" i="7"/>
  <c r="T493" i="7"/>
  <c r="R493" i="7"/>
  <c r="P493" i="7"/>
  <c r="BI482" i="7"/>
  <c r="BH482" i="7"/>
  <c r="BG482" i="7"/>
  <c r="BF482" i="7"/>
  <c r="T482" i="7"/>
  <c r="R482" i="7"/>
  <c r="P482" i="7"/>
  <c r="BI473" i="7"/>
  <c r="BH473" i="7"/>
  <c r="BG473" i="7"/>
  <c r="BF473" i="7"/>
  <c r="T473" i="7"/>
  <c r="R473" i="7"/>
  <c r="P473" i="7"/>
  <c r="BI472" i="7"/>
  <c r="BH472" i="7"/>
  <c r="BG472" i="7"/>
  <c r="BF472" i="7"/>
  <c r="T472" i="7"/>
  <c r="R472" i="7"/>
  <c r="P472" i="7"/>
  <c r="BI465" i="7"/>
  <c r="BH465" i="7"/>
  <c r="BG465" i="7"/>
  <c r="BF465" i="7"/>
  <c r="T465" i="7"/>
  <c r="R465" i="7"/>
  <c r="P465" i="7"/>
  <c r="BI458" i="7"/>
  <c r="BH458" i="7"/>
  <c r="BG458" i="7"/>
  <c r="BF458" i="7"/>
  <c r="T458" i="7"/>
  <c r="R458" i="7"/>
  <c r="P458" i="7"/>
  <c r="BI447" i="7"/>
  <c r="BH447" i="7"/>
  <c r="BG447" i="7"/>
  <c r="BF447" i="7"/>
  <c r="T447" i="7"/>
  <c r="R447" i="7"/>
  <c r="P447" i="7"/>
  <c r="BI443" i="7"/>
  <c r="BH443" i="7"/>
  <c r="BG443" i="7"/>
  <c r="BF443" i="7"/>
  <c r="T443" i="7"/>
  <c r="R443" i="7"/>
  <c r="P443" i="7"/>
  <c r="BI440" i="7"/>
  <c r="BH440" i="7"/>
  <c r="BG440" i="7"/>
  <c r="BF440" i="7"/>
  <c r="T440" i="7"/>
  <c r="R440" i="7"/>
  <c r="P440" i="7"/>
  <c r="BI432" i="7"/>
  <c r="BH432" i="7"/>
  <c r="BG432" i="7"/>
  <c r="BF432" i="7"/>
  <c r="T432" i="7"/>
  <c r="R432" i="7"/>
  <c r="P432" i="7"/>
  <c r="BI422" i="7"/>
  <c r="BH422" i="7"/>
  <c r="BG422" i="7"/>
  <c r="BF422" i="7"/>
  <c r="T422" i="7"/>
  <c r="R422" i="7"/>
  <c r="P422" i="7"/>
  <c r="BI420" i="7"/>
  <c r="BH420" i="7"/>
  <c r="BG420" i="7"/>
  <c r="BF420" i="7"/>
  <c r="T420" i="7"/>
  <c r="R420" i="7"/>
  <c r="P420" i="7"/>
  <c r="BI412" i="7"/>
  <c r="BH412" i="7"/>
  <c r="BG412" i="7"/>
  <c r="BF412" i="7"/>
  <c r="T412" i="7"/>
  <c r="R412" i="7"/>
  <c r="P412" i="7"/>
  <c r="BI403" i="7"/>
  <c r="BH403" i="7"/>
  <c r="BG403" i="7"/>
  <c r="BF403" i="7"/>
  <c r="T403" i="7"/>
  <c r="R403" i="7"/>
  <c r="P403" i="7"/>
  <c r="BI399" i="7"/>
  <c r="BH399" i="7"/>
  <c r="BG399" i="7"/>
  <c r="BF399" i="7"/>
  <c r="T399" i="7"/>
  <c r="R399" i="7"/>
  <c r="P399" i="7"/>
  <c r="BI389" i="7"/>
  <c r="BH389" i="7"/>
  <c r="BG389" i="7"/>
  <c r="BF389" i="7"/>
  <c r="T389" i="7"/>
  <c r="R389" i="7"/>
  <c r="P389" i="7"/>
  <c r="BI382" i="7"/>
  <c r="BH382" i="7"/>
  <c r="BG382" i="7"/>
  <c r="BF382" i="7"/>
  <c r="T382" i="7"/>
  <c r="R382" i="7"/>
  <c r="P382" i="7"/>
  <c r="BI376" i="7"/>
  <c r="BH376" i="7"/>
  <c r="BG376" i="7"/>
  <c r="BF376" i="7"/>
  <c r="T376" i="7"/>
  <c r="R376" i="7"/>
  <c r="P376" i="7"/>
  <c r="BI369" i="7"/>
  <c r="BH369" i="7"/>
  <c r="BG369" i="7"/>
  <c r="BF369" i="7"/>
  <c r="T369" i="7"/>
  <c r="R369" i="7"/>
  <c r="P369" i="7"/>
  <c r="BI362" i="7"/>
  <c r="BH362" i="7"/>
  <c r="BG362" i="7"/>
  <c r="BF362" i="7"/>
  <c r="T362" i="7"/>
  <c r="R362" i="7"/>
  <c r="P362" i="7"/>
  <c r="BI349" i="7"/>
  <c r="BH349" i="7"/>
  <c r="BG349" i="7"/>
  <c r="BF349" i="7"/>
  <c r="T349" i="7"/>
  <c r="R349" i="7"/>
  <c r="P349" i="7"/>
  <c r="BI342" i="7"/>
  <c r="BH342" i="7"/>
  <c r="BG342" i="7"/>
  <c r="BF342" i="7"/>
  <c r="T342" i="7"/>
  <c r="R342" i="7"/>
  <c r="P342" i="7"/>
  <c r="BI335" i="7"/>
  <c r="BH335" i="7"/>
  <c r="BG335" i="7"/>
  <c r="BF335" i="7"/>
  <c r="T335" i="7"/>
  <c r="R335" i="7"/>
  <c r="P335" i="7"/>
  <c r="BI334" i="7"/>
  <c r="BH334" i="7"/>
  <c r="BG334" i="7"/>
  <c r="BF334" i="7"/>
  <c r="T334" i="7"/>
  <c r="R334" i="7"/>
  <c r="P334" i="7"/>
  <c r="BI327" i="7"/>
  <c r="BH327" i="7"/>
  <c r="BG327" i="7"/>
  <c r="BF327" i="7"/>
  <c r="T327" i="7"/>
  <c r="R327" i="7"/>
  <c r="P327" i="7"/>
  <c r="BI325" i="7"/>
  <c r="BH325" i="7"/>
  <c r="BG325" i="7"/>
  <c r="BF325" i="7"/>
  <c r="T325" i="7"/>
  <c r="R325" i="7"/>
  <c r="P325" i="7"/>
  <c r="BI317" i="7"/>
  <c r="BH317" i="7"/>
  <c r="BG317" i="7"/>
  <c r="BF317" i="7"/>
  <c r="T317" i="7"/>
  <c r="R317" i="7"/>
  <c r="P317" i="7"/>
  <c r="BI310" i="7"/>
  <c r="BH310" i="7"/>
  <c r="BG310" i="7"/>
  <c r="BF310" i="7"/>
  <c r="T310" i="7"/>
  <c r="R310" i="7"/>
  <c r="P310" i="7"/>
  <c r="BI309" i="7"/>
  <c r="BH309" i="7"/>
  <c r="BG309" i="7"/>
  <c r="BF309" i="7"/>
  <c r="T309" i="7"/>
  <c r="R309" i="7"/>
  <c r="P309" i="7"/>
  <c r="BI302" i="7"/>
  <c r="BH302" i="7"/>
  <c r="BG302" i="7"/>
  <c r="BF302" i="7"/>
  <c r="T302" i="7"/>
  <c r="R302" i="7"/>
  <c r="P302" i="7"/>
  <c r="BI300" i="7"/>
  <c r="BH300" i="7"/>
  <c r="BG300" i="7"/>
  <c r="BF300" i="7"/>
  <c r="T300" i="7"/>
  <c r="R300" i="7"/>
  <c r="P300" i="7"/>
  <c r="BI293" i="7"/>
  <c r="BH293" i="7"/>
  <c r="BG293" i="7"/>
  <c r="BF293" i="7"/>
  <c r="T293" i="7"/>
  <c r="R293" i="7"/>
  <c r="P293" i="7"/>
  <c r="BI286" i="7"/>
  <c r="BH286" i="7"/>
  <c r="BG286" i="7"/>
  <c r="BF286" i="7"/>
  <c r="T286" i="7"/>
  <c r="R286" i="7"/>
  <c r="P286" i="7"/>
  <c r="BI281" i="7"/>
  <c r="BH281" i="7"/>
  <c r="BG281" i="7"/>
  <c r="BF281" i="7"/>
  <c r="T281" i="7"/>
  <c r="R281" i="7"/>
  <c r="P281" i="7"/>
  <c r="BI269" i="7"/>
  <c r="BH269" i="7"/>
  <c r="BG269" i="7"/>
  <c r="BF269" i="7"/>
  <c r="T269" i="7"/>
  <c r="R269" i="7"/>
  <c r="P269" i="7"/>
  <c r="BI257" i="7"/>
  <c r="BH257" i="7"/>
  <c r="BG257" i="7"/>
  <c r="BF257" i="7"/>
  <c r="T257" i="7"/>
  <c r="R257" i="7"/>
  <c r="P257" i="7"/>
  <c r="BI250" i="7"/>
  <c r="BH250" i="7"/>
  <c r="BG250" i="7"/>
  <c r="BF250" i="7"/>
  <c r="T250" i="7"/>
  <c r="R250" i="7"/>
  <c r="P250" i="7"/>
  <c r="BI243" i="7"/>
  <c r="BH243" i="7"/>
  <c r="BG243" i="7"/>
  <c r="BF243" i="7"/>
  <c r="T243" i="7"/>
  <c r="R243" i="7"/>
  <c r="P243" i="7"/>
  <c r="BI236" i="7"/>
  <c r="BH236" i="7"/>
  <c r="BG236" i="7"/>
  <c r="BF236" i="7"/>
  <c r="T236" i="7"/>
  <c r="R236" i="7"/>
  <c r="P236" i="7"/>
  <c r="BI229" i="7"/>
  <c r="BH229" i="7"/>
  <c r="BG229" i="7"/>
  <c r="BF229" i="7"/>
  <c r="T229" i="7"/>
  <c r="R229" i="7"/>
  <c r="P229" i="7"/>
  <c r="BI222" i="7"/>
  <c r="BH222" i="7"/>
  <c r="BG222" i="7"/>
  <c r="BF222" i="7"/>
  <c r="T222" i="7"/>
  <c r="R222" i="7"/>
  <c r="P222" i="7"/>
  <c r="BI215" i="7"/>
  <c r="BH215" i="7"/>
  <c r="BG215" i="7"/>
  <c r="BF215" i="7"/>
  <c r="T215" i="7"/>
  <c r="R215" i="7"/>
  <c r="P215" i="7"/>
  <c r="BI208" i="7"/>
  <c r="BH208" i="7"/>
  <c r="BG208" i="7"/>
  <c r="BF208" i="7"/>
  <c r="T208" i="7"/>
  <c r="R208" i="7"/>
  <c r="P208" i="7"/>
  <c r="BI206" i="7"/>
  <c r="BH206" i="7"/>
  <c r="BG206" i="7"/>
  <c r="BF206" i="7"/>
  <c r="T206" i="7"/>
  <c r="R206" i="7"/>
  <c r="P206" i="7"/>
  <c r="BI199" i="7"/>
  <c r="BH199" i="7"/>
  <c r="BG199" i="7"/>
  <c r="BF199" i="7"/>
  <c r="T199" i="7"/>
  <c r="R199" i="7"/>
  <c r="P199" i="7"/>
  <c r="BI192" i="7"/>
  <c r="BH192" i="7"/>
  <c r="BG192" i="7"/>
  <c r="BF192" i="7"/>
  <c r="T192" i="7"/>
  <c r="R192" i="7"/>
  <c r="P192" i="7"/>
  <c r="BI187" i="7"/>
  <c r="BH187" i="7"/>
  <c r="BG187" i="7"/>
  <c r="BF187" i="7"/>
  <c r="T187" i="7"/>
  <c r="R187" i="7"/>
  <c r="P187" i="7"/>
  <c r="BI180" i="7"/>
  <c r="BH180" i="7"/>
  <c r="BG180" i="7"/>
  <c r="BF180" i="7"/>
  <c r="T180" i="7"/>
  <c r="R180" i="7"/>
  <c r="P180" i="7"/>
  <c r="BI175" i="7"/>
  <c r="BH175" i="7"/>
  <c r="BG175" i="7"/>
  <c r="BF175" i="7"/>
  <c r="T175" i="7"/>
  <c r="R175" i="7"/>
  <c r="P175" i="7"/>
  <c r="BI170" i="7"/>
  <c r="BH170" i="7"/>
  <c r="BG170" i="7"/>
  <c r="BF170" i="7"/>
  <c r="T170" i="7"/>
  <c r="R170" i="7"/>
  <c r="P170" i="7"/>
  <c r="BI166" i="7"/>
  <c r="BH166" i="7"/>
  <c r="BG166" i="7"/>
  <c r="BF166" i="7"/>
  <c r="T166" i="7"/>
  <c r="R166" i="7"/>
  <c r="P166" i="7"/>
  <c r="BI162" i="7"/>
  <c r="BH162" i="7"/>
  <c r="BG162" i="7"/>
  <c r="BF162" i="7"/>
  <c r="T162" i="7"/>
  <c r="R162" i="7"/>
  <c r="P162" i="7"/>
  <c r="BI158" i="7"/>
  <c r="BH158" i="7"/>
  <c r="BG158" i="7"/>
  <c r="BF158" i="7"/>
  <c r="T158" i="7"/>
  <c r="R158" i="7"/>
  <c r="P158" i="7"/>
  <c r="BI147" i="7"/>
  <c r="BH147" i="7"/>
  <c r="BG147" i="7"/>
  <c r="BF147" i="7"/>
  <c r="T147" i="7"/>
  <c r="R147" i="7"/>
  <c r="P147" i="7"/>
  <c r="BI138" i="7"/>
  <c r="BH138" i="7"/>
  <c r="BG138" i="7"/>
  <c r="BF138" i="7"/>
  <c r="T138" i="7"/>
  <c r="R138" i="7"/>
  <c r="P138" i="7"/>
  <c r="BI134" i="7"/>
  <c r="BH134" i="7"/>
  <c r="BG134" i="7"/>
  <c r="BF134" i="7"/>
  <c r="T134" i="7"/>
  <c r="R134" i="7"/>
  <c r="P134" i="7"/>
  <c r="BI129" i="7"/>
  <c r="BH129" i="7"/>
  <c r="BG129" i="7"/>
  <c r="BF129" i="7"/>
  <c r="T129" i="7"/>
  <c r="R129" i="7"/>
  <c r="P129" i="7"/>
  <c r="BI124" i="7"/>
  <c r="BH124" i="7"/>
  <c r="BG124" i="7"/>
  <c r="BF124" i="7"/>
  <c r="T124" i="7"/>
  <c r="R124" i="7"/>
  <c r="P124" i="7"/>
  <c r="BI119" i="7"/>
  <c r="BH119" i="7"/>
  <c r="BG119" i="7"/>
  <c r="BF119" i="7"/>
  <c r="T119" i="7"/>
  <c r="R119" i="7"/>
  <c r="P119" i="7"/>
  <c r="BI115" i="7"/>
  <c r="BH115" i="7"/>
  <c r="BG115" i="7"/>
  <c r="BF115" i="7"/>
  <c r="T115" i="7"/>
  <c r="R115" i="7"/>
  <c r="P115" i="7"/>
  <c r="BI111" i="7"/>
  <c r="BH111" i="7"/>
  <c r="BG111" i="7"/>
  <c r="BF111" i="7"/>
  <c r="T111" i="7"/>
  <c r="R111" i="7"/>
  <c r="P111" i="7"/>
  <c r="BI106" i="7"/>
  <c r="BH106" i="7"/>
  <c r="BG106" i="7"/>
  <c r="BF106" i="7"/>
  <c r="T106" i="7"/>
  <c r="R106" i="7"/>
  <c r="P106" i="7"/>
  <c r="BI98" i="7"/>
  <c r="BH98" i="7"/>
  <c r="BG98" i="7"/>
  <c r="BF98" i="7"/>
  <c r="T98" i="7"/>
  <c r="R98" i="7"/>
  <c r="P98" i="7"/>
  <c r="J92" i="7"/>
  <c r="J91" i="7"/>
  <c r="F91" i="7"/>
  <c r="F89" i="7"/>
  <c r="E87" i="7"/>
  <c r="J59" i="7"/>
  <c r="J58" i="7"/>
  <c r="F58" i="7"/>
  <c r="F56" i="7"/>
  <c r="E54" i="7"/>
  <c r="J20" i="7"/>
  <c r="E20" i="7"/>
  <c r="F59" i="7" s="1"/>
  <c r="J19" i="7"/>
  <c r="J14" i="7"/>
  <c r="J56" i="7"/>
  <c r="E7" i="7"/>
  <c r="E83" i="7"/>
  <c r="J39" i="6"/>
  <c r="J38" i="6"/>
  <c r="AY61" i="1"/>
  <c r="J37" i="6"/>
  <c r="AX61" i="1" s="1"/>
  <c r="BI169" i="6"/>
  <c r="BH169" i="6"/>
  <c r="BG169" i="6"/>
  <c r="BF169" i="6"/>
  <c r="T169" i="6"/>
  <c r="T168" i="6" s="1"/>
  <c r="R169" i="6"/>
  <c r="R168" i="6"/>
  <c r="P169" i="6"/>
  <c r="P168" i="6"/>
  <c r="BI162" i="6"/>
  <c r="BH162" i="6"/>
  <c r="BG162" i="6"/>
  <c r="BF162" i="6"/>
  <c r="T162" i="6"/>
  <c r="R162" i="6"/>
  <c r="P162" i="6"/>
  <c r="BI156" i="6"/>
  <c r="BH156" i="6"/>
  <c r="BG156" i="6"/>
  <c r="BF156" i="6"/>
  <c r="T156" i="6"/>
  <c r="R156" i="6"/>
  <c r="P156" i="6"/>
  <c r="BI154" i="6"/>
  <c r="BH154" i="6"/>
  <c r="BG154" i="6"/>
  <c r="BF154" i="6"/>
  <c r="T154" i="6"/>
  <c r="R154" i="6"/>
  <c r="P154" i="6"/>
  <c r="BI149" i="6"/>
  <c r="BH149" i="6"/>
  <c r="BG149" i="6"/>
  <c r="BF149" i="6"/>
  <c r="T149" i="6"/>
  <c r="R149" i="6"/>
  <c r="P149" i="6"/>
  <c r="BI142" i="6"/>
  <c r="BH142" i="6"/>
  <c r="BG142" i="6"/>
  <c r="BF142" i="6"/>
  <c r="T142" i="6"/>
  <c r="R142" i="6"/>
  <c r="P142" i="6"/>
  <c r="BI136" i="6"/>
  <c r="BH136" i="6"/>
  <c r="BG136" i="6"/>
  <c r="BF136" i="6"/>
  <c r="T136" i="6"/>
  <c r="R136" i="6"/>
  <c r="P136" i="6"/>
  <c r="BI130" i="6"/>
  <c r="BH130" i="6"/>
  <c r="BG130" i="6"/>
  <c r="BF130" i="6"/>
  <c r="T130" i="6"/>
  <c r="R130" i="6"/>
  <c r="P130" i="6"/>
  <c r="BI123" i="6"/>
  <c r="BH123" i="6"/>
  <c r="BG123" i="6"/>
  <c r="BF123" i="6"/>
  <c r="T123" i="6"/>
  <c r="R123" i="6"/>
  <c r="P123" i="6"/>
  <c r="BI117" i="6"/>
  <c r="BH117" i="6"/>
  <c r="BG117" i="6"/>
  <c r="BF117" i="6"/>
  <c r="T117" i="6"/>
  <c r="R117" i="6"/>
  <c r="P117" i="6"/>
  <c r="BI110" i="6"/>
  <c r="BH110" i="6"/>
  <c r="BG110" i="6"/>
  <c r="BF110" i="6"/>
  <c r="T110" i="6"/>
  <c r="R110" i="6"/>
  <c r="P110" i="6"/>
  <c r="BI104" i="6"/>
  <c r="BH104" i="6"/>
  <c r="BG104" i="6"/>
  <c r="BF104" i="6"/>
  <c r="T104" i="6"/>
  <c r="R104" i="6"/>
  <c r="P104" i="6"/>
  <c r="BI99" i="6"/>
  <c r="BH99" i="6"/>
  <c r="BG99" i="6"/>
  <c r="BF99" i="6"/>
  <c r="T99" i="6"/>
  <c r="R99" i="6"/>
  <c r="P99" i="6"/>
  <c r="BI93" i="6"/>
  <c r="BH93" i="6"/>
  <c r="BG93" i="6"/>
  <c r="BF93" i="6"/>
  <c r="T93" i="6"/>
  <c r="R93" i="6"/>
  <c r="P93" i="6"/>
  <c r="J87" i="6"/>
  <c r="J86" i="6"/>
  <c r="F86" i="6"/>
  <c r="F84" i="6"/>
  <c r="E82" i="6"/>
  <c r="J59" i="6"/>
  <c r="J58" i="6"/>
  <c r="F58" i="6"/>
  <c r="F56" i="6"/>
  <c r="E54" i="6"/>
  <c r="J20" i="6"/>
  <c r="E20" i="6"/>
  <c r="F59" i="6" s="1"/>
  <c r="J19" i="6"/>
  <c r="J14" i="6"/>
  <c r="J56" i="6"/>
  <c r="E7" i="6"/>
  <c r="E78" i="6" s="1"/>
  <c r="J39" i="5"/>
  <c r="J38" i="5"/>
  <c r="AY60" i="1" s="1"/>
  <c r="J37" i="5"/>
  <c r="AX60" i="1" s="1"/>
  <c r="BI915" i="5"/>
  <c r="BH915" i="5"/>
  <c r="BG915" i="5"/>
  <c r="BF915" i="5"/>
  <c r="T915" i="5"/>
  <c r="T914" i="5"/>
  <c r="R915" i="5"/>
  <c r="R914" i="5" s="1"/>
  <c r="P915" i="5"/>
  <c r="P914" i="5" s="1"/>
  <c r="BI910" i="5"/>
  <c r="BH910" i="5"/>
  <c r="BG910" i="5"/>
  <c r="BF910" i="5"/>
  <c r="T910" i="5"/>
  <c r="R910" i="5"/>
  <c r="P910" i="5"/>
  <c r="BI899" i="5"/>
  <c r="BH899" i="5"/>
  <c r="BG899" i="5"/>
  <c r="BF899" i="5"/>
  <c r="T899" i="5"/>
  <c r="R899" i="5"/>
  <c r="P899" i="5"/>
  <c r="BI888" i="5"/>
  <c r="BH888" i="5"/>
  <c r="BG888" i="5"/>
  <c r="BF888" i="5"/>
  <c r="T888" i="5"/>
  <c r="R888" i="5"/>
  <c r="P888" i="5"/>
  <c r="BI881" i="5"/>
  <c r="BH881" i="5"/>
  <c r="BG881" i="5"/>
  <c r="BF881" i="5"/>
  <c r="T881" i="5"/>
  <c r="R881" i="5"/>
  <c r="P881" i="5"/>
  <c r="BI869" i="5"/>
  <c r="BH869" i="5"/>
  <c r="BG869" i="5"/>
  <c r="BF869" i="5"/>
  <c r="T869" i="5"/>
  <c r="R869" i="5"/>
  <c r="P869" i="5"/>
  <c r="BI858" i="5"/>
  <c r="BH858" i="5"/>
  <c r="BG858" i="5"/>
  <c r="BF858" i="5"/>
  <c r="T858" i="5"/>
  <c r="R858" i="5"/>
  <c r="P858" i="5"/>
  <c r="BI853" i="5"/>
  <c r="BH853" i="5"/>
  <c r="BG853" i="5"/>
  <c r="BF853" i="5"/>
  <c r="T853" i="5"/>
  <c r="R853" i="5"/>
  <c r="P853" i="5"/>
  <c r="BI849" i="5"/>
  <c r="BH849" i="5"/>
  <c r="BG849" i="5"/>
  <c r="BF849" i="5"/>
  <c r="T849" i="5"/>
  <c r="R849" i="5"/>
  <c r="P849" i="5"/>
  <c r="BI844" i="5"/>
  <c r="BH844" i="5"/>
  <c r="BG844" i="5"/>
  <c r="BF844" i="5"/>
  <c r="T844" i="5"/>
  <c r="R844" i="5"/>
  <c r="P844" i="5"/>
  <c r="BI840" i="5"/>
  <c r="BH840" i="5"/>
  <c r="BG840" i="5"/>
  <c r="BF840" i="5"/>
  <c r="T840" i="5"/>
  <c r="R840" i="5"/>
  <c r="P840" i="5"/>
  <c r="BI833" i="5"/>
  <c r="BH833" i="5"/>
  <c r="BG833" i="5"/>
  <c r="BF833" i="5"/>
  <c r="T833" i="5"/>
  <c r="R833" i="5"/>
  <c r="P833" i="5"/>
  <c r="BI825" i="5"/>
  <c r="BH825" i="5"/>
  <c r="BG825" i="5"/>
  <c r="BF825" i="5"/>
  <c r="T825" i="5"/>
  <c r="R825" i="5"/>
  <c r="P825" i="5"/>
  <c r="BI820" i="5"/>
  <c r="BH820" i="5"/>
  <c r="BG820" i="5"/>
  <c r="BF820" i="5"/>
  <c r="T820" i="5"/>
  <c r="R820" i="5"/>
  <c r="P820" i="5"/>
  <c r="BI809" i="5"/>
  <c r="BH809" i="5"/>
  <c r="BG809" i="5"/>
  <c r="BF809" i="5"/>
  <c r="T809" i="5"/>
  <c r="R809" i="5"/>
  <c r="P809" i="5"/>
  <c r="BI799" i="5"/>
  <c r="BH799" i="5"/>
  <c r="BG799" i="5"/>
  <c r="BF799" i="5"/>
  <c r="T799" i="5"/>
  <c r="R799" i="5"/>
  <c r="P799" i="5"/>
  <c r="BI779" i="5"/>
  <c r="BH779" i="5"/>
  <c r="BG779" i="5"/>
  <c r="BF779" i="5"/>
  <c r="T779" i="5"/>
  <c r="R779" i="5"/>
  <c r="P779" i="5"/>
  <c r="BI769" i="5"/>
  <c r="BH769" i="5"/>
  <c r="BG769" i="5"/>
  <c r="BF769" i="5"/>
  <c r="T769" i="5"/>
  <c r="R769" i="5"/>
  <c r="P769" i="5"/>
  <c r="BI756" i="5"/>
  <c r="BH756" i="5"/>
  <c r="BG756" i="5"/>
  <c r="BF756" i="5"/>
  <c r="T756" i="5"/>
  <c r="R756" i="5"/>
  <c r="P756" i="5"/>
  <c r="BI754" i="5"/>
  <c r="BH754" i="5"/>
  <c r="BG754" i="5"/>
  <c r="BF754" i="5"/>
  <c r="T754" i="5"/>
  <c r="R754" i="5"/>
  <c r="P754" i="5"/>
  <c r="BI745" i="5"/>
  <c r="BH745" i="5"/>
  <c r="BG745" i="5"/>
  <c r="BF745" i="5"/>
  <c r="T745" i="5"/>
  <c r="R745" i="5"/>
  <c r="P745" i="5"/>
  <c r="BI736" i="5"/>
  <c r="BH736" i="5"/>
  <c r="BG736" i="5"/>
  <c r="BF736" i="5"/>
  <c r="T736" i="5"/>
  <c r="T735" i="5" s="1"/>
  <c r="R736" i="5"/>
  <c r="R735" i="5" s="1"/>
  <c r="P736" i="5"/>
  <c r="P735" i="5"/>
  <c r="BI728" i="5"/>
  <c r="BH728" i="5"/>
  <c r="BG728" i="5"/>
  <c r="BF728" i="5"/>
  <c r="T728" i="5"/>
  <c r="R728" i="5"/>
  <c r="P728" i="5"/>
  <c r="BI721" i="5"/>
  <c r="BH721" i="5"/>
  <c r="BG721" i="5"/>
  <c r="BF721" i="5"/>
  <c r="T721" i="5"/>
  <c r="R721" i="5"/>
  <c r="P721" i="5"/>
  <c r="BI713" i="5"/>
  <c r="BH713" i="5"/>
  <c r="BG713" i="5"/>
  <c r="BF713" i="5"/>
  <c r="T713" i="5"/>
  <c r="R713" i="5"/>
  <c r="P713" i="5"/>
  <c r="BI706" i="5"/>
  <c r="BH706" i="5"/>
  <c r="BG706" i="5"/>
  <c r="BF706" i="5"/>
  <c r="T706" i="5"/>
  <c r="R706" i="5"/>
  <c r="P706" i="5"/>
  <c r="BI698" i="5"/>
  <c r="BH698" i="5"/>
  <c r="BG698" i="5"/>
  <c r="BF698" i="5"/>
  <c r="T698" i="5"/>
  <c r="R698" i="5"/>
  <c r="P698" i="5"/>
  <c r="BI692" i="5"/>
  <c r="BH692" i="5"/>
  <c r="BG692" i="5"/>
  <c r="BF692" i="5"/>
  <c r="T692" i="5"/>
  <c r="R692" i="5"/>
  <c r="P692" i="5"/>
  <c r="BI685" i="5"/>
  <c r="BH685" i="5"/>
  <c r="BG685" i="5"/>
  <c r="BF685" i="5"/>
  <c r="T685" i="5"/>
  <c r="R685" i="5"/>
  <c r="P685" i="5"/>
  <c r="BI679" i="5"/>
  <c r="BH679" i="5"/>
  <c r="BG679" i="5"/>
  <c r="BF679" i="5"/>
  <c r="T679" i="5"/>
  <c r="R679" i="5"/>
  <c r="P679" i="5"/>
  <c r="BI674" i="5"/>
  <c r="BH674" i="5"/>
  <c r="BG674" i="5"/>
  <c r="BF674" i="5"/>
  <c r="T674" i="5"/>
  <c r="R674" i="5"/>
  <c r="P674" i="5"/>
  <c r="BI667" i="5"/>
  <c r="BH667" i="5"/>
  <c r="BG667" i="5"/>
  <c r="BF667" i="5"/>
  <c r="T667" i="5"/>
  <c r="R667" i="5"/>
  <c r="P667" i="5"/>
  <c r="BI659" i="5"/>
  <c r="BH659" i="5"/>
  <c r="BG659" i="5"/>
  <c r="BF659" i="5"/>
  <c r="T659" i="5"/>
  <c r="R659" i="5"/>
  <c r="P659" i="5"/>
  <c r="BI651" i="5"/>
  <c r="BH651" i="5"/>
  <c r="BG651" i="5"/>
  <c r="BF651" i="5"/>
  <c r="T651" i="5"/>
  <c r="R651" i="5"/>
  <c r="P651" i="5"/>
  <c r="BI645" i="5"/>
  <c r="BH645" i="5"/>
  <c r="BG645" i="5"/>
  <c r="BF645" i="5"/>
  <c r="T645" i="5"/>
  <c r="R645" i="5"/>
  <c r="P645" i="5"/>
  <c r="BI637" i="5"/>
  <c r="BH637" i="5"/>
  <c r="BG637" i="5"/>
  <c r="BF637" i="5"/>
  <c r="T637" i="5"/>
  <c r="R637" i="5"/>
  <c r="P637" i="5"/>
  <c r="BI632" i="5"/>
  <c r="BH632" i="5"/>
  <c r="BG632" i="5"/>
  <c r="BF632" i="5"/>
  <c r="T632" i="5"/>
  <c r="R632" i="5"/>
  <c r="P632" i="5"/>
  <c r="BI625" i="5"/>
  <c r="BH625" i="5"/>
  <c r="BG625" i="5"/>
  <c r="BF625" i="5"/>
  <c r="T625" i="5"/>
  <c r="R625" i="5"/>
  <c r="P625" i="5"/>
  <c r="BI618" i="5"/>
  <c r="BH618" i="5"/>
  <c r="BG618" i="5"/>
  <c r="BF618" i="5"/>
  <c r="T618" i="5"/>
  <c r="R618" i="5"/>
  <c r="P618" i="5"/>
  <c r="BI617" i="5"/>
  <c r="BH617" i="5"/>
  <c r="BG617" i="5"/>
  <c r="BF617" i="5"/>
  <c r="T617" i="5"/>
  <c r="R617" i="5"/>
  <c r="P617" i="5"/>
  <c r="BI610" i="5"/>
  <c r="BH610" i="5"/>
  <c r="BG610" i="5"/>
  <c r="BF610" i="5"/>
  <c r="T610" i="5"/>
  <c r="R610" i="5"/>
  <c r="P610" i="5"/>
  <c r="BI609" i="5"/>
  <c r="BH609" i="5"/>
  <c r="BG609" i="5"/>
  <c r="BF609" i="5"/>
  <c r="T609" i="5"/>
  <c r="R609" i="5"/>
  <c r="P609" i="5"/>
  <c r="BI608" i="5"/>
  <c r="BH608" i="5"/>
  <c r="BG608" i="5"/>
  <c r="BF608" i="5"/>
  <c r="T608" i="5"/>
  <c r="R608" i="5"/>
  <c r="P608" i="5"/>
  <c r="BI601" i="5"/>
  <c r="BH601" i="5"/>
  <c r="BG601" i="5"/>
  <c r="BF601" i="5"/>
  <c r="T601" i="5"/>
  <c r="R601" i="5"/>
  <c r="P601" i="5"/>
  <c r="BI589" i="5"/>
  <c r="BH589" i="5"/>
  <c r="BG589" i="5"/>
  <c r="BF589" i="5"/>
  <c r="T589" i="5"/>
  <c r="R589" i="5"/>
  <c r="P589" i="5"/>
  <c r="BI580" i="5"/>
  <c r="BH580" i="5"/>
  <c r="BG580" i="5"/>
  <c r="BF580" i="5"/>
  <c r="T580" i="5"/>
  <c r="R580" i="5"/>
  <c r="P580" i="5"/>
  <c r="BI578" i="5"/>
  <c r="BH578" i="5"/>
  <c r="BG578" i="5"/>
  <c r="BF578" i="5"/>
  <c r="T578" i="5"/>
  <c r="R578" i="5"/>
  <c r="P578" i="5"/>
  <c r="BI569" i="5"/>
  <c r="BH569" i="5"/>
  <c r="BG569" i="5"/>
  <c r="BF569" i="5"/>
  <c r="T569" i="5"/>
  <c r="R569" i="5"/>
  <c r="P569" i="5"/>
  <c r="BI560" i="5"/>
  <c r="BH560" i="5"/>
  <c r="BG560" i="5"/>
  <c r="BF560" i="5"/>
  <c r="T560" i="5"/>
  <c r="R560" i="5"/>
  <c r="P560" i="5"/>
  <c r="BI550" i="5"/>
  <c r="BH550" i="5"/>
  <c r="BG550" i="5"/>
  <c r="BF550" i="5"/>
  <c r="T550" i="5"/>
  <c r="R550" i="5"/>
  <c r="P550" i="5"/>
  <c r="BI541" i="5"/>
  <c r="BH541" i="5"/>
  <c r="BG541" i="5"/>
  <c r="BF541" i="5"/>
  <c r="T541" i="5"/>
  <c r="R541" i="5"/>
  <c r="P541" i="5"/>
  <c r="BI532" i="5"/>
  <c r="BH532" i="5"/>
  <c r="BG532" i="5"/>
  <c r="BF532" i="5"/>
  <c r="T532" i="5"/>
  <c r="R532" i="5"/>
  <c r="P532" i="5"/>
  <c r="BI518" i="5"/>
  <c r="BH518" i="5"/>
  <c r="BG518" i="5"/>
  <c r="BF518" i="5"/>
  <c r="T518" i="5"/>
  <c r="R518" i="5"/>
  <c r="P518" i="5"/>
  <c r="BI516" i="5"/>
  <c r="BH516" i="5"/>
  <c r="BG516" i="5"/>
  <c r="BF516" i="5"/>
  <c r="T516" i="5"/>
  <c r="R516" i="5"/>
  <c r="P516" i="5"/>
  <c r="BI507" i="5"/>
  <c r="BH507" i="5"/>
  <c r="BG507" i="5"/>
  <c r="BF507" i="5"/>
  <c r="T507" i="5"/>
  <c r="R507" i="5"/>
  <c r="P507" i="5"/>
  <c r="BI495" i="5"/>
  <c r="BH495" i="5"/>
  <c r="BG495" i="5"/>
  <c r="BF495" i="5"/>
  <c r="T495" i="5"/>
  <c r="R495" i="5"/>
  <c r="P495" i="5"/>
  <c r="BI481" i="5"/>
  <c r="BH481" i="5"/>
  <c r="BG481" i="5"/>
  <c r="BF481" i="5"/>
  <c r="T481" i="5"/>
  <c r="R481" i="5"/>
  <c r="P481" i="5"/>
  <c r="BI479" i="5"/>
  <c r="BH479" i="5"/>
  <c r="BG479" i="5"/>
  <c r="BF479" i="5"/>
  <c r="T479" i="5"/>
  <c r="R479" i="5"/>
  <c r="P479" i="5"/>
  <c r="BI470" i="5"/>
  <c r="BH470" i="5"/>
  <c r="BG470" i="5"/>
  <c r="BF470" i="5"/>
  <c r="T470" i="5"/>
  <c r="R470" i="5"/>
  <c r="P470" i="5"/>
  <c r="BI458" i="5"/>
  <c r="BH458" i="5"/>
  <c r="BG458" i="5"/>
  <c r="BF458" i="5"/>
  <c r="T458" i="5"/>
  <c r="R458" i="5"/>
  <c r="P458" i="5"/>
  <c r="BI449" i="5"/>
  <c r="BH449" i="5"/>
  <c r="BG449" i="5"/>
  <c r="BF449" i="5"/>
  <c r="T449" i="5"/>
  <c r="R449" i="5"/>
  <c r="P449" i="5"/>
  <c r="BI437" i="5"/>
  <c r="BH437" i="5"/>
  <c r="BG437" i="5"/>
  <c r="BF437" i="5"/>
  <c r="T437" i="5"/>
  <c r="R437" i="5"/>
  <c r="P437" i="5"/>
  <c r="BI435" i="5"/>
  <c r="BH435" i="5"/>
  <c r="BG435" i="5"/>
  <c r="BF435" i="5"/>
  <c r="T435" i="5"/>
  <c r="R435" i="5"/>
  <c r="P435" i="5"/>
  <c r="BI433" i="5"/>
  <c r="BH433" i="5"/>
  <c r="BG433" i="5"/>
  <c r="BF433" i="5"/>
  <c r="T433" i="5"/>
  <c r="R433" i="5"/>
  <c r="P433" i="5"/>
  <c r="BI426" i="5"/>
  <c r="BH426" i="5"/>
  <c r="BG426" i="5"/>
  <c r="BF426" i="5"/>
  <c r="T426" i="5"/>
  <c r="R426" i="5"/>
  <c r="P426" i="5"/>
  <c r="BI416" i="5"/>
  <c r="BH416" i="5"/>
  <c r="BG416" i="5"/>
  <c r="BF416" i="5"/>
  <c r="T416" i="5"/>
  <c r="R416" i="5"/>
  <c r="P416" i="5"/>
  <c r="BI409" i="5"/>
  <c r="BH409" i="5"/>
  <c r="BG409" i="5"/>
  <c r="BF409" i="5"/>
  <c r="T409" i="5"/>
  <c r="R409" i="5"/>
  <c r="P409" i="5"/>
  <c r="BI395" i="5"/>
  <c r="BH395" i="5"/>
  <c r="BG395" i="5"/>
  <c r="BF395" i="5"/>
  <c r="T395" i="5"/>
  <c r="R395" i="5"/>
  <c r="P395" i="5"/>
  <c r="BI393" i="5"/>
  <c r="BH393" i="5"/>
  <c r="BG393" i="5"/>
  <c r="BF393" i="5"/>
  <c r="T393" i="5"/>
  <c r="R393" i="5"/>
  <c r="P393" i="5"/>
  <c r="BI384" i="5"/>
  <c r="BH384" i="5"/>
  <c r="BG384" i="5"/>
  <c r="BF384" i="5"/>
  <c r="T384" i="5"/>
  <c r="R384" i="5"/>
  <c r="P384" i="5"/>
  <c r="BI372" i="5"/>
  <c r="BH372" i="5"/>
  <c r="BG372" i="5"/>
  <c r="BF372" i="5"/>
  <c r="T372" i="5"/>
  <c r="R372" i="5"/>
  <c r="P372" i="5"/>
  <c r="BI363" i="5"/>
  <c r="BH363" i="5"/>
  <c r="BG363" i="5"/>
  <c r="BF363" i="5"/>
  <c r="T363" i="5"/>
  <c r="R363" i="5"/>
  <c r="P363" i="5"/>
  <c r="BI349" i="5"/>
  <c r="BH349" i="5"/>
  <c r="BG349" i="5"/>
  <c r="BF349" i="5"/>
  <c r="T349" i="5"/>
  <c r="R349" i="5"/>
  <c r="P349" i="5"/>
  <c r="BI339" i="5"/>
  <c r="BH339" i="5"/>
  <c r="BG339" i="5"/>
  <c r="BF339" i="5"/>
  <c r="T339" i="5"/>
  <c r="R339" i="5"/>
  <c r="P339" i="5"/>
  <c r="BI329" i="5"/>
  <c r="BH329" i="5"/>
  <c r="BG329" i="5"/>
  <c r="BF329" i="5"/>
  <c r="T329" i="5"/>
  <c r="R329" i="5"/>
  <c r="P329" i="5"/>
  <c r="BI319" i="5"/>
  <c r="BH319" i="5"/>
  <c r="BG319" i="5"/>
  <c r="BF319" i="5"/>
  <c r="T319" i="5"/>
  <c r="R319" i="5"/>
  <c r="P319" i="5"/>
  <c r="BI309" i="5"/>
  <c r="BH309" i="5"/>
  <c r="BG309" i="5"/>
  <c r="BF309" i="5"/>
  <c r="T309" i="5"/>
  <c r="R309" i="5"/>
  <c r="P309" i="5"/>
  <c r="BI294" i="5"/>
  <c r="BH294" i="5"/>
  <c r="BG294" i="5"/>
  <c r="BF294" i="5"/>
  <c r="T294" i="5"/>
  <c r="R294" i="5"/>
  <c r="P294" i="5"/>
  <c r="BI290" i="5"/>
  <c r="BH290" i="5"/>
  <c r="BG290" i="5"/>
  <c r="BF290" i="5"/>
  <c r="T290" i="5"/>
  <c r="R290" i="5"/>
  <c r="P290" i="5"/>
  <c r="BI283" i="5"/>
  <c r="BH283" i="5"/>
  <c r="BG283" i="5"/>
  <c r="BF283" i="5"/>
  <c r="T283" i="5"/>
  <c r="R283" i="5"/>
  <c r="P283" i="5"/>
  <c r="BI279" i="5"/>
  <c r="BH279" i="5"/>
  <c r="BG279" i="5"/>
  <c r="BF279" i="5"/>
  <c r="T279" i="5"/>
  <c r="R279" i="5"/>
  <c r="P279" i="5"/>
  <c r="BI275" i="5"/>
  <c r="BH275" i="5"/>
  <c r="BG275" i="5"/>
  <c r="BF275" i="5"/>
  <c r="T275" i="5"/>
  <c r="R275" i="5"/>
  <c r="P275" i="5"/>
  <c r="BI265" i="5"/>
  <c r="BH265" i="5"/>
  <c r="BG265" i="5"/>
  <c r="BF265" i="5"/>
  <c r="T265" i="5"/>
  <c r="R265" i="5"/>
  <c r="P265" i="5"/>
  <c r="BI257" i="5"/>
  <c r="BH257" i="5"/>
  <c r="BG257" i="5"/>
  <c r="BF257" i="5"/>
  <c r="T257" i="5"/>
  <c r="R257" i="5"/>
  <c r="P257" i="5"/>
  <c r="BI255" i="5"/>
  <c r="BH255" i="5"/>
  <c r="BG255" i="5"/>
  <c r="BF255" i="5"/>
  <c r="T255" i="5"/>
  <c r="R255" i="5"/>
  <c r="P255" i="5"/>
  <c r="BI246" i="5"/>
  <c r="BH246" i="5"/>
  <c r="BG246" i="5"/>
  <c r="BF246" i="5"/>
  <c r="T246" i="5"/>
  <c r="R246" i="5"/>
  <c r="P246" i="5"/>
  <c r="BI237" i="5"/>
  <c r="BH237" i="5"/>
  <c r="BG237" i="5"/>
  <c r="BF237" i="5"/>
  <c r="T237" i="5"/>
  <c r="R237" i="5"/>
  <c r="P237" i="5"/>
  <c r="BI232" i="5"/>
  <c r="BH232" i="5"/>
  <c r="BG232" i="5"/>
  <c r="BF232" i="5"/>
  <c r="T232" i="5"/>
  <c r="R232" i="5"/>
  <c r="P232" i="5"/>
  <c r="BI225" i="5"/>
  <c r="BH225" i="5"/>
  <c r="BG225" i="5"/>
  <c r="BF225" i="5"/>
  <c r="T225" i="5"/>
  <c r="R225" i="5"/>
  <c r="P225" i="5"/>
  <c r="BI219" i="5"/>
  <c r="BH219" i="5"/>
  <c r="BG219" i="5"/>
  <c r="BF219" i="5"/>
  <c r="T219" i="5"/>
  <c r="R219" i="5"/>
  <c r="P219" i="5"/>
  <c r="BI214" i="5"/>
  <c r="BH214" i="5"/>
  <c r="BG214" i="5"/>
  <c r="BF214" i="5"/>
  <c r="T214" i="5"/>
  <c r="R214" i="5"/>
  <c r="P214" i="5"/>
  <c r="BI205" i="5"/>
  <c r="BH205" i="5"/>
  <c r="BG205" i="5"/>
  <c r="BF205" i="5"/>
  <c r="T205" i="5"/>
  <c r="R205" i="5"/>
  <c r="P205" i="5"/>
  <c r="BI182" i="5"/>
  <c r="BH182" i="5"/>
  <c r="BG182" i="5"/>
  <c r="BF182" i="5"/>
  <c r="T182" i="5"/>
  <c r="R182" i="5"/>
  <c r="P182" i="5"/>
  <c r="BI177" i="5"/>
  <c r="BH177" i="5"/>
  <c r="BG177" i="5"/>
  <c r="BF177" i="5"/>
  <c r="T177" i="5"/>
  <c r="R177" i="5"/>
  <c r="P177" i="5"/>
  <c r="BI170" i="5"/>
  <c r="BH170" i="5"/>
  <c r="BG170" i="5"/>
  <c r="BF170" i="5"/>
  <c r="T170" i="5"/>
  <c r="R170" i="5"/>
  <c r="P170" i="5"/>
  <c r="BI149" i="5"/>
  <c r="BH149" i="5"/>
  <c r="BG149" i="5"/>
  <c r="BF149" i="5"/>
  <c r="T149" i="5"/>
  <c r="R149" i="5"/>
  <c r="P149" i="5"/>
  <c r="BI143" i="5"/>
  <c r="BH143" i="5"/>
  <c r="BG143" i="5"/>
  <c r="BF143" i="5"/>
  <c r="T143" i="5"/>
  <c r="R143" i="5"/>
  <c r="P143" i="5"/>
  <c r="BI138" i="5"/>
  <c r="BH138" i="5"/>
  <c r="BG138" i="5"/>
  <c r="BF138" i="5"/>
  <c r="T138" i="5"/>
  <c r="R138" i="5"/>
  <c r="P138" i="5"/>
  <c r="BI116" i="5"/>
  <c r="BH116" i="5"/>
  <c r="BG116" i="5"/>
  <c r="BF116" i="5"/>
  <c r="T116" i="5"/>
  <c r="R116" i="5"/>
  <c r="P116" i="5"/>
  <c r="J109" i="5"/>
  <c r="J108" i="5"/>
  <c r="F108" i="5"/>
  <c r="F106" i="5"/>
  <c r="E104" i="5"/>
  <c r="J59" i="5"/>
  <c r="J58" i="5"/>
  <c r="F58" i="5"/>
  <c r="F56" i="5"/>
  <c r="E54" i="5"/>
  <c r="J20" i="5"/>
  <c r="E20" i="5"/>
  <c r="F109" i="5"/>
  <c r="J19" i="5"/>
  <c r="J14" i="5"/>
  <c r="J56" i="5" s="1"/>
  <c r="E7" i="5"/>
  <c r="E100" i="5" s="1"/>
  <c r="J39" i="4"/>
  <c r="J38" i="4"/>
  <c r="AY58" i="1" s="1"/>
  <c r="J37" i="4"/>
  <c r="AX58" i="1" s="1"/>
  <c r="BI777" i="4"/>
  <c r="BH777" i="4"/>
  <c r="BG777" i="4"/>
  <c r="BF777" i="4"/>
  <c r="T777" i="4"/>
  <c r="T776" i="4" s="1"/>
  <c r="R777" i="4"/>
  <c r="R776" i="4" s="1"/>
  <c r="P777" i="4"/>
  <c r="P776" i="4" s="1"/>
  <c r="BI768" i="4"/>
  <c r="BH768" i="4"/>
  <c r="BG768" i="4"/>
  <c r="BF768" i="4"/>
  <c r="T768" i="4"/>
  <c r="R768" i="4"/>
  <c r="P768" i="4"/>
  <c r="BI760" i="4"/>
  <c r="BH760" i="4"/>
  <c r="BG760" i="4"/>
  <c r="BF760" i="4"/>
  <c r="T760" i="4"/>
  <c r="R760" i="4"/>
  <c r="P760" i="4"/>
  <c r="BI758" i="4"/>
  <c r="BH758" i="4"/>
  <c r="BG758" i="4"/>
  <c r="BF758" i="4"/>
  <c r="T758" i="4"/>
  <c r="R758" i="4"/>
  <c r="P758" i="4"/>
  <c r="BI750" i="4"/>
  <c r="BH750" i="4"/>
  <c r="BG750" i="4"/>
  <c r="BF750" i="4"/>
  <c r="T750" i="4"/>
  <c r="R750" i="4"/>
  <c r="P750" i="4"/>
  <c r="BI748" i="4"/>
  <c r="BH748" i="4"/>
  <c r="BG748" i="4"/>
  <c r="BF748" i="4"/>
  <c r="T748" i="4"/>
  <c r="R748" i="4"/>
  <c r="P748" i="4"/>
  <c r="BI740" i="4"/>
  <c r="BH740" i="4"/>
  <c r="BG740" i="4"/>
  <c r="BF740" i="4"/>
  <c r="T740" i="4"/>
  <c r="R740" i="4"/>
  <c r="P740" i="4"/>
  <c r="BI732" i="4"/>
  <c r="BH732" i="4"/>
  <c r="BG732" i="4"/>
  <c r="BF732" i="4"/>
  <c r="T732" i="4"/>
  <c r="R732" i="4"/>
  <c r="P732" i="4"/>
  <c r="BI724" i="4"/>
  <c r="BH724" i="4"/>
  <c r="BG724" i="4"/>
  <c r="BF724" i="4"/>
  <c r="T724" i="4"/>
  <c r="R724" i="4"/>
  <c r="P724" i="4"/>
  <c r="BI721" i="4"/>
  <c r="BH721" i="4"/>
  <c r="BG721" i="4"/>
  <c r="BF721" i="4"/>
  <c r="T721" i="4"/>
  <c r="R721" i="4"/>
  <c r="P721" i="4"/>
  <c r="BI715" i="4"/>
  <c r="BH715" i="4"/>
  <c r="BG715" i="4"/>
  <c r="BF715" i="4"/>
  <c r="T715" i="4"/>
  <c r="R715" i="4"/>
  <c r="P715" i="4"/>
  <c r="BI710" i="4"/>
  <c r="BH710" i="4"/>
  <c r="BG710" i="4"/>
  <c r="BF710" i="4"/>
  <c r="T710" i="4"/>
  <c r="R710" i="4"/>
  <c r="P710" i="4"/>
  <c r="BI706" i="4"/>
  <c r="BH706" i="4"/>
  <c r="BG706" i="4"/>
  <c r="BF706" i="4"/>
  <c r="T706" i="4"/>
  <c r="R706" i="4"/>
  <c r="P706" i="4"/>
  <c r="BI697" i="4"/>
  <c r="BH697" i="4"/>
  <c r="BG697" i="4"/>
  <c r="BF697" i="4"/>
  <c r="T697" i="4"/>
  <c r="R697" i="4"/>
  <c r="P697" i="4"/>
  <c r="BI689" i="4"/>
  <c r="BH689" i="4"/>
  <c r="BG689" i="4"/>
  <c r="BF689" i="4"/>
  <c r="T689" i="4"/>
  <c r="R689" i="4"/>
  <c r="P689" i="4"/>
  <c r="BI687" i="4"/>
  <c r="BH687" i="4"/>
  <c r="BG687" i="4"/>
  <c r="BF687" i="4"/>
  <c r="T687" i="4"/>
  <c r="R687" i="4"/>
  <c r="P687" i="4"/>
  <c r="BI680" i="4"/>
  <c r="BH680" i="4"/>
  <c r="BG680" i="4"/>
  <c r="BF680" i="4"/>
  <c r="T680" i="4"/>
  <c r="R680" i="4"/>
  <c r="P680" i="4"/>
  <c r="BI675" i="4"/>
  <c r="BH675" i="4"/>
  <c r="BG675" i="4"/>
  <c r="BF675" i="4"/>
  <c r="T675" i="4"/>
  <c r="R675" i="4"/>
  <c r="P675" i="4"/>
  <c r="BI670" i="4"/>
  <c r="BH670" i="4"/>
  <c r="BG670" i="4"/>
  <c r="BF670" i="4"/>
  <c r="T670" i="4"/>
  <c r="R670" i="4"/>
  <c r="P670" i="4"/>
  <c r="BI662" i="4"/>
  <c r="BH662" i="4"/>
  <c r="BG662" i="4"/>
  <c r="BF662" i="4"/>
  <c r="T662" i="4"/>
  <c r="R662" i="4"/>
  <c r="P662" i="4"/>
  <c r="BI660" i="4"/>
  <c r="BH660" i="4"/>
  <c r="BG660" i="4"/>
  <c r="BF660" i="4"/>
  <c r="T660" i="4"/>
  <c r="R660" i="4"/>
  <c r="P660" i="4"/>
  <c r="BI655" i="4"/>
  <c r="BH655" i="4"/>
  <c r="BG655" i="4"/>
  <c r="BF655" i="4"/>
  <c r="T655" i="4"/>
  <c r="R655" i="4"/>
  <c r="P655" i="4"/>
  <c r="BI648" i="4"/>
  <c r="BH648" i="4"/>
  <c r="BG648" i="4"/>
  <c r="BF648" i="4"/>
  <c r="T648" i="4"/>
  <c r="R648" i="4"/>
  <c r="P648" i="4"/>
  <c r="BI641" i="4"/>
  <c r="BH641" i="4"/>
  <c r="BG641" i="4"/>
  <c r="BF641" i="4"/>
  <c r="T641" i="4"/>
  <c r="R641" i="4"/>
  <c r="P641" i="4"/>
  <c r="BI639" i="4"/>
  <c r="BH639" i="4"/>
  <c r="BG639" i="4"/>
  <c r="BF639" i="4"/>
  <c r="T639" i="4"/>
  <c r="R639" i="4"/>
  <c r="P639" i="4"/>
  <c r="BI622" i="4"/>
  <c r="BH622" i="4"/>
  <c r="BG622" i="4"/>
  <c r="BF622" i="4"/>
  <c r="T622" i="4"/>
  <c r="R622" i="4"/>
  <c r="P622" i="4"/>
  <c r="BI604" i="4"/>
  <c r="BH604" i="4"/>
  <c r="BG604" i="4"/>
  <c r="BF604" i="4"/>
  <c r="T604" i="4"/>
  <c r="R604" i="4"/>
  <c r="P604" i="4"/>
  <c r="BI586" i="4"/>
  <c r="BH586" i="4"/>
  <c r="BG586" i="4"/>
  <c r="BF586" i="4"/>
  <c r="T586" i="4"/>
  <c r="R586" i="4"/>
  <c r="P586" i="4"/>
  <c r="BI581" i="4"/>
  <c r="BH581" i="4"/>
  <c r="BG581" i="4"/>
  <c r="BF581" i="4"/>
  <c r="T581" i="4"/>
  <c r="R581" i="4"/>
  <c r="P581" i="4"/>
  <c r="BI578" i="4"/>
  <c r="BH578" i="4"/>
  <c r="BG578" i="4"/>
  <c r="BF578" i="4"/>
  <c r="T578" i="4"/>
  <c r="R578" i="4"/>
  <c r="P578" i="4"/>
  <c r="BI571" i="4"/>
  <c r="BH571" i="4"/>
  <c r="BG571" i="4"/>
  <c r="BF571" i="4"/>
  <c r="T571" i="4"/>
  <c r="R571" i="4"/>
  <c r="P571" i="4"/>
  <c r="BI561" i="4"/>
  <c r="BH561" i="4"/>
  <c r="BG561" i="4"/>
  <c r="BF561" i="4"/>
  <c r="T561" i="4"/>
  <c r="R561" i="4"/>
  <c r="P561" i="4"/>
  <c r="BI554" i="4"/>
  <c r="BH554" i="4"/>
  <c r="BG554" i="4"/>
  <c r="BF554" i="4"/>
  <c r="T554" i="4"/>
  <c r="R554" i="4"/>
  <c r="P554" i="4"/>
  <c r="BI547" i="4"/>
  <c r="BH547" i="4"/>
  <c r="BG547" i="4"/>
  <c r="BF547" i="4"/>
  <c r="T547" i="4"/>
  <c r="R547" i="4"/>
  <c r="P547" i="4"/>
  <c r="BI546" i="4"/>
  <c r="BH546" i="4"/>
  <c r="BG546" i="4"/>
  <c r="BF546" i="4"/>
  <c r="T546" i="4"/>
  <c r="R546" i="4"/>
  <c r="P546" i="4"/>
  <c r="BI545" i="4"/>
  <c r="BH545" i="4"/>
  <c r="BG545" i="4"/>
  <c r="BF545" i="4"/>
  <c r="T545" i="4"/>
  <c r="R545" i="4"/>
  <c r="P545" i="4"/>
  <c r="BI538" i="4"/>
  <c r="BH538" i="4"/>
  <c r="BG538" i="4"/>
  <c r="BF538" i="4"/>
  <c r="T538" i="4"/>
  <c r="R538" i="4"/>
  <c r="P538" i="4"/>
  <c r="BI537" i="4"/>
  <c r="BH537" i="4"/>
  <c r="BG537" i="4"/>
  <c r="BF537" i="4"/>
  <c r="T537" i="4"/>
  <c r="R537" i="4"/>
  <c r="P537" i="4"/>
  <c r="BI536" i="4"/>
  <c r="BH536" i="4"/>
  <c r="BG536" i="4"/>
  <c r="BF536" i="4"/>
  <c r="T536" i="4"/>
  <c r="R536" i="4"/>
  <c r="P536" i="4"/>
  <c r="BI535" i="4"/>
  <c r="BH535" i="4"/>
  <c r="BG535" i="4"/>
  <c r="BF535" i="4"/>
  <c r="T535" i="4"/>
  <c r="R535" i="4"/>
  <c r="P535" i="4"/>
  <c r="BI534" i="4"/>
  <c r="BH534" i="4"/>
  <c r="BG534" i="4"/>
  <c r="BF534" i="4"/>
  <c r="T534" i="4"/>
  <c r="R534" i="4"/>
  <c r="P534" i="4"/>
  <c r="BI533" i="4"/>
  <c r="BH533" i="4"/>
  <c r="BG533" i="4"/>
  <c r="BF533" i="4"/>
  <c r="T533" i="4"/>
  <c r="R533" i="4"/>
  <c r="P533" i="4"/>
  <c r="BI532" i="4"/>
  <c r="BH532" i="4"/>
  <c r="BG532" i="4"/>
  <c r="BF532" i="4"/>
  <c r="T532" i="4"/>
  <c r="R532" i="4"/>
  <c r="P532" i="4"/>
  <c r="BI525" i="4"/>
  <c r="BH525" i="4"/>
  <c r="BG525" i="4"/>
  <c r="BF525" i="4"/>
  <c r="T525" i="4"/>
  <c r="R525" i="4"/>
  <c r="P525" i="4"/>
  <c r="BI513" i="4"/>
  <c r="BH513" i="4"/>
  <c r="BG513" i="4"/>
  <c r="BF513" i="4"/>
  <c r="T513" i="4"/>
  <c r="R513" i="4"/>
  <c r="P513" i="4"/>
  <c r="BI501" i="4"/>
  <c r="BH501" i="4"/>
  <c r="BG501" i="4"/>
  <c r="BF501" i="4"/>
  <c r="T501" i="4"/>
  <c r="R501" i="4"/>
  <c r="P501" i="4"/>
  <c r="BI497" i="4"/>
  <c r="BH497" i="4"/>
  <c r="BG497" i="4"/>
  <c r="BF497" i="4"/>
  <c r="T497" i="4"/>
  <c r="R497" i="4"/>
  <c r="P497" i="4"/>
  <c r="BI494" i="4"/>
  <c r="BH494" i="4"/>
  <c r="BG494" i="4"/>
  <c r="BF494" i="4"/>
  <c r="T494" i="4"/>
  <c r="R494" i="4"/>
  <c r="P494" i="4"/>
  <c r="BI486" i="4"/>
  <c r="BH486" i="4"/>
  <c r="BG486" i="4"/>
  <c r="BF486" i="4"/>
  <c r="T486" i="4"/>
  <c r="R486" i="4"/>
  <c r="P486" i="4"/>
  <c r="BI485" i="4"/>
  <c r="BH485" i="4"/>
  <c r="BG485" i="4"/>
  <c r="BF485" i="4"/>
  <c r="T485" i="4"/>
  <c r="R485" i="4"/>
  <c r="P485" i="4"/>
  <c r="BI478" i="4"/>
  <c r="BH478" i="4"/>
  <c r="BG478" i="4"/>
  <c r="BF478" i="4"/>
  <c r="T478" i="4"/>
  <c r="R478" i="4"/>
  <c r="P478" i="4"/>
  <c r="BI469" i="4"/>
  <c r="BH469" i="4"/>
  <c r="BG469" i="4"/>
  <c r="BF469" i="4"/>
  <c r="T469" i="4"/>
  <c r="R469" i="4"/>
  <c r="P469" i="4"/>
  <c r="BI462" i="4"/>
  <c r="BH462" i="4"/>
  <c r="BG462" i="4"/>
  <c r="BF462" i="4"/>
  <c r="T462" i="4"/>
  <c r="R462" i="4"/>
  <c r="P462" i="4"/>
  <c r="BI454" i="4"/>
  <c r="BH454" i="4"/>
  <c r="BG454" i="4"/>
  <c r="BF454" i="4"/>
  <c r="T454" i="4"/>
  <c r="R454" i="4"/>
  <c r="P454" i="4"/>
  <c r="BI452" i="4"/>
  <c r="BH452" i="4"/>
  <c r="BG452" i="4"/>
  <c r="BF452" i="4"/>
  <c r="T452" i="4"/>
  <c r="R452" i="4"/>
  <c r="P452" i="4"/>
  <c r="BI446" i="4"/>
  <c r="BH446" i="4"/>
  <c r="BG446" i="4"/>
  <c r="BF446" i="4"/>
  <c r="T446" i="4"/>
  <c r="R446" i="4"/>
  <c r="P446" i="4"/>
  <c r="BI437" i="4"/>
  <c r="BH437" i="4"/>
  <c r="BG437" i="4"/>
  <c r="BF437" i="4"/>
  <c r="T437" i="4"/>
  <c r="R437" i="4"/>
  <c r="P437" i="4"/>
  <c r="BI433" i="4"/>
  <c r="BH433" i="4"/>
  <c r="BG433" i="4"/>
  <c r="BF433" i="4"/>
  <c r="T433" i="4"/>
  <c r="R433" i="4"/>
  <c r="P433" i="4"/>
  <c r="BI423" i="4"/>
  <c r="BH423" i="4"/>
  <c r="BG423" i="4"/>
  <c r="BF423" i="4"/>
  <c r="T423" i="4"/>
  <c r="R423" i="4"/>
  <c r="P423" i="4"/>
  <c r="BI416" i="4"/>
  <c r="BH416" i="4"/>
  <c r="BG416" i="4"/>
  <c r="BF416" i="4"/>
  <c r="T416" i="4"/>
  <c r="R416" i="4"/>
  <c r="P416" i="4"/>
  <c r="BI410" i="4"/>
  <c r="BH410" i="4"/>
  <c r="BG410" i="4"/>
  <c r="BF410" i="4"/>
  <c r="T410" i="4"/>
  <c r="R410" i="4"/>
  <c r="P410" i="4"/>
  <c r="BI403" i="4"/>
  <c r="BH403" i="4"/>
  <c r="BG403" i="4"/>
  <c r="BF403" i="4"/>
  <c r="T403" i="4"/>
  <c r="R403" i="4"/>
  <c r="P403" i="4"/>
  <c r="BI396" i="4"/>
  <c r="BH396" i="4"/>
  <c r="BG396" i="4"/>
  <c r="BF396" i="4"/>
  <c r="T396" i="4"/>
  <c r="R396" i="4"/>
  <c r="P396" i="4"/>
  <c r="BI384" i="4"/>
  <c r="BH384" i="4"/>
  <c r="BG384" i="4"/>
  <c r="BF384" i="4"/>
  <c r="T384" i="4"/>
  <c r="R384" i="4"/>
  <c r="P384" i="4"/>
  <c r="BI375" i="4"/>
  <c r="BH375" i="4"/>
  <c r="BG375" i="4"/>
  <c r="BF375" i="4"/>
  <c r="T375" i="4"/>
  <c r="R375" i="4"/>
  <c r="P375" i="4"/>
  <c r="BI365" i="4"/>
  <c r="BH365" i="4"/>
  <c r="BG365" i="4"/>
  <c r="BF365" i="4"/>
  <c r="T365" i="4"/>
  <c r="R365" i="4"/>
  <c r="P365" i="4"/>
  <c r="BI364" i="4"/>
  <c r="BH364" i="4"/>
  <c r="BG364" i="4"/>
  <c r="BF364" i="4"/>
  <c r="T364" i="4"/>
  <c r="R364" i="4"/>
  <c r="P364" i="4"/>
  <c r="BI357" i="4"/>
  <c r="BH357" i="4"/>
  <c r="BG357" i="4"/>
  <c r="BF357" i="4"/>
  <c r="T357" i="4"/>
  <c r="R357" i="4"/>
  <c r="P357" i="4"/>
  <c r="BI355" i="4"/>
  <c r="BH355" i="4"/>
  <c r="BG355" i="4"/>
  <c r="BF355" i="4"/>
  <c r="T355" i="4"/>
  <c r="R355" i="4"/>
  <c r="P355" i="4"/>
  <c r="BI347" i="4"/>
  <c r="BH347" i="4"/>
  <c r="BG347" i="4"/>
  <c r="BF347" i="4"/>
  <c r="T347" i="4"/>
  <c r="R347" i="4"/>
  <c r="P347" i="4"/>
  <c r="BI340" i="4"/>
  <c r="BH340" i="4"/>
  <c r="BG340" i="4"/>
  <c r="BF340" i="4"/>
  <c r="T340" i="4"/>
  <c r="R340" i="4"/>
  <c r="P340" i="4"/>
  <c r="BI339" i="4"/>
  <c r="BH339" i="4"/>
  <c r="BG339" i="4"/>
  <c r="BF339" i="4"/>
  <c r="T339" i="4"/>
  <c r="R339" i="4"/>
  <c r="P339" i="4"/>
  <c r="BI331" i="4"/>
  <c r="BH331" i="4"/>
  <c r="BG331" i="4"/>
  <c r="BF331" i="4"/>
  <c r="T331" i="4"/>
  <c r="R331" i="4"/>
  <c r="P331" i="4"/>
  <c r="BI329" i="4"/>
  <c r="BH329" i="4"/>
  <c r="BG329" i="4"/>
  <c r="BF329" i="4"/>
  <c r="T329" i="4"/>
  <c r="R329" i="4"/>
  <c r="P329" i="4"/>
  <c r="BI322" i="4"/>
  <c r="BH322" i="4"/>
  <c r="BG322" i="4"/>
  <c r="BF322" i="4"/>
  <c r="T322" i="4"/>
  <c r="R322" i="4"/>
  <c r="P322" i="4"/>
  <c r="BI320" i="4"/>
  <c r="BH320" i="4"/>
  <c r="BG320" i="4"/>
  <c r="BF320" i="4"/>
  <c r="T320" i="4"/>
  <c r="R320" i="4"/>
  <c r="P320" i="4"/>
  <c r="BI313" i="4"/>
  <c r="BH313" i="4"/>
  <c r="BG313" i="4"/>
  <c r="BF313" i="4"/>
  <c r="T313" i="4"/>
  <c r="R313" i="4"/>
  <c r="P313" i="4"/>
  <c r="BI306" i="4"/>
  <c r="BH306" i="4"/>
  <c r="BG306" i="4"/>
  <c r="BF306" i="4"/>
  <c r="T306" i="4"/>
  <c r="R306" i="4"/>
  <c r="P306" i="4"/>
  <c r="BI304" i="4"/>
  <c r="BH304" i="4"/>
  <c r="BG304" i="4"/>
  <c r="BF304" i="4"/>
  <c r="T304" i="4"/>
  <c r="R304" i="4"/>
  <c r="P304" i="4"/>
  <c r="BI295" i="4"/>
  <c r="BH295" i="4"/>
  <c r="BG295" i="4"/>
  <c r="BF295" i="4"/>
  <c r="T295" i="4"/>
  <c r="R295" i="4"/>
  <c r="P295" i="4"/>
  <c r="BI288" i="4"/>
  <c r="BH288" i="4"/>
  <c r="BG288" i="4"/>
  <c r="BF288" i="4"/>
  <c r="T288" i="4"/>
  <c r="R288" i="4"/>
  <c r="P288" i="4"/>
  <c r="BI283" i="4"/>
  <c r="BH283" i="4"/>
  <c r="BG283" i="4"/>
  <c r="BF283" i="4"/>
  <c r="T283" i="4"/>
  <c r="R283" i="4"/>
  <c r="P283" i="4"/>
  <c r="BI271" i="4"/>
  <c r="BH271" i="4"/>
  <c r="BG271" i="4"/>
  <c r="BF271" i="4"/>
  <c r="T271" i="4"/>
  <c r="R271" i="4"/>
  <c r="P271" i="4"/>
  <c r="BI259" i="4"/>
  <c r="BH259" i="4"/>
  <c r="BG259" i="4"/>
  <c r="BF259" i="4"/>
  <c r="T259" i="4"/>
  <c r="R259" i="4"/>
  <c r="P259" i="4"/>
  <c r="BI252" i="4"/>
  <c r="BH252" i="4"/>
  <c r="BG252" i="4"/>
  <c r="BF252" i="4"/>
  <c r="T252" i="4"/>
  <c r="R252" i="4"/>
  <c r="P252" i="4"/>
  <c r="BI245" i="4"/>
  <c r="BH245" i="4"/>
  <c r="BG245" i="4"/>
  <c r="BF245" i="4"/>
  <c r="T245" i="4"/>
  <c r="R245" i="4"/>
  <c r="P245" i="4"/>
  <c r="BI238" i="4"/>
  <c r="BH238" i="4"/>
  <c r="BG238" i="4"/>
  <c r="BF238" i="4"/>
  <c r="T238" i="4"/>
  <c r="R238" i="4"/>
  <c r="P238" i="4"/>
  <c r="BI231" i="4"/>
  <c r="BH231" i="4"/>
  <c r="BG231" i="4"/>
  <c r="BF231" i="4"/>
  <c r="T231" i="4"/>
  <c r="R231" i="4"/>
  <c r="P231" i="4"/>
  <c r="BI224" i="4"/>
  <c r="BH224" i="4"/>
  <c r="BG224" i="4"/>
  <c r="BF224" i="4"/>
  <c r="T224" i="4"/>
  <c r="R224" i="4"/>
  <c r="P224" i="4"/>
  <c r="BI217" i="4"/>
  <c r="BH217" i="4"/>
  <c r="BG217" i="4"/>
  <c r="BF217" i="4"/>
  <c r="T217" i="4"/>
  <c r="R217" i="4"/>
  <c r="P217" i="4"/>
  <c r="BI210" i="4"/>
  <c r="BH210" i="4"/>
  <c r="BG210" i="4"/>
  <c r="BF210" i="4"/>
  <c r="T210" i="4"/>
  <c r="R210" i="4"/>
  <c r="P210" i="4"/>
  <c r="BI208" i="4"/>
  <c r="BH208" i="4"/>
  <c r="BG208" i="4"/>
  <c r="BF208" i="4"/>
  <c r="T208" i="4"/>
  <c r="R208" i="4"/>
  <c r="P208" i="4"/>
  <c r="BI201" i="4"/>
  <c r="BH201" i="4"/>
  <c r="BG201" i="4"/>
  <c r="BF201" i="4"/>
  <c r="T201" i="4"/>
  <c r="R201" i="4"/>
  <c r="P201" i="4"/>
  <c r="BI194" i="4"/>
  <c r="BH194" i="4"/>
  <c r="BG194" i="4"/>
  <c r="BF194" i="4"/>
  <c r="T194" i="4"/>
  <c r="R194" i="4"/>
  <c r="P194" i="4"/>
  <c r="BI189" i="4"/>
  <c r="BH189" i="4"/>
  <c r="BG189" i="4"/>
  <c r="BF189" i="4"/>
  <c r="T189" i="4"/>
  <c r="R189" i="4"/>
  <c r="P189" i="4"/>
  <c r="BI182" i="4"/>
  <c r="BH182" i="4"/>
  <c r="BG182" i="4"/>
  <c r="BF182" i="4"/>
  <c r="T182" i="4"/>
  <c r="R182" i="4"/>
  <c r="P182" i="4"/>
  <c r="BI177" i="4"/>
  <c r="BH177" i="4"/>
  <c r="BG177" i="4"/>
  <c r="BF177" i="4"/>
  <c r="T177" i="4"/>
  <c r="R177" i="4"/>
  <c r="P177" i="4"/>
  <c r="BI172" i="4"/>
  <c r="BH172" i="4"/>
  <c r="BG172" i="4"/>
  <c r="BF172" i="4"/>
  <c r="T172" i="4"/>
  <c r="R172" i="4"/>
  <c r="P172" i="4"/>
  <c r="BI168" i="4"/>
  <c r="BH168" i="4"/>
  <c r="BG168" i="4"/>
  <c r="BF168" i="4"/>
  <c r="T168" i="4"/>
  <c r="R168" i="4"/>
  <c r="P168" i="4"/>
  <c r="BI164" i="4"/>
  <c r="BH164" i="4"/>
  <c r="BG164" i="4"/>
  <c r="BF164" i="4"/>
  <c r="T164" i="4"/>
  <c r="R164" i="4"/>
  <c r="P164" i="4"/>
  <c r="BI160" i="4"/>
  <c r="BH160" i="4"/>
  <c r="BG160" i="4"/>
  <c r="BF160" i="4"/>
  <c r="T160" i="4"/>
  <c r="R160" i="4"/>
  <c r="P160" i="4"/>
  <c r="BI149" i="4"/>
  <c r="BH149" i="4"/>
  <c r="BG149" i="4"/>
  <c r="BF149" i="4"/>
  <c r="T149" i="4"/>
  <c r="R149" i="4"/>
  <c r="P149" i="4"/>
  <c r="BI140" i="4"/>
  <c r="BH140" i="4"/>
  <c r="BG140" i="4"/>
  <c r="BF140" i="4"/>
  <c r="T140" i="4"/>
  <c r="R140" i="4"/>
  <c r="P140" i="4"/>
  <c r="BI136" i="4"/>
  <c r="BH136" i="4"/>
  <c r="BG136" i="4"/>
  <c r="BF136" i="4"/>
  <c r="T136" i="4"/>
  <c r="R136" i="4"/>
  <c r="P136" i="4"/>
  <c r="BI131" i="4"/>
  <c r="BH131" i="4"/>
  <c r="BG131" i="4"/>
  <c r="BF131" i="4"/>
  <c r="T131" i="4"/>
  <c r="R131" i="4"/>
  <c r="P131" i="4"/>
  <c r="BI126" i="4"/>
  <c r="BH126" i="4"/>
  <c r="BG126" i="4"/>
  <c r="BF126" i="4"/>
  <c r="T126" i="4"/>
  <c r="R126" i="4"/>
  <c r="P126" i="4"/>
  <c r="BI121" i="4"/>
  <c r="BH121" i="4"/>
  <c r="BG121" i="4"/>
  <c r="BF121" i="4"/>
  <c r="T121" i="4"/>
  <c r="R121" i="4"/>
  <c r="P121" i="4"/>
  <c r="BI117" i="4"/>
  <c r="BH117" i="4"/>
  <c r="BG117" i="4"/>
  <c r="BF117" i="4"/>
  <c r="T117" i="4"/>
  <c r="R117" i="4"/>
  <c r="P117" i="4"/>
  <c r="BI113" i="4"/>
  <c r="BH113" i="4"/>
  <c r="BG113" i="4"/>
  <c r="BF113" i="4"/>
  <c r="T113" i="4"/>
  <c r="R113" i="4"/>
  <c r="P113" i="4"/>
  <c r="BI108" i="4"/>
  <c r="BH108" i="4"/>
  <c r="BG108" i="4"/>
  <c r="BF108" i="4"/>
  <c r="T108" i="4"/>
  <c r="R108" i="4"/>
  <c r="P108" i="4"/>
  <c r="BI100" i="4"/>
  <c r="BH100" i="4"/>
  <c r="BG100" i="4"/>
  <c r="BF100" i="4"/>
  <c r="T100" i="4"/>
  <c r="R100" i="4"/>
  <c r="P100" i="4"/>
  <c r="J93" i="4"/>
  <c r="J92" i="4"/>
  <c r="F92" i="4"/>
  <c r="F90" i="4"/>
  <c r="E88" i="4"/>
  <c r="J59" i="4"/>
  <c r="J58" i="4"/>
  <c r="F58" i="4"/>
  <c r="F56" i="4"/>
  <c r="E54" i="4"/>
  <c r="J20" i="4"/>
  <c r="E20" i="4"/>
  <c r="F93" i="4"/>
  <c r="J19" i="4"/>
  <c r="J14" i="4"/>
  <c r="J90" i="4"/>
  <c r="E7" i="4"/>
  <c r="E50" i="4" s="1"/>
  <c r="J39" i="3"/>
  <c r="J38" i="3"/>
  <c r="AY57" i="1"/>
  <c r="J37" i="3"/>
  <c r="AX57" i="1"/>
  <c r="BI237" i="3"/>
  <c r="BH237" i="3"/>
  <c r="BG237" i="3"/>
  <c r="BF237" i="3"/>
  <c r="T237" i="3"/>
  <c r="T236" i="3" s="1"/>
  <c r="R237" i="3"/>
  <c r="R236" i="3" s="1"/>
  <c r="P237" i="3"/>
  <c r="P236" i="3"/>
  <c r="BI229" i="3"/>
  <c r="BH229" i="3"/>
  <c r="BG229" i="3"/>
  <c r="BF229" i="3"/>
  <c r="T229" i="3"/>
  <c r="R229" i="3"/>
  <c r="P229" i="3"/>
  <c r="BI222" i="3"/>
  <c r="BH222" i="3"/>
  <c r="BG222" i="3"/>
  <c r="BF222" i="3"/>
  <c r="T222" i="3"/>
  <c r="R222" i="3"/>
  <c r="P222" i="3"/>
  <c r="BI215" i="3"/>
  <c r="BH215" i="3"/>
  <c r="BG215" i="3"/>
  <c r="BF215" i="3"/>
  <c r="T215" i="3"/>
  <c r="R215" i="3"/>
  <c r="P215" i="3"/>
  <c r="BI214" i="3"/>
  <c r="BH214" i="3"/>
  <c r="BG214" i="3"/>
  <c r="BF214" i="3"/>
  <c r="T214" i="3"/>
  <c r="R214" i="3"/>
  <c r="P214" i="3"/>
  <c r="BI208" i="3"/>
  <c r="BH208" i="3"/>
  <c r="BG208" i="3"/>
  <c r="BF208" i="3"/>
  <c r="T208" i="3"/>
  <c r="R208" i="3"/>
  <c r="P208" i="3"/>
  <c r="BI198" i="3"/>
  <c r="BH198" i="3"/>
  <c r="BG198" i="3"/>
  <c r="BF198" i="3"/>
  <c r="T198" i="3"/>
  <c r="R198" i="3"/>
  <c r="P198" i="3"/>
  <c r="BI190" i="3"/>
  <c r="BH190" i="3"/>
  <c r="BG190" i="3"/>
  <c r="BF190" i="3"/>
  <c r="T190" i="3"/>
  <c r="R190" i="3"/>
  <c r="P190" i="3"/>
  <c r="BI180" i="3"/>
  <c r="BH180" i="3"/>
  <c r="BG180" i="3"/>
  <c r="BF180" i="3"/>
  <c r="T180" i="3"/>
  <c r="R180" i="3"/>
  <c r="P180" i="3"/>
  <c r="BI168" i="3"/>
  <c r="BH168" i="3"/>
  <c r="BG168" i="3"/>
  <c r="BF168" i="3"/>
  <c r="T168" i="3"/>
  <c r="R168" i="3"/>
  <c r="P168" i="3"/>
  <c r="BI166" i="3"/>
  <c r="BH166" i="3"/>
  <c r="BG166" i="3"/>
  <c r="BF166" i="3"/>
  <c r="T166" i="3"/>
  <c r="R166" i="3"/>
  <c r="P166" i="3"/>
  <c r="BI159" i="3"/>
  <c r="BH159" i="3"/>
  <c r="BG159" i="3"/>
  <c r="BF159" i="3"/>
  <c r="T159" i="3"/>
  <c r="R159" i="3"/>
  <c r="P159" i="3"/>
  <c r="BI152" i="3"/>
  <c r="BH152" i="3"/>
  <c r="BG152" i="3"/>
  <c r="BF152" i="3"/>
  <c r="T152" i="3"/>
  <c r="R152" i="3"/>
  <c r="P152" i="3"/>
  <c r="BI145" i="3"/>
  <c r="BH145" i="3"/>
  <c r="BG145" i="3"/>
  <c r="BF145" i="3"/>
  <c r="T145" i="3"/>
  <c r="R145" i="3"/>
  <c r="P145" i="3"/>
  <c r="BI134" i="3"/>
  <c r="BH134" i="3"/>
  <c r="BG134" i="3"/>
  <c r="BF134" i="3"/>
  <c r="T134" i="3"/>
  <c r="R134" i="3"/>
  <c r="P134" i="3"/>
  <c r="BI130" i="3"/>
  <c r="BH130" i="3"/>
  <c r="BG130" i="3"/>
  <c r="BF130" i="3"/>
  <c r="F36" i="3" s="1"/>
  <c r="T130" i="3"/>
  <c r="R130" i="3"/>
  <c r="P130" i="3"/>
  <c r="BI124" i="3"/>
  <c r="BH124" i="3"/>
  <c r="BG124" i="3"/>
  <c r="BF124" i="3"/>
  <c r="T124" i="3"/>
  <c r="R124" i="3"/>
  <c r="P124" i="3"/>
  <c r="BI115" i="3"/>
  <c r="BH115" i="3"/>
  <c r="F38" i="3" s="1"/>
  <c r="BG115" i="3"/>
  <c r="BF115" i="3"/>
  <c r="T115" i="3"/>
  <c r="R115" i="3"/>
  <c r="P115" i="3"/>
  <c r="BI110" i="3"/>
  <c r="BH110" i="3"/>
  <c r="BG110" i="3"/>
  <c r="BF110" i="3"/>
  <c r="T110" i="3"/>
  <c r="R110" i="3"/>
  <c r="P110" i="3"/>
  <c r="BI106" i="3"/>
  <c r="BH106" i="3"/>
  <c r="BG106" i="3"/>
  <c r="BF106" i="3"/>
  <c r="T106" i="3"/>
  <c r="R106" i="3"/>
  <c r="P106" i="3"/>
  <c r="BI97" i="3"/>
  <c r="BH97" i="3"/>
  <c r="BG97" i="3"/>
  <c r="BF97" i="3"/>
  <c r="T97" i="3"/>
  <c r="R97" i="3"/>
  <c r="P97" i="3"/>
  <c r="J90" i="3"/>
  <c r="J89" i="3"/>
  <c r="F89" i="3"/>
  <c r="F87" i="3"/>
  <c r="E85" i="3"/>
  <c r="J59" i="3"/>
  <c r="J58" i="3"/>
  <c r="F58" i="3"/>
  <c r="F56" i="3"/>
  <c r="E54" i="3"/>
  <c r="J20" i="3"/>
  <c r="E20" i="3"/>
  <c r="F59" i="3" s="1"/>
  <c r="J19" i="3"/>
  <c r="J14" i="3"/>
  <c r="J87" i="3"/>
  <c r="E7" i="3"/>
  <c r="E50" i="3"/>
  <c r="J39" i="2"/>
  <c r="J38" i="2"/>
  <c r="AY56" i="1"/>
  <c r="J37" i="2"/>
  <c r="AX56" i="1"/>
  <c r="BI1688" i="2"/>
  <c r="BH1688" i="2"/>
  <c r="BG1688" i="2"/>
  <c r="BF1688" i="2"/>
  <c r="T1688" i="2"/>
  <c r="R1688" i="2"/>
  <c r="P1688" i="2"/>
  <c r="BI1686" i="2"/>
  <c r="BH1686" i="2"/>
  <c r="BG1686" i="2"/>
  <c r="BF1686" i="2"/>
  <c r="T1686" i="2"/>
  <c r="R1686" i="2"/>
  <c r="P1686" i="2"/>
  <c r="BI1678" i="2"/>
  <c r="BH1678" i="2"/>
  <c r="BG1678" i="2"/>
  <c r="BF1678" i="2"/>
  <c r="T1678" i="2"/>
  <c r="R1678" i="2"/>
  <c r="P1678" i="2"/>
  <c r="BI1670" i="2"/>
  <c r="BH1670" i="2"/>
  <c r="BG1670" i="2"/>
  <c r="BF1670" i="2"/>
  <c r="T1670" i="2"/>
  <c r="R1670" i="2"/>
  <c r="P1670" i="2"/>
  <c r="BI1662" i="2"/>
  <c r="BH1662" i="2"/>
  <c r="BG1662" i="2"/>
  <c r="BF1662" i="2"/>
  <c r="T1662" i="2"/>
  <c r="R1662" i="2"/>
  <c r="P1662" i="2"/>
  <c r="BI1657" i="2"/>
  <c r="BH1657" i="2"/>
  <c r="BG1657" i="2"/>
  <c r="BF1657" i="2"/>
  <c r="T1657" i="2"/>
  <c r="T1656" i="2"/>
  <c r="R1657" i="2"/>
  <c r="R1656" i="2"/>
  <c r="P1657" i="2"/>
  <c r="P1656" i="2" s="1"/>
  <c r="BI1649" i="2"/>
  <c r="BH1649" i="2"/>
  <c r="BG1649" i="2"/>
  <c r="BF1649" i="2"/>
  <c r="T1649" i="2"/>
  <c r="R1649" i="2"/>
  <c r="P1649" i="2"/>
  <c r="BI1642" i="2"/>
  <c r="BH1642" i="2"/>
  <c r="BG1642" i="2"/>
  <c r="BF1642" i="2"/>
  <c r="T1642" i="2"/>
  <c r="R1642" i="2"/>
  <c r="P1642" i="2"/>
  <c r="BI1629" i="2"/>
  <c r="BH1629" i="2"/>
  <c r="BG1629" i="2"/>
  <c r="BF1629" i="2"/>
  <c r="T1629" i="2"/>
  <c r="R1629" i="2"/>
  <c r="P1629" i="2"/>
  <c r="BI1618" i="2"/>
  <c r="BH1618" i="2"/>
  <c r="BG1618" i="2"/>
  <c r="BF1618" i="2"/>
  <c r="T1618" i="2"/>
  <c r="R1618" i="2"/>
  <c r="P1618" i="2"/>
  <c r="BI1603" i="2"/>
  <c r="BH1603" i="2"/>
  <c r="BG1603" i="2"/>
  <c r="BF1603" i="2"/>
  <c r="T1603" i="2"/>
  <c r="R1603" i="2"/>
  <c r="P1603" i="2"/>
  <c r="BI1591" i="2"/>
  <c r="BH1591" i="2"/>
  <c r="BG1591" i="2"/>
  <c r="BF1591" i="2"/>
  <c r="T1591" i="2"/>
  <c r="R1591" i="2"/>
  <c r="P1591" i="2"/>
  <c r="BI1580" i="2"/>
  <c r="BH1580" i="2"/>
  <c r="BG1580" i="2"/>
  <c r="BF1580" i="2"/>
  <c r="T1580" i="2"/>
  <c r="R1580" i="2"/>
  <c r="P1580" i="2"/>
  <c r="BI1570" i="2"/>
  <c r="BH1570" i="2"/>
  <c r="BG1570" i="2"/>
  <c r="BF1570" i="2"/>
  <c r="T1570" i="2"/>
  <c r="R1570" i="2"/>
  <c r="P1570" i="2"/>
  <c r="BI1561" i="2"/>
  <c r="BH1561" i="2"/>
  <c r="BG1561" i="2"/>
  <c r="BF1561" i="2"/>
  <c r="T1561" i="2"/>
  <c r="R1561" i="2"/>
  <c r="P1561" i="2"/>
  <c r="BI1551" i="2"/>
  <c r="BH1551" i="2"/>
  <c r="BG1551" i="2"/>
  <c r="BF1551" i="2"/>
  <c r="T1551" i="2"/>
  <c r="R1551" i="2"/>
  <c r="P1551" i="2"/>
  <c r="BI1542" i="2"/>
  <c r="BH1542" i="2"/>
  <c r="BG1542" i="2"/>
  <c r="BF1542" i="2"/>
  <c r="T1542" i="2"/>
  <c r="R1542" i="2"/>
  <c r="P1542" i="2"/>
  <c r="BI1533" i="2"/>
  <c r="BH1533" i="2"/>
  <c r="BG1533" i="2"/>
  <c r="BF1533" i="2"/>
  <c r="T1533" i="2"/>
  <c r="R1533" i="2"/>
  <c r="P1533" i="2"/>
  <c r="BI1525" i="2"/>
  <c r="BH1525" i="2"/>
  <c r="BG1525" i="2"/>
  <c r="BF1525" i="2"/>
  <c r="T1525" i="2"/>
  <c r="R1525" i="2"/>
  <c r="P1525" i="2"/>
  <c r="BI1518" i="2"/>
  <c r="BH1518" i="2"/>
  <c r="BG1518" i="2"/>
  <c r="BF1518" i="2"/>
  <c r="T1518" i="2"/>
  <c r="R1518" i="2"/>
  <c r="P1518" i="2"/>
  <c r="BI1511" i="2"/>
  <c r="BH1511" i="2"/>
  <c r="BG1511" i="2"/>
  <c r="BF1511" i="2"/>
  <c r="T1511" i="2"/>
  <c r="R1511" i="2"/>
  <c r="P1511" i="2"/>
  <c r="BI1507" i="2"/>
  <c r="BH1507" i="2"/>
  <c r="BG1507" i="2"/>
  <c r="BF1507" i="2"/>
  <c r="T1507" i="2"/>
  <c r="R1507" i="2"/>
  <c r="P1507" i="2"/>
  <c r="BI1499" i="2"/>
  <c r="BH1499" i="2"/>
  <c r="BG1499" i="2"/>
  <c r="BF1499" i="2"/>
  <c r="T1499" i="2"/>
  <c r="R1499" i="2"/>
  <c r="P1499" i="2"/>
  <c r="BI1492" i="2"/>
  <c r="BH1492" i="2"/>
  <c r="BG1492" i="2"/>
  <c r="BF1492" i="2"/>
  <c r="T1492" i="2"/>
  <c r="R1492" i="2"/>
  <c r="P1492" i="2"/>
  <c r="BI1484" i="2"/>
  <c r="BH1484" i="2"/>
  <c r="BG1484" i="2"/>
  <c r="BF1484" i="2"/>
  <c r="T1484" i="2"/>
  <c r="R1484" i="2"/>
  <c r="P1484" i="2"/>
  <c r="BI1476" i="2"/>
  <c r="BH1476" i="2"/>
  <c r="BG1476" i="2"/>
  <c r="BF1476" i="2"/>
  <c r="T1476" i="2"/>
  <c r="R1476" i="2"/>
  <c r="P1476" i="2"/>
  <c r="BI1468" i="2"/>
  <c r="BH1468" i="2"/>
  <c r="BG1468" i="2"/>
  <c r="BF1468" i="2"/>
  <c r="T1468" i="2"/>
  <c r="R1468" i="2"/>
  <c r="P1468" i="2"/>
  <c r="BI1459" i="2"/>
  <c r="BH1459" i="2"/>
  <c r="BG1459" i="2"/>
  <c r="BF1459" i="2"/>
  <c r="T1459" i="2"/>
  <c r="R1459" i="2"/>
  <c r="P1459" i="2"/>
  <c r="BI1451" i="2"/>
  <c r="BH1451" i="2"/>
  <c r="BG1451" i="2"/>
  <c r="BF1451" i="2"/>
  <c r="T1451" i="2"/>
  <c r="T1450" i="2" s="1"/>
  <c r="R1451" i="2"/>
  <c r="R1450" i="2" s="1"/>
  <c r="P1451" i="2"/>
  <c r="P1450" i="2" s="1"/>
  <c r="BI1442" i="2"/>
  <c r="BH1442" i="2"/>
  <c r="BG1442" i="2"/>
  <c r="BF1442" i="2"/>
  <c r="T1442" i="2"/>
  <c r="T1433" i="2"/>
  <c r="R1442" i="2"/>
  <c r="R1433" i="2" s="1"/>
  <c r="P1442" i="2"/>
  <c r="BI1434" i="2"/>
  <c r="BH1434" i="2"/>
  <c r="BG1434" i="2"/>
  <c r="BF1434" i="2"/>
  <c r="T1434" i="2"/>
  <c r="R1434" i="2"/>
  <c r="P1434" i="2"/>
  <c r="P1433" i="2" s="1"/>
  <c r="BI1422" i="2"/>
  <c r="BH1422" i="2"/>
  <c r="BG1422" i="2"/>
  <c r="BF1422" i="2"/>
  <c r="T1422" i="2"/>
  <c r="R1422" i="2"/>
  <c r="P1422" i="2"/>
  <c r="BI1411" i="2"/>
  <c r="BH1411" i="2"/>
  <c r="BG1411" i="2"/>
  <c r="BF1411" i="2"/>
  <c r="T1411" i="2"/>
  <c r="R1411" i="2"/>
  <c r="P1411" i="2"/>
  <c r="BI1399" i="2"/>
  <c r="BH1399" i="2"/>
  <c r="BG1399" i="2"/>
  <c r="BF1399" i="2"/>
  <c r="T1399" i="2"/>
  <c r="R1399" i="2"/>
  <c r="P1399" i="2"/>
  <c r="BI1391" i="2"/>
  <c r="BH1391" i="2"/>
  <c r="BG1391" i="2"/>
  <c r="BF1391" i="2"/>
  <c r="T1391" i="2"/>
  <c r="R1391" i="2"/>
  <c r="P1391" i="2"/>
  <c r="BI1383" i="2"/>
  <c r="BH1383" i="2"/>
  <c r="BG1383" i="2"/>
  <c r="BF1383" i="2"/>
  <c r="T1383" i="2"/>
  <c r="R1383" i="2"/>
  <c r="P1383" i="2"/>
  <c r="BI1375" i="2"/>
  <c r="BH1375" i="2"/>
  <c r="BG1375" i="2"/>
  <c r="BF1375" i="2"/>
  <c r="T1375" i="2"/>
  <c r="R1375" i="2"/>
  <c r="P1375" i="2"/>
  <c r="BI1364" i="2"/>
  <c r="BH1364" i="2"/>
  <c r="BG1364" i="2"/>
  <c r="BF1364" i="2"/>
  <c r="T1364" i="2"/>
  <c r="R1364" i="2"/>
  <c r="P1364" i="2"/>
  <c r="BI1354" i="2"/>
  <c r="BH1354" i="2"/>
  <c r="BG1354" i="2"/>
  <c r="BF1354" i="2"/>
  <c r="T1354" i="2"/>
  <c r="R1354" i="2"/>
  <c r="P1354" i="2"/>
  <c r="BI1342" i="2"/>
  <c r="BH1342" i="2"/>
  <c r="BG1342" i="2"/>
  <c r="BF1342" i="2"/>
  <c r="T1342" i="2"/>
  <c r="R1342" i="2"/>
  <c r="P1342" i="2"/>
  <c r="BI1330" i="2"/>
  <c r="BH1330" i="2"/>
  <c r="BG1330" i="2"/>
  <c r="BF1330" i="2"/>
  <c r="T1330" i="2"/>
  <c r="R1330" i="2"/>
  <c r="P1330" i="2"/>
  <c r="BI1319" i="2"/>
  <c r="BH1319" i="2"/>
  <c r="BG1319" i="2"/>
  <c r="BF1319" i="2"/>
  <c r="T1319" i="2"/>
  <c r="R1319" i="2"/>
  <c r="P1319" i="2"/>
  <c r="BI1311" i="2"/>
  <c r="BH1311" i="2"/>
  <c r="BG1311" i="2"/>
  <c r="BF1311" i="2"/>
  <c r="T1311" i="2"/>
  <c r="R1311" i="2"/>
  <c r="R1303" i="2"/>
  <c r="P1311" i="2"/>
  <c r="P1303" i="2" s="1"/>
  <c r="BI1304" i="2"/>
  <c r="BH1304" i="2"/>
  <c r="BG1304" i="2"/>
  <c r="BF1304" i="2"/>
  <c r="T1304" i="2"/>
  <c r="T1303" i="2" s="1"/>
  <c r="R1304" i="2"/>
  <c r="P1304" i="2"/>
  <c r="BI1293" i="2"/>
  <c r="BH1293" i="2"/>
  <c r="BG1293" i="2"/>
  <c r="BF1293" i="2"/>
  <c r="T1293" i="2"/>
  <c r="R1293" i="2"/>
  <c r="P1293" i="2"/>
  <c r="BI1283" i="2"/>
  <c r="BH1283" i="2"/>
  <c r="BG1283" i="2"/>
  <c r="BF1283" i="2"/>
  <c r="T1283" i="2"/>
  <c r="R1283" i="2"/>
  <c r="P1283" i="2"/>
  <c r="BI1273" i="2"/>
  <c r="BH1273" i="2"/>
  <c r="BG1273" i="2"/>
  <c r="BF1273" i="2"/>
  <c r="T1273" i="2"/>
  <c r="R1273" i="2"/>
  <c r="P1273" i="2"/>
  <c r="BI1263" i="2"/>
  <c r="BH1263" i="2"/>
  <c r="BG1263" i="2"/>
  <c r="BF1263" i="2"/>
  <c r="T1263" i="2"/>
  <c r="R1263" i="2"/>
  <c r="P1263" i="2"/>
  <c r="BI1250" i="2"/>
  <c r="BH1250" i="2"/>
  <c r="BG1250" i="2"/>
  <c r="BF1250" i="2"/>
  <c r="T1250" i="2"/>
  <c r="R1250" i="2"/>
  <c r="P1250" i="2"/>
  <c r="BI1241" i="2"/>
  <c r="BH1241" i="2"/>
  <c r="BG1241" i="2"/>
  <c r="BF1241" i="2"/>
  <c r="T1241" i="2"/>
  <c r="R1241" i="2"/>
  <c r="P1241" i="2"/>
  <c r="BI1225" i="2"/>
  <c r="BH1225" i="2"/>
  <c r="BG1225" i="2"/>
  <c r="BF1225" i="2"/>
  <c r="T1225" i="2"/>
  <c r="R1225" i="2"/>
  <c r="P1225" i="2"/>
  <c r="BI1215" i="2"/>
  <c r="BH1215" i="2"/>
  <c r="BG1215" i="2"/>
  <c r="BF1215" i="2"/>
  <c r="T1215" i="2"/>
  <c r="R1215" i="2"/>
  <c r="P1215" i="2"/>
  <c r="BI1183" i="2"/>
  <c r="BH1183" i="2"/>
  <c r="BG1183" i="2"/>
  <c r="BF1183" i="2"/>
  <c r="T1183" i="2"/>
  <c r="R1183" i="2"/>
  <c r="P1183" i="2"/>
  <c r="BI1170" i="2"/>
  <c r="BH1170" i="2"/>
  <c r="BG1170" i="2"/>
  <c r="BF1170" i="2"/>
  <c r="T1170" i="2"/>
  <c r="R1170" i="2"/>
  <c r="P1170" i="2"/>
  <c r="BI1152" i="2"/>
  <c r="BH1152" i="2"/>
  <c r="BG1152" i="2"/>
  <c r="BF1152" i="2"/>
  <c r="T1152" i="2"/>
  <c r="R1152" i="2"/>
  <c r="P1152" i="2"/>
  <c r="BI1144" i="2"/>
  <c r="BH1144" i="2"/>
  <c r="BG1144" i="2"/>
  <c r="BF1144" i="2"/>
  <c r="T1144" i="2"/>
  <c r="R1144" i="2"/>
  <c r="P1144" i="2"/>
  <c r="BI1142" i="2"/>
  <c r="BH1142" i="2"/>
  <c r="BG1142" i="2"/>
  <c r="BF1142" i="2"/>
  <c r="T1142" i="2"/>
  <c r="R1142" i="2"/>
  <c r="P1142" i="2"/>
  <c r="BI1133" i="2"/>
  <c r="BH1133" i="2"/>
  <c r="BG1133" i="2"/>
  <c r="BF1133" i="2"/>
  <c r="T1133" i="2"/>
  <c r="R1133" i="2"/>
  <c r="P1133" i="2"/>
  <c r="BI1126" i="2"/>
  <c r="BH1126" i="2"/>
  <c r="BG1126" i="2"/>
  <c r="BF1126" i="2"/>
  <c r="T1126" i="2"/>
  <c r="R1126" i="2"/>
  <c r="P1126" i="2"/>
  <c r="BI1125" i="2"/>
  <c r="BH1125" i="2"/>
  <c r="BG1125" i="2"/>
  <c r="BF1125" i="2"/>
  <c r="T1125" i="2"/>
  <c r="R1125" i="2"/>
  <c r="P1125" i="2"/>
  <c r="BI1116" i="2"/>
  <c r="BH1116" i="2"/>
  <c r="BG1116" i="2"/>
  <c r="BF1116" i="2"/>
  <c r="T1116" i="2"/>
  <c r="R1116" i="2"/>
  <c r="P1116" i="2"/>
  <c r="BI1115" i="2"/>
  <c r="BH1115" i="2"/>
  <c r="BG1115" i="2"/>
  <c r="BF1115" i="2"/>
  <c r="T1115" i="2"/>
  <c r="R1115" i="2"/>
  <c r="P1115" i="2"/>
  <c r="BI1114" i="2"/>
  <c r="BH1114" i="2"/>
  <c r="BG1114" i="2"/>
  <c r="BF1114" i="2"/>
  <c r="T1114" i="2"/>
  <c r="R1114" i="2"/>
  <c r="P1114" i="2"/>
  <c r="BI1113" i="2"/>
  <c r="BH1113" i="2"/>
  <c r="BG1113" i="2"/>
  <c r="BF1113" i="2"/>
  <c r="T1113" i="2"/>
  <c r="R1113" i="2"/>
  <c r="P1113" i="2"/>
  <c r="BI1112" i="2"/>
  <c r="BH1112" i="2"/>
  <c r="BG1112" i="2"/>
  <c r="BF1112" i="2"/>
  <c r="T1112" i="2"/>
  <c r="R1112" i="2"/>
  <c r="P1112" i="2"/>
  <c r="BI1111" i="2"/>
  <c r="BH1111" i="2"/>
  <c r="BG1111" i="2"/>
  <c r="BF1111" i="2"/>
  <c r="T1111" i="2"/>
  <c r="R1111" i="2"/>
  <c r="P1111" i="2"/>
  <c r="BI1101" i="2"/>
  <c r="BH1101" i="2"/>
  <c r="BG1101" i="2"/>
  <c r="BF1101" i="2"/>
  <c r="T1101" i="2"/>
  <c r="R1101" i="2"/>
  <c r="P1101" i="2"/>
  <c r="BI1093" i="2"/>
  <c r="BH1093" i="2"/>
  <c r="BG1093" i="2"/>
  <c r="BF1093" i="2"/>
  <c r="T1093" i="2"/>
  <c r="R1093" i="2"/>
  <c r="P1093" i="2"/>
  <c r="BI1087" i="2"/>
  <c r="BH1087" i="2"/>
  <c r="BG1087" i="2"/>
  <c r="BF1087" i="2"/>
  <c r="T1087" i="2"/>
  <c r="R1087" i="2"/>
  <c r="P1087" i="2"/>
  <c r="BI1081" i="2"/>
  <c r="BH1081" i="2"/>
  <c r="BG1081" i="2"/>
  <c r="BF1081" i="2"/>
  <c r="T1081" i="2"/>
  <c r="R1081" i="2"/>
  <c r="P1081" i="2"/>
  <c r="BI1079" i="2"/>
  <c r="BH1079" i="2"/>
  <c r="BG1079" i="2"/>
  <c r="BF1079" i="2"/>
  <c r="T1079" i="2"/>
  <c r="R1079" i="2"/>
  <c r="P1079" i="2"/>
  <c r="BI1078" i="2"/>
  <c r="BH1078" i="2"/>
  <c r="BG1078" i="2"/>
  <c r="BF1078" i="2"/>
  <c r="T1078" i="2"/>
  <c r="R1078" i="2"/>
  <c r="P1078" i="2"/>
  <c r="BI1067" i="2"/>
  <c r="BH1067" i="2"/>
  <c r="BG1067" i="2"/>
  <c r="BF1067" i="2"/>
  <c r="T1067" i="2"/>
  <c r="R1067" i="2"/>
  <c r="P1067" i="2"/>
  <c r="BI1066" i="2"/>
  <c r="BH1066" i="2"/>
  <c r="BG1066" i="2"/>
  <c r="BF1066" i="2"/>
  <c r="T1066" i="2"/>
  <c r="R1066" i="2"/>
  <c r="P1066" i="2"/>
  <c r="BI1055" i="2"/>
  <c r="BH1055" i="2"/>
  <c r="BG1055" i="2"/>
  <c r="BF1055" i="2"/>
  <c r="T1055" i="2"/>
  <c r="R1055" i="2"/>
  <c r="P1055" i="2"/>
  <c r="BI1054" i="2"/>
  <c r="BH1054" i="2"/>
  <c r="BG1054" i="2"/>
  <c r="BF1054" i="2"/>
  <c r="T1054" i="2"/>
  <c r="R1054" i="2"/>
  <c r="P1054" i="2"/>
  <c r="BI1043" i="2"/>
  <c r="BH1043" i="2"/>
  <c r="BG1043" i="2"/>
  <c r="BF1043" i="2"/>
  <c r="T1043" i="2"/>
  <c r="R1043" i="2"/>
  <c r="P1043" i="2"/>
  <c r="BI1042" i="2"/>
  <c r="BH1042" i="2"/>
  <c r="BG1042" i="2"/>
  <c r="BF1042" i="2"/>
  <c r="T1042" i="2"/>
  <c r="R1042" i="2"/>
  <c r="P1042" i="2"/>
  <c r="BI1031" i="2"/>
  <c r="BH1031" i="2"/>
  <c r="BG1031" i="2"/>
  <c r="BF1031" i="2"/>
  <c r="T1031" i="2"/>
  <c r="R1031" i="2"/>
  <c r="P1031" i="2"/>
  <c r="BI1030" i="2"/>
  <c r="BH1030" i="2"/>
  <c r="BG1030" i="2"/>
  <c r="BF1030" i="2"/>
  <c r="T1030" i="2"/>
  <c r="R1030" i="2"/>
  <c r="P1030" i="2"/>
  <c r="BI1019" i="2"/>
  <c r="BH1019" i="2"/>
  <c r="BG1019" i="2"/>
  <c r="BF1019" i="2"/>
  <c r="T1019" i="2"/>
  <c r="R1019" i="2"/>
  <c r="P1019" i="2"/>
  <c r="BI1012" i="2"/>
  <c r="BH1012" i="2"/>
  <c r="BG1012" i="2"/>
  <c r="BF1012" i="2"/>
  <c r="T1012" i="2"/>
  <c r="R1012" i="2"/>
  <c r="P1012" i="2"/>
  <c r="BI1011" i="2"/>
  <c r="BH1011" i="2"/>
  <c r="BG1011" i="2"/>
  <c r="BF1011" i="2"/>
  <c r="T1011" i="2"/>
  <c r="R1011" i="2"/>
  <c r="P1011" i="2"/>
  <c r="BI1003" i="2"/>
  <c r="BH1003" i="2"/>
  <c r="BG1003" i="2"/>
  <c r="BF1003" i="2"/>
  <c r="T1003" i="2"/>
  <c r="R1003" i="2"/>
  <c r="P1003" i="2"/>
  <c r="BI1001" i="2"/>
  <c r="BH1001" i="2"/>
  <c r="BG1001" i="2"/>
  <c r="BF1001" i="2"/>
  <c r="T1001" i="2"/>
  <c r="R1001" i="2"/>
  <c r="P1001" i="2"/>
  <c r="BI992" i="2"/>
  <c r="BH992" i="2"/>
  <c r="BG992" i="2"/>
  <c r="BF992" i="2"/>
  <c r="T992" i="2"/>
  <c r="R992" i="2"/>
  <c r="P992" i="2"/>
  <c r="BI991" i="2"/>
  <c r="BH991" i="2"/>
  <c r="BG991" i="2"/>
  <c r="BF991" i="2"/>
  <c r="T991" i="2"/>
  <c r="R991" i="2"/>
  <c r="P991" i="2"/>
  <c r="BI980" i="2"/>
  <c r="BH980" i="2"/>
  <c r="BG980" i="2"/>
  <c r="BF980" i="2"/>
  <c r="T980" i="2"/>
  <c r="R980" i="2"/>
  <c r="P980" i="2"/>
  <c r="BI969" i="2"/>
  <c r="BH969" i="2"/>
  <c r="BG969" i="2"/>
  <c r="BF969" i="2"/>
  <c r="T969" i="2"/>
  <c r="R969" i="2"/>
  <c r="P969" i="2"/>
  <c r="BI967" i="2"/>
  <c r="BH967" i="2"/>
  <c r="BG967" i="2"/>
  <c r="BF967" i="2"/>
  <c r="T967" i="2"/>
  <c r="R967" i="2"/>
  <c r="P967" i="2"/>
  <c r="BI951" i="2"/>
  <c r="BH951" i="2"/>
  <c r="BG951" i="2"/>
  <c r="BF951" i="2"/>
  <c r="T951" i="2"/>
  <c r="R951" i="2"/>
  <c r="P951" i="2"/>
  <c r="BI949" i="2"/>
  <c r="BH949" i="2"/>
  <c r="BG949" i="2"/>
  <c r="BF949" i="2"/>
  <c r="T949" i="2"/>
  <c r="R949" i="2"/>
  <c r="P949" i="2"/>
  <c r="BI939" i="2"/>
  <c r="BH939" i="2"/>
  <c r="BG939" i="2"/>
  <c r="BF939" i="2"/>
  <c r="T939" i="2"/>
  <c r="R939" i="2"/>
  <c r="P939" i="2"/>
  <c r="BI935" i="2"/>
  <c r="BH935" i="2"/>
  <c r="BG935" i="2"/>
  <c r="BF935" i="2"/>
  <c r="T935" i="2"/>
  <c r="R935" i="2"/>
  <c r="P935" i="2"/>
  <c r="BI929" i="2"/>
  <c r="BH929" i="2"/>
  <c r="BG929" i="2"/>
  <c r="BF929" i="2"/>
  <c r="T929" i="2"/>
  <c r="R929" i="2"/>
  <c r="P929" i="2"/>
  <c r="BI924" i="2"/>
  <c r="BH924" i="2"/>
  <c r="BG924" i="2"/>
  <c r="BF924" i="2"/>
  <c r="T924" i="2"/>
  <c r="R924" i="2"/>
  <c r="P924" i="2"/>
  <c r="BI920" i="2"/>
  <c r="BH920" i="2"/>
  <c r="BG920" i="2"/>
  <c r="BF920" i="2"/>
  <c r="T920" i="2"/>
  <c r="R920" i="2"/>
  <c r="P920" i="2"/>
  <c r="BI915" i="2"/>
  <c r="BH915" i="2"/>
  <c r="BG915" i="2"/>
  <c r="BF915" i="2"/>
  <c r="T915" i="2"/>
  <c r="R915" i="2"/>
  <c r="P915" i="2"/>
  <c r="BI902" i="2"/>
  <c r="BH902" i="2"/>
  <c r="BG902" i="2"/>
  <c r="BF902" i="2"/>
  <c r="T902" i="2"/>
  <c r="R902" i="2"/>
  <c r="P902" i="2"/>
  <c r="BI897" i="2"/>
  <c r="BH897" i="2"/>
  <c r="BG897" i="2"/>
  <c r="BF897" i="2"/>
  <c r="T897" i="2"/>
  <c r="R897" i="2"/>
  <c r="P897" i="2"/>
  <c r="BI885" i="2"/>
  <c r="BH885" i="2"/>
  <c r="BG885" i="2"/>
  <c r="BF885" i="2"/>
  <c r="T885" i="2"/>
  <c r="R885" i="2"/>
  <c r="P885" i="2"/>
  <c r="BI877" i="2"/>
  <c r="BH877" i="2"/>
  <c r="BG877" i="2"/>
  <c r="BF877" i="2"/>
  <c r="T877" i="2"/>
  <c r="R877" i="2"/>
  <c r="P877" i="2"/>
  <c r="BI868" i="2"/>
  <c r="BH868" i="2"/>
  <c r="BG868" i="2"/>
  <c r="BF868" i="2"/>
  <c r="T868" i="2"/>
  <c r="R868" i="2"/>
  <c r="P868" i="2"/>
  <c r="BI854" i="2"/>
  <c r="BH854" i="2"/>
  <c r="BG854" i="2"/>
  <c r="BF854" i="2"/>
  <c r="T854" i="2"/>
  <c r="R854" i="2"/>
  <c r="P854" i="2"/>
  <c r="BI845" i="2"/>
  <c r="BH845" i="2"/>
  <c r="BG845" i="2"/>
  <c r="BF845" i="2"/>
  <c r="T845" i="2"/>
  <c r="R845" i="2"/>
  <c r="P845" i="2"/>
  <c r="BI843" i="2"/>
  <c r="BH843" i="2"/>
  <c r="BG843" i="2"/>
  <c r="BF843" i="2"/>
  <c r="T843" i="2"/>
  <c r="R843" i="2"/>
  <c r="P843" i="2"/>
  <c r="BI834" i="2"/>
  <c r="BH834" i="2"/>
  <c r="BG834" i="2"/>
  <c r="BF834" i="2"/>
  <c r="T834" i="2"/>
  <c r="R834" i="2"/>
  <c r="P834" i="2"/>
  <c r="BI822" i="2"/>
  <c r="BH822" i="2"/>
  <c r="BG822" i="2"/>
  <c r="BF822" i="2"/>
  <c r="T822" i="2"/>
  <c r="R822" i="2"/>
  <c r="P822" i="2"/>
  <c r="BI813" i="2"/>
  <c r="BH813" i="2"/>
  <c r="BG813" i="2"/>
  <c r="BF813" i="2"/>
  <c r="T813" i="2"/>
  <c r="R813" i="2"/>
  <c r="P813" i="2"/>
  <c r="BI803" i="2"/>
  <c r="BH803" i="2"/>
  <c r="BG803" i="2"/>
  <c r="BF803" i="2"/>
  <c r="T803" i="2"/>
  <c r="R803" i="2"/>
  <c r="P803" i="2"/>
  <c r="BI797" i="2"/>
  <c r="BH797" i="2"/>
  <c r="BG797" i="2"/>
  <c r="BF797" i="2"/>
  <c r="T797" i="2"/>
  <c r="R797" i="2"/>
  <c r="P797" i="2"/>
  <c r="BI787" i="2"/>
  <c r="BH787" i="2"/>
  <c r="BG787" i="2"/>
  <c r="BF787" i="2"/>
  <c r="T787" i="2"/>
  <c r="R787" i="2"/>
  <c r="P787" i="2"/>
  <c r="BI778" i="2"/>
  <c r="BH778" i="2"/>
  <c r="BG778" i="2"/>
  <c r="BF778" i="2"/>
  <c r="T778" i="2"/>
  <c r="R778" i="2"/>
  <c r="P778" i="2"/>
  <c r="BI776" i="2"/>
  <c r="BH776" i="2"/>
  <c r="BG776" i="2"/>
  <c r="BF776" i="2"/>
  <c r="T776" i="2"/>
  <c r="R776" i="2"/>
  <c r="P776" i="2"/>
  <c r="BI767" i="2"/>
  <c r="BH767" i="2"/>
  <c r="BG767" i="2"/>
  <c r="BF767" i="2"/>
  <c r="T767" i="2"/>
  <c r="R767" i="2"/>
  <c r="P767" i="2"/>
  <c r="BI759" i="2"/>
  <c r="BH759" i="2"/>
  <c r="BG759" i="2"/>
  <c r="BF759" i="2"/>
  <c r="T759" i="2"/>
  <c r="R759" i="2"/>
  <c r="P759" i="2"/>
  <c r="BI750" i="2"/>
  <c r="BH750" i="2"/>
  <c r="BG750" i="2"/>
  <c r="BF750" i="2"/>
  <c r="T750" i="2"/>
  <c r="R750" i="2"/>
  <c r="P750" i="2"/>
  <c r="BI739" i="2"/>
  <c r="BH739" i="2"/>
  <c r="BG739" i="2"/>
  <c r="BF739" i="2"/>
  <c r="T739" i="2"/>
  <c r="R739" i="2"/>
  <c r="P739" i="2"/>
  <c r="BI729" i="2"/>
  <c r="BH729" i="2"/>
  <c r="BG729" i="2"/>
  <c r="BF729" i="2"/>
  <c r="T729" i="2"/>
  <c r="R729" i="2"/>
  <c r="P729" i="2"/>
  <c r="BI719" i="2"/>
  <c r="BH719" i="2"/>
  <c r="BG719" i="2"/>
  <c r="BF719" i="2"/>
  <c r="T719" i="2"/>
  <c r="R719" i="2"/>
  <c r="P719" i="2"/>
  <c r="BI705" i="2"/>
  <c r="BH705" i="2"/>
  <c r="BG705" i="2"/>
  <c r="BF705" i="2"/>
  <c r="T705" i="2"/>
  <c r="R705" i="2"/>
  <c r="P705" i="2"/>
  <c r="BI703" i="2"/>
  <c r="BH703" i="2"/>
  <c r="BG703" i="2"/>
  <c r="BF703" i="2"/>
  <c r="T703" i="2"/>
  <c r="R703" i="2"/>
  <c r="P703" i="2"/>
  <c r="BI694" i="2"/>
  <c r="BH694" i="2"/>
  <c r="BG694" i="2"/>
  <c r="BF694" i="2"/>
  <c r="T694" i="2"/>
  <c r="R694" i="2"/>
  <c r="P694" i="2"/>
  <c r="BI682" i="2"/>
  <c r="BH682" i="2"/>
  <c r="BG682" i="2"/>
  <c r="BF682" i="2"/>
  <c r="T682" i="2"/>
  <c r="R682" i="2"/>
  <c r="P682" i="2"/>
  <c r="BI668" i="2"/>
  <c r="BH668" i="2"/>
  <c r="BG668" i="2"/>
  <c r="BF668" i="2"/>
  <c r="T668" i="2"/>
  <c r="R668" i="2"/>
  <c r="P668" i="2"/>
  <c r="BI666" i="2"/>
  <c r="BH666" i="2"/>
  <c r="BG666" i="2"/>
  <c r="BF666" i="2"/>
  <c r="T666" i="2"/>
  <c r="R666" i="2"/>
  <c r="P666" i="2"/>
  <c r="BI664" i="2"/>
  <c r="BH664" i="2"/>
  <c r="BG664" i="2"/>
  <c r="BF664" i="2"/>
  <c r="T664" i="2"/>
  <c r="R664" i="2"/>
  <c r="P664" i="2"/>
  <c r="BI654" i="2"/>
  <c r="BH654" i="2"/>
  <c r="BG654" i="2"/>
  <c r="BF654" i="2"/>
  <c r="T654" i="2"/>
  <c r="R654" i="2"/>
  <c r="P654" i="2"/>
  <c r="BI642" i="2"/>
  <c r="BH642" i="2"/>
  <c r="BG642" i="2"/>
  <c r="BF642" i="2"/>
  <c r="T642" i="2"/>
  <c r="R642" i="2"/>
  <c r="P642" i="2"/>
  <c r="BI632" i="2"/>
  <c r="BH632" i="2"/>
  <c r="BG632" i="2"/>
  <c r="BF632" i="2"/>
  <c r="T632" i="2"/>
  <c r="R632" i="2"/>
  <c r="P632" i="2"/>
  <c r="BI618" i="2"/>
  <c r="BH618" i="2"/>
  <c r="BG618" i="2"/>
  <c r="BF618" i="2"/>
  <c r="T618" i="2"/>
  <c r="R618" i="2"/>
  <c r="P618" i="2"/>
  <c r="BI616" i="2"/>
  <c r="BH616" i="2"/>
  <c r="BG616" i="2"/>
  <c r="BF616" i="2"/>
  <c r="T616" i="2"/>
  <c r="R616" i="2"/>
  <c r="P616" i="2"/>
  <c r="BI606" i="2"/>
  <c r="BH606" i="2"/>
  <c r="BG606" i="2"/>
  <c r="BF606" i="2"/>
  <c r="T606" i="2"/>
  <c r="R606" i="2"/>
  <c r="P606" i="2"/>
  <c r="BI594" i="2"/>
  <c r="BH594" i="2"/>
  <c r="BG594" i="2"/>
  <c r="BF594" i="2"/>
  <c r="T594" i="2"/>
  <c r="R594" i="2"/>
  <c r="P594" i="2"/>
  <c r="BI584" i="2"/>
  <c r="BH584" i="2"/>
  <c r="BG584" i="2"/>
  <c r="BF584" i="2"/>
  <c r="T584" i="2"/>
  <c r="R584" i="2"/>
  <c r="P584" i="2"/>
  <c r="BI568" i="2"/>
  <c r="BH568" i="2"/>
  <c r="BG568" i="2"/>
  <c r="BF568" i="2"/>
  <c r="T568" i="2"/>
  <c r="R568" i="2"/>
  <c r="P568" i="2"/>
  <c r="BI566" i="2"/>
  <c r="BH566" i="2"/>
  <c r="BG566" i="2"/>
  <c r="BF566" i="2"/>
  <c r="T566" i="2"/>
  <c r="R566" i="2"/>
  <c r="P566" i="2"/>
  <c r="BI554" i="2"/>
  <c r="BH554" i="2"/>
  <c r="BG554" i="2"/>
  <c r="BF554" i="2"/>
  <c r="T554" i="2"/>
  <c r="R554" i="2"/>
  <c r="P554" i="2"/>
  <c r="BI540" i="2"/>
  <c r="BH540" i="2"/>
  <c r="BG540" i="2"/>
  <c r="BF540" i="2"/>
  <c r="T540" i="2"/>
  <c r="R540" i="2"/>
  <c r="P540" i="2"/>
  <c r="BI528" i="2"/>
  <c r="BH528" i="2"/>
  <c r="BG528" i="2"/>
  <c r="BF528" i="2"/>
  <c r="T528" i="2"/>
  <c r="R528" i="2"/>
  <c r="P528" i="2"/>
  <c r="BI519" i="2"/>
  <c r="BH519" i="2"/>
  <c r="BG519" i="2"/>
  <c r="BF519" i="2"/>
  <c r="T519" i="2"/>
  <c r="R519" i="2"/>
  <c r="P519" i="2"/>
  <c r="BI511" i="2"/>
  <c r="BH511" i="2"/>
  <c r="BG511" i="2"/>
  <c r="BF511" i="2"/>
  <c r="T511" i="2"/>
  <c r="R511" i="2"/>
  <c r="P511" i="2"/>
  <c r="BI501" i="2"/>
  <c r="BH501" i="2"/>
  <c r="BG501" i="2"/>
  <c r="BF501" i="2"/>
  <c r="T501" i="2"/>
  <c r="R501" i="2"/>
  <c r="P501" i="2"/>
  <c r="BI492" i="2"/>
  <c r="BH492" i="2"/>
  <c r="BG492" i="2"/>
  <c r="BF492" i="2"/>
  <c r="T492" i="2"/>
  <c r="R492" i="2"/>
  <c r="P492" i="2"/>
  <c r="BI483" i="2"/>
  <c r="BH483" i="2"/>
  <c r="BG483" i="2"/>
  <c r="BF483" i="2"/>
  <c r="T483" i="2"/>
  <c r="R483" i="2"/>
  <c r="P483" i="2"/>
  <c r="BI474" i="2"/>
  <c r="BH474" i="2"/>
  <c r="BG474" i="2"/>
  <c r="BF474" i="2"/>
  <c r="T474" i="2"/>
  <c r="R474" i="2"/>
  <c r="P474" i="2"/>
  <c r="BI465" i="2"/>
  <c r="BH465" i="2"/>
  <c r="BG465" i="2"/>
  <c r="BF465" i="2"/>
  <c r="T465" i="2"/>
  <c r="R465" i="2"/>
  <c r="P465" i="2"/>
  <c r="BI453" i="2"/>
  <c r="BH453" i="2"/>
  <c r="BG453" i="2"/>
  <c r="BF453" i="2"/>
  <c r="T453" i="2"/>
  <c r="R453" i="2"/>
  <c r="P453" i="2"/>
  <c r="BI440" i="2"/>
  <c r="BH440" i="2"/>
  <c r="BG440" i="2"/>
  <c r="BF440" i="2"/>
  <c r="T440" i="2"/>
  <c r="R440" i="2"/>
  <c r="P440" i="2"/>
  <c r="BI431" i="2"/>
  <c r="BH431" i="2"/>
  <c r="BG431" i="2"/>
  <c r="BF431" i="2"/>
  <c r="T431" i="2"/>
  <c r="R431" i="2"/>
  <c r="P431" i="2"/>
  <c r="BI422" i="2"/>
  <c r="BH422" i="2"/>
  <c r="BG422" i="2"/>
  <c r="BF422" i="2"/>
  <c r="T422" i="2"/>
  <c r="R422" i="2"/>
  <c r="P422" i="2"/>
  <c r="BI413" i="2"/>
  <c r="BH413" i="2"/>
  <c r="BG413" i="2"/>
  <c r="BF413" i="2"/>
  <c r="T413" i="2"/>
  <c r="R413" i="2"/>
  <c r="P413" i="2"/>
  <c r="BI404" i="2"/>
  <c r="BH404" i="2"/>
  <c r="BG404" i="2"/>
  <c r="BF404" i="2"/>
  <c r="T404" i="2"/>
  <c r="R404" i="2"/>
  <c r="P404" i="2"/>
  <c r="BI390" i="2"/>
  <c r="BH390" i="2"/>
  <c r="BG390" i="2"/>
  <c r="BF390" i="2"/>
  <c r="T390" i="2"/>
  <c r="R390" i="2"/>
  <c r="P390" i="2"/>
  <c r="BI378" i="2"/>
  <c r="BH378" i="2"/>
  <c r="BG378" i="2"/>
  <c r="BF378" i="2"/>
  <c r="T378" i="2"/>
  <c r="R378" i="2"/>
  <c r="P378" i="2"/>
  <c r="BI368" i="2"/>
  <c r="BH368" i="2"/>
  <c r="BG368" i="2"/>
  <c r="BF368" i="2"/>
  <c r="T368" i="2"/>
  <c r="R368" i="2"/>
  <c r="P368" i="2"/>
  <c r="BI367" i="2"/>
  <c r="BH367" i="2"/>
  <c r="BG367" i="2"/>
  <c r="BF367" i="2"/>
  <c r="T367" i="2"/>
  <c r="R367" i="2"/>
  <c r="P367" i="2"/>
  <c r="BI360" i="2"/>
  <c r="BH360" i="2"/>
  <c r="BG360" i="2"/>
  <c r="BF360" i="2"/>
  <c r="T360" i="2"/>
  <c r="R360" i="2"/>
  <c r="P360" i="2"/>
  <c r="BI359" i="2"/>
  <c r="BH359" i="2"/>
  <c r="BG359" i="2"/>
  <c r="BF359" i="2"/>
  <c r="T359" i="2"/>
  <c r="R359" i="2"/>
  <c r="P359" i="2"/>
  <c r="BI353" i="2"/>
  <c r="BH353" i="2"/>
  <c r="BG353" i="2"/>
  <c r="BF353" i="2"/>
  <c r="T353" i="2"/>
  <c r="R353" i="2"/>
  <c r="P353" i="2"/>
  <c r="BI343" i="2"/>
  <c r="BH343" i="2"/>
  <c r="BG343" i="2"/>
  <c r="BF343" i="2"/>
  <c r="T343" i="2"/>
  <c r="R343" i="2"/>
  <c r="P343" i="2"/>
  <c r="BI333" i="2"/>
  <c r="BH333" i="2"/>
  <c r="BG333" i="2"/>
  <c r="BF333" i="2"/>
  <c r="T333" i="2"/>
  <c r="R333" i="2"/>
  <c r="P333" i="2"/>
  <c r="BI331" i="2"/>
  <c r="BH331" i="2"/>
  <c r="BG331" i="2"/>
  <c r="BF331" i="2"/>
  <c r="T331" i="2"/>
  <c r="R331" i="2"/>
  <c r="P331" i="2"/>
  <c r="BI321" i="2"/>
  <c r="BH321" i="2"/>
  <c r="BG321" i="2"/>
  <c r="BF321" i="2"/>
  <c r="T321" i="2"/>
  <c r="R321" i="2"/>
  <c r="P321" i="2"/>
  <c r="BI311" i="2"/>
  <c r="BH311" i="2"/>
  <c r="BG311" i="2"/>
  <c r="BF311" i="2"/>
  <c r="T311" i="2"/>
  <c r="R311" i="2"/>
  <c r="P311" i="2"/>
  <c r="BI307" i="2"/>
  <c r="BH307" i="2"/>
  <c r="BG307" i="2"/>
  <c r="BF307" i="2"/>
  <c r="T307" i="2"/>
  <c r="R307" i="2"/>
  <c r="P307" i="2"/>
  <c r="BI301" i="2"/>
  <c r="BH301" i="2"/>
  <c r="BG301" i="2"/>
  <c r="BF301" i="2"/>
  <c r="T301" i="2"/>
  <c r="R301" i="2"/>
  <c r="P301" i="2"/>
  <c r="BI295" i="2"/>
  <c r="BH295" i="2"/>
  <c r="BG295" i="2"/>
  <c r="BF295" i="2"/>
  <c r="T295" i="2"/>
  <c r="R295" i="2"/>
  <c r="P295" i="2"/>
  <c r="BI290" i="2"/>
  <c r="BH290" i="2"/>
  <c r="BG290" i="2"/>
  <c r="BF290" i="2"/>
  <c r="T290" i="2"/>
  <c r="R290" i="2"/>
  <c r="P290" i="2"/>
  <c r="BI277" i="2"/>
  <c r="BH277" i="2"/>
  <c r="BG277" i="2"/>
  <c r="BF277" i="2"/>
  <c r="T277" i="2"/>
  <c r="R277" i="2"/>
  <c r="P277" i="2"/>
  <c r="BI265" i="2"/>
  <c r="BH265" i="2"/>
  <c r="BG265" i="2"/>
  <c r="BF265" i="2"/>
  <c r="T265" i="2"/>
  <c r="R265" i="2"/>
  <c r="P265" i="2"/>
  <c r="BI256" i="2"/>
  <c r="BH256" i="2"/>
  <c r="BG256" i="2"/>
  <c r="BF256" i="2"/>
  <c r="T256" i="2"/>
  <c r="R256" i="2"/>
  <c r="P256" i="2"/>
  <c r="BI247" i="2"/>
  <c r="BH247" i="2"/>
  <c r="BG247" i="2"/>
  <c r="BF247" i="2"/>
  <c r="T247" i="2"/>
  <c r="R247" i="2"/>
  <c r="P247" i="2"/>
  <c r="BI210" i="2"/>
  <c r="BH210" i="2"/>
  <c r="BG210" i="2"/>
  <c r="BF210" i="2"/>
  <c r="T210" i="2"/>
  <c r="R210" i="2"/>
  <c r="P210" i="2"/>
  <c r="BI175" i="2"/>
  <c r="BH175" i="2"/>
  <c r="BG175" i="2"/>
  <c r="BF175" i="2"/>
  <c r="T175" i="2"/>
  <c r="R175" i="2"/>
  <c r="P175" i="2"/>
  <c r="BI171" i="2"/>
  <c r="BH171" i="2"/>
  <c r="BG171" i="2"/>
  <c r="BF171" i="2"/>
  <c r="T171" i="2"/>
  <c r="R171" i="2"/>
  <c r="P171" i="2"/>
  <c r="BI165" i="2"/>
  <c r="BH165" i="2"/>
  <c r="BG165" i="2"/>
  <c r="F37" i="2" s="1"/>
  <c r="BF165" i="2"/>
  <c r="J36" i="2" s="1"/>
  <c r="T165" i="2"/>
  <c r="R165" i="2"/>
  <c r="P165" i="2"/>
  <c r="BI160" i="2"/>
  <c r="BH160" i="2"/>
  <c r="BG160" i="2"/>
  <c r="BF160" i="2"/>
  <c r="T160" i="2"/>
  <c r="R160" i="2"/>
  <c r="P160" i="2"/>
  <c r="BI156" i="2"/>
  <c r="F39" i="2" s="1"/>
  <c r="BH156" i="2"/>
  <c r="F38" i="2" s="1"/>
  <c r="BG156" i="2"/>
  <c r="BF156" i="2"/>
  <c r="T156" i="2"/>
  <c r="R156" i="2"/>
  <c r="P156" i="2"/>
  <c r="BI121" i="2"/>
  <c r="BH121" i="2"/>
  <c r="BG121" i="2"/>
  <c r="BF121" i="2"/>
  <c r="T121" i="2"/>
  <c r="R121" i="2"/>
  <c r="P121" i="2"/>
  <c r="J114" i="2"/>
  <c r="J113" i="2"/>
  <c r="F113" i="2"/>
  <c r="F111" i="2"/>
  <c r="E109" i="2"/>
  <c r="J59" i="2"/>
  <c r="J58" i="2"/>
  <c r="F58" i="2"/>
  <c r="F56" i="2"/>
  <c r="E54" i="2"/>
  <c r="J20" i="2"/>
  <c r="E20" i="2"/>
  <c r="F114" i="2" s="1"/>
  <c r="J19" i="2"/>
  <c r="J14" i="2"/>
  <c r="J56" i="2" s="1"/>
  <c r="E7" i="2"/>
  <c r="E105" i="2" s="1"/>
  <c r="L50" i="1"/>
  <c r="AM50" i="1"/>
  <c r="AM49" i="1"/>
  <c r="L49" i="1"/>
  <c r="AM47" i="1"/>
  <c r="L47" i="1"/>
  <c r="L45" i="1"/>
  <c r="L44" i="1"/>
  <c r="BK474" i="2"/>
  <c r="J1012" i="2"/>
  <c r="BK134" i="3"/>
  <c r="J423" i="4"/>
  <c r="BK208" i="4"/>
  <c r="BK535" i="4"/>
  <c r="J329" i="5"/>
  <c r="BK779" i="5"/>
  <c r="BK608" i="5"/>
  <c r="J99" i="6"/>
  <c r="BK646" i="7"/>
  <c r="BK250" i="7"/>
  <c r="J265" i="2"/>
  <c r="J1468" i="2"/>
  <c r="J1114" i="2"/>
  <c r="BK198" i="3"/>
  <c r="BK478" i="4"/>
  <c r="BK238" i="4"/>
  <c r="J265" i="5"/>
  <c r="J232" i="5"/>
  <c r="J246" i="5"/>
  <c r="BK620" i="7"/>
  <c r="BK92" i="8"/>
  <c r="BK1113" i="2"/>
  <c r="BK1183" i="2"/>
  <c r="J726" i="7"/>
  <c r="BK140" i="8"/>
  <c r="J1629" i="2"/>
  <c r="J367" i="2"/>
  <c r="J778" i="2"/>
  <c r="BK920" i="2"/>
  <c r="J130" i="3"/>
  <c r="BK131" i="4"/>
  <c r="BK331" i="4"/>
  <c r="BK108" i="4"/>
  <c r="BK618" i="5"/>
  <c r="BK833" i="5"/>
  <c r="J609" i="5"/>
  <c r="BK325" i="7"/>
  <c r="J250" i="7"/>
  <c r="BK97" i="8"/>
  <c r="BK1364" i="2"/>
  <c r="BK759" i="2"/>
  <c r="BK540" i="2"/>
  <c r="BK97" i="3"/>
  <c r="BK486" i="4"/>
  <c r="BK252" i="4"/>
  <c r="BK231" i="4"/>
  <c r="BK609" i="5"/>
  <c r="J809" i="5"/>
  <c r="BK844" i="5"/>
  <c r="BK479" i="5"/>
  <c r="BK170" i="7"/>
  <c r="BK136" i="8"/>
  <c r="J1518" i="2"/>
  <c r="J1342" i="2"/>
  <c r="J152" i="3"/>
  <c r="J295" i="4"/>
  <c r="BK777" i="4"/>
  <c r="BK329" i="5"/>
  <c r="BK713" i="5"/>
  <c r="J123" i="6"/>
  <c r="J673" i="7"/>
  <c r="J682" i="7"/>
  <c r="BK1012" i="2"/>
  <c r="BK1093" i="2"/>
  <c r="BK1112" i="2"/>
  <c r="J222" i="3"/>
  <c r="BK126" i="4"/>
  <c r="BK446" i="4"/>
  <c r="BK748" i="4"/>
  <c r="J395" i="5"/>
  <c r="BK745" i="5"/>
  <c r="BK472" i="7"/>
  <c r="J570" i="7"/>
  <c r="J247" i="2"/>
  <c r="J980" i="2"/>
  <c r="BK147" i="7"/>
  <c r="J555" i="7"/>
  <c r="J369" i="7"/>
  <c r="J1115" i="2"/>
  <c r="BK413" i="2"/>
  <c r="BK951" i="2"/>
  <c r="BK353" i="2"/>
  <c r="J140" i="4"/>
  <c r="BK245" i="4"/>
  <c r="BK750" i="4"/>
  <c r="BK149" i="4"/>
  <c r="BK550" i="5"/>
  <c r="BK632" i="5"/>
  <c r="BK667" i="5"/>
  <c r="BK169" i="6"/>
  <c r="J362" i="7"/>
  <c r="J286" i="7"/>
  <c r="J1642" i="2"/>
  <c r="BK1525" i="2"/>
  <c r="J1499" i="2"/>
  <c r="J845" i="2"/>
  <c r="J432" i="7"/>
  <c r="BK668" i="7"/>
  <c r="BK95" i="8"/>
  <c r="J951" i="2"/>
  <c r="J1183" i="2"/>
  <c r="BK1225" i="2"/>
  <c r="BK257" i="5"/>
  <c r="J281" i="7"/>
  <c r="J545" i="7"/>
  <c r="BK90" i="8"/>
  <c r="BK495" i="5"/>
  <c r="BK237" i="5"/>
  <c r="BK505" i="7"/>
  <c r="J565" i="7"/>
  <c r="J767" i="2"/>
  <c r="J929" i="2"/>
  <c r="BK229" i="3"/>
  <c r="BK622" i="4"/>
  <c r="BK288" i="4"/>
  <c r="J660" i="4"/>
  <c r="J259" i="4"/>
  <c r="BK232" i="5"/>
  <c r="J433" i="5"/>
  <c r="J659" i="5"/>
  <c r="BK473" i="7"/>
  <c r="BK718" i="7"/>
  <c r="J1678" i="2"/>
  <c r="J290" i="2"/>
  <c r="J1354" i="2"/>
  <c r="J215" i="3"/>
  <c r="J136" i="4"/>
  <c r="BK547" i="4"/>
  <c r="J309" i="5"/>
  <c r="BK899" i="5"/>
  <c r="BK309" i="7"/>
  <c r="J611" i="7"/>
  <c r="BK1451" i="2"/>
  <c r="BK311" i="2"/>
  <c r="BK1054" i="2"/>
  <c r="BK342" i="7"/>
  <c r="J192" i="7"/>
  <c r="J939" i="2"/>
  <c r="BK778" i="2"/>
  <c r="J1304" i="2"/>
  <c r="BK1142" i="2"/>
  <c r="J208" i="3"/>
  <c r="BK454" i="4"/>
  <c r="BK721" i="4"/>
  <c r="BK320" i="4"/>
  <c r="BK182" i="5"/>
  <c r="J645" i="5"/>
  <c r="BK481" i="5"/>
  <c r="J327" i="7"/>
  <c r="BK432" i="7"/>
  <c r="BK1375" i="2"/>
  <c r="BK1031" i="2"/>
  <c r="J501" i="2"/>
  <c r="J877" i="2"/>
  <c r="J166" i="3"/>
  <c r="J121" i="4"/>
  <c r="BK662" i="4"/>
  <c r="BK675" i="4"/>
  <c r="BK164" i="4"/>
  <c r="BK143" i="5"/>
  <c r="J679" i="5"/>
  <c r="J516" i="7"/>
  <c r="BK519" i="7"/>
  <c r="J170" i="7"/>
  <c r="BK694" i="2"/>
  <c r="BK1468" i="2"/>
  <c r="BK175" i="2"/>
  <c r="J214" i="3"/>
  <c r="J252" i="4"/>
  <c r="J750" i="4"/>
  <c r="BK349" i="5"/>
  <c r="BK825" i="5"/>
  <c r="J426" i="5"/>
  <c r="J447" i="7"/>
  <c r="BK146" i="8"/>
  <c r="BK568" i="2"/>
  <c r="J1657" i="2"/>
  <c r="J618" i="2"/>
  <c r="J229" i="3"/>
  <c r="BK423" i="4"/>
  <c r="BK259" i="4"/>
  <c r="J245" i="4"/>
  <c r="BK586" i="4"/>
  <c r="J825" i="5"/>
  <c r="BK698" i="5"/>
  <c r="J382" i="7"/>
  <c r="BK625" i="7"/>
  <c r="J1330" i="2"/>
  <c r="J1144" i="2"/>
  <c r="J331" i="2"/>
  <c r="BK706" i="7"/>
  <c r="BK555" i="7"/>
  <c r="BK1003" i="2"/>
  <c r="J642" i="2"/>
  <c r="BK1342" i="2"/>
  <c r="BK584" i="2"/>
  <c r="J433" i="4"/>
  <c r="J403" i="4"/>
  <c r="BK758" i="4"/>
  <c r="J724" i="4"/>
  <c r="J639" i="4"/>
  <c r="BK426" i="5"/>
  <c r="BK820" i="5"/>
  <c r="BK518" i="5"/>
  <c r="BK111" i="7"/>
  <c r="J175" i="7"/>
  <c r="J1112" i="2"/>
  <c r="J834" i="2"/>
  <c r="J813" i="2"/>
  <c r="AS55" i="1"/>
  <c r="J162" i="7"/>
  <c r="BK88" i="8"/>
  <c r="AS59" i="1"/>
  <c r="BK367" i="2"/>
  <c r="J106" i="7"/>
  <c r="BK369" i="7"/>
  <c r="J530" i="7"/>
  <c r="J1043" i="2"/>
  <c r="J568" i="2"/>
  <c r="J97" i="3"/>
  <c r="J437" i="4"/>
  <c r="BK706" i="4"/>
  <c r="J355" i="4"/>
  <c r="J275" i="5"/>
  <c r="BK637" i="5"/>
  <c r="J372" i="5"/>
  <c r="BK129" i="7"/>
  <c r="BK648" i="7"/>
  <c r="J1250" i="2"/>
  <c r="J935" i="2"/>
  <c r="BK295" i="2"/>
  <c r="BK719" i="2"/>
  <c r="BK347" i="4"/>
  <c r="J534" i="4"/>
  <c r="BK409" i="5"/>
  <c r="J915" i="5"/>
  <c r="J437" i="5"/>
  <c r="BK236" i="7"/>
  <c r="J493" i="7"/>
  <c r="J920" i="2"/>
  <c r="BK1670" i="2"/>
  <c r="BK598" i="7"/>
  <c r="BK382" i="7"/>
  <c r="BK1304" i="2"/>
  <c r="BK1055" i="2"/>
  <c r="BK929" i="2"/>
  <c r="BK1492" i="2"/>
  <c r="J210" i="2"/>
  <c r="J546" i="4"/>
  <c r="BK113" i="4"/>
  <c r="BK545" i="4"/>
  <c r="BK283" i="5"/>
  <c r="J214" i="5"/>
  <c r="J713" i="5"/>
  <c r="J342" i="7"/>
  <c r="J639" i="7"/>
  <c r="J822" i="2"/>
  <c r="J160" i="2"/>
  <c r="BK1087" i="2"/>
  <c r="BK1511" i="2"/>
  <c r="BK787" i="2"/>
  <c r="BK134" i="8"/>
  <c r="BK1030" i="2"/>
  <c r="J1525" i="2"/>
  <c r="J729" i="2"/>
  <c r="J545" i="4"/>
  <c r="J513" i="4"/>
  <c r="BK168" i="4"/>
  <c r="J662" i="4"/>
  <c r="BK578" i="5"/>
  <c r="BK881" i="5"/>
  <c r="J721" i="5"/>
  <c r="J440" i="7"/>
  <c r="J598" i="7"/>
  <c r="BK128" i="8"/>
  <c r="J321" i="2"/>
  <c r="J1263" i="2"/>
  <c r="J1170" i="2"/>
  <c r="J311" i="2"/>
  <c r="BK152" i="3"/>
  <c r="BK283" i="4"/>
  <c r="J748" i="4"/>
  <c r="J375" i="4"/>
  <c r="BK840" i="5"/>
  <c r="J881" i="5"/>
  <c r="BK117" i="6"/>
  <c r="BK420" i="7"/>
  <c r="BK642" i="2"/>
  <c r="BK739" i="2"/>
  <c r="BK447" i="7"/>
  <c r="J554" i="4"/>
  <c r="BK617" i="5"/>
  <c r="J219" i="5"/>
  <c r="J833" i="5"/>
  <c r="J745" i="5"/>
  <c r="BK515" i="7"/>
  <c r="BK529" i="7"/>
  <c r="J134" i="8"/>
  <c r="BK1019" i="2"/>
  <c r="BK301" i="2"/>
  <c r="J1126" i="2"/>
  <c r="BK664" i="2"/>
  <c r="J514" i="7"/>
  <c r="BK516" i="7"/>
  <c r="J121" i="8"/>
  <c r="BK992" i="2"/>
  <c r="J378" i="2"/>
  <c r="BK692" i="5"/>
  <c r="BK482" i="7"/>
  <c r="BK627" i="7"/>
  <c r="BK639" i="7"/>
  <c r="BK659" i="5"/>
  <c r="J618" i="5"/>
  <c r="J158" i="7"/>
  <c r="J472" i="7"/>
  <c r="J616" i="2"/>
  <c r="BK1542" i="2"/>
  <c r="BK843" i="2"/>
  <c r="J343" i="2"/>
  <c r="BK115" i="3"/>
  <c r="BK538" i="4"/>
  <c r="J410" i="4"/>
  <c r="J721" i="4"/>
  <c r="J117" i="4"/>
  <c r="J532" i="5"/>
  <c r="BK516" i="5"/>
  <c r="BK279" i="5"/>
  <c r="J820" i="5"/>
  <c r="BK138" i="7"/>
  <c r="J584" i="7"/>
  <c r="J110" i="8"/>
  <c r="J390" i="2"/>
  <c r="BK1215" i="2"/>
  <c r="BK803" i="2"/>
  <c r="BK980" i="2"/>
  <c r="J535" i="4"/>
  <c r="BK100" i="4"/>
  <c r="J329" i="4"/>
  <c r="BK533" i="4"/>
  <c r="J177" i="5"/>
  <c r="J853" i="5"/>
  <c r="BK849" i="5"/>
  <c r="J706" i="5"/>
  <c r="BK399" i="7"/>
  <c r="BK243" i="7"/>
  <c r="J108" i="8"/>
  <c r="BK776" i="2"/>
  <c r="J360" i="2"/>
  <c r="J584" i="2"/>
  <c r="BK403" i="7"/>
  <c r="BK655" i="7"/>
  <c r="J99" i="8"/>
  <c r="J171" i="2"/>
  <c r="J1116" i="2"/>
  <c r="BK333" i="2"/>
  <c r="BK1649" i="2"/>
  <c r="J654" i="2"/>
  <c r="BK124" i="3"/>
  <c r="J172" i="4"/>
  <c r="J536" i="4"/>
  <c r="BK760" i="4"/>
  <c r="BK416" i="4"/>
  <c r="BK395" i="5"/>
  <c r="J257" i="5"/>
  <c r="J339" i="5"/>
  <c r="BK433" i="5"/>
  <c r="BK493" i="7"/>
  <c r="BK708" i="7"/>
  <c r="J92" i="8"/>
  <c r="BK1618" i="2"/>
  <c r="J1580" i="2"/>
  <c r="BK1688" i="2"/>
  <c r="J1670" i="2"/>
  <c r="J703" i="2"/>
  <c r="BK208" i="3"/>
  <c r="BK494" i="4"/>
  <c r="BK224" i="4"/>
  <c r="J108" i="4"/>
  <c r="BK355" i="4"/>
  <c r="J306" i="4"/>
  <c r="J547" i="4"/>
  <c r="BK625" i="5"/>
  <c r="BK170" i="5"/>
  <c r="BK706" i="5"/>
  <c r="BK610" i="5"/>
  <c r="BK123" i="6"/>
  <c r="J310" i="7"/>
  <c r="J718" i="7"/>
  <c r="J443" i="7"/>
  <c r="J1533" i="2"/>
  <c r="J1311" i="2"/>
  <c r="BK1662" i="2"/>
  <c r="J404" i="2"/>
  <c r="J1451" i="2"/>
  <c r="BK885" i="2"/>
  <c r="BK492" i="2"/>
  <c r="BK166" i="3"/>
  <c r="J537" i="4"/>
  <c r="BK534" i="4"/>
  <c r="J641" i="4"/>
  <c r="BK655" i="4"/>
  <c r="J319" i="5"/>
  <c r="BK149" i="5"/>
  <c r="BK532" i="5"/>
  <c r="BK518" i="7"/>
  <c r="J538" i="7"/>
  <c r="BK1484" i="2"/>
  <c r="BK160" i="2"/>
  <c r="J1649" i="2"/>
  <c r="BK210" i="2"/>
  <c r="J277" i="2"/>
  <c r="J1001" i="2"/>
  <c r="BK462" i="4"/>
  <c r="BK182" i="4"/>
  <c r="J581" i="4"/>
  <c r="BK497" i="4"/>
  <c r="J560" i="5"/>
  <c r="J279" i="5"/>
  <c r="BK393" i="5"/>
  <c r="BK290" i="5"/>
  <c r="BK130" i="6"/>
  <c r="J229" i="7"/>
  <c r="J690" i="7"/>
  <c r="J1042" i="2"/>
  <c r="BK750" i="2"/>
  <c r="J1591" i="2"/>
  <c r="J1125" i="2"/>
  <c r="J1375" i="2"/>
  <c r="J682" i="2"/>
  <c r="J198" i="3"/>
  <c r="J452" i="4"/>
  <c r="BK437" i="4"/>
  <c r="BK177" i="4"/>
  <c r="BK601" i="5"/>
  <c r="BK138" i="5"/>
  <c r="BK679" i="5"/>
  <c r="J465" i="7"/>
  <c r="BK545" i="7"/>
  <c r="BK616" i="2"/>
  <c r="BK618" i="2"/>
  <c r="BK1273" i="2"/>
  <c r="BK110" i="3"/>
  <c r="BK396" i="4"/>
  <c r="BK569" i="5"/>
  <c r="J799" i="5"/>
  <c r="J736" i="5"/>
  <c r="BK257" i="7"/>
  <c r="J698" i="7"/>
  <c r="J1225" i="2"/>
  <c r="BK453" i="2"/>
  <c r="J1391" i="2"/>
  <c r="J646" i="7"/>
  <c r="BK698" i="7"/>
  <c r="BK666" i="2"/>
  <c r="BK165" i="2"/>
  <c r="J165" i="2"/>
  <c r="BK431" i="2"/>
  <c r="BK295" i="4"/>
  <c r="J322" i="4"/>
  <c r="J697" i="4"/>
  <c r="BK265" i="5"/>
  <c r="J518" i="5"/>
  <c r="J728" i="5"/>
  <c r="BK389" i="7"/>
  <c r="BK682" i="7"/>
  <c r="BK104" i="8"/>
  <c r="BK343" i="2"/>
  <c r="BK858" i="5"/>
  <c r="BK116" i="5"/>
  <c r="J482" i="7"/>
  <c r="BK143" i="8"/>
  <c r="J368" i="2"/>
  <c r="J992" i="2"/>
  <c r="BK1042" i="2"/>
  <c r="BK360" i="2"/>
  <c r="J177" i="4"/>
  <c r="J710" i="4"/>
  <c r="BK469" i="4"/>
  <c r="BK435" i="5"/>
  <c r="J349" i="5"/>
  <c r="BK443" i="7"/>
  <c r="BK412" i="7"/>
  <c r="BK1250" i="2"/>
  <c r="BK1603" i="2"/>
  <c r="J528" i="2"/>
  <c r="J1055" i="2"/>
  <c r="BK145" i="3"/>
  <c r="BK357" i="4"/>
  <c r="J760" i="4"/>
  <c r="BK645" i="5"/>
  <c r="J384" i="5"/>
  <c r="J601" i="5"/>
  <c r="J505" i="7"/>
  <c r="BK517" i="7"/>
  <c r="BK1533" i="2"/>
  <c r="BK501" i="2"/>
  <c r="BK519" i="2"/>
  <c r="BK124" i="7"/>
  <c r="BK465" i="7"/>
  <c r="BK1354" i="2"/>
  <c r="J566" i="2"/>
  <c r="J1688" i="2"/>
  <c r="BK307" i="2"/>
  <c r="J483" i="2"/>
  <c r="BK106" i="3"/>
  <c r="BK554" i="4"/>
  <c r="BK160" i="4"/>
  <c r="J126" i="4"/>
  <c r="J758" i="4"/>
  <c r="J237" i="5"/>
  <c r="J435" i="5"/>
  <c r="J290" i="5"/>
  <c r="BK192" i="7"/>
  <c r="J293" i="7"/>
  <c r="J101" i="8"/>
  <c r="BK368" i="2"/>
  <c r="BK422" i="2"/>
  <c r="BK767" i="2"/>
  <c r="BK115" i="7"/>
  <c r="BK199" i="7"/>
  <c r="J668" i="7"/>
  <c r="J1570" i="2"/>
  <c r="BK483" i="2"/>
  <c r="BK1657" i="2"/>
  <c r="BK247" i="2"/>
  <c r="BK384" i="5"/>
  <c r="BK110" i="6"/>
  <c r="J208" i="7"/>
  <c r="BK317" i="7"/>
  <c r="J140" i="8"/>
  <c r="J162" i="6"/>
  <c r="J519" i="7"/>
  <c r="BK613" i="7"/>
  <c r="J634" i="7"/>
  <c r="J1078" i="2"/>
  <c r="J106" i="3"/>
  <c r="BK306" i="4"/>
  <c r="BK724" i="4"/>
  <c r="J532" i="4"/>
  <c r="BK309" i="5"/>
  <c r="J698" i="5"/>
  <c r="BK255" i="5"/>
  <c r="J187" i="7"/>
  <c r="BK1319" i="2"/>
  <c r="J1603" i="2"/>
  <c r="J1030" i="2"/>
  <c r="J124" i="3"/>
  <c r="J320" i="4"/>
  <c r="BK697" i="4"/>
  <c r="J685" i="5"/>
  <c r="BK674" i="5"/>
  <c r="BK98" i="7"/>
  <c r="BK679" i="7"/>
  <c r="BK1043" i="2"/>
  <c r="BK1629" i="2"/>
  <c r="J843" i="2"/>
  <c r="J302" i="7"/>
  <c r="J562" i="7"/>
  <c r="BK465" i="2"/>
  <c r="J1561" i="2"/>
  <c r="J540" i="2"/>
  <c r="J759" i="2"/>
  <c r="J533" i="4"/>
  <c r="J497" i="4"/>
  <c r="BK740" i="4"/>
  <c r="BK210" i="4"/>
  <c r="BK372" i="5"/>
  <c r="BK754" i="5"/>
  <c r="BK721" i="5"/>
  <c r="BK335" i="7"/>
  <c r="BK281" i="7"/>
  <c r="J632" i="2"/>
  <c r="J1442" i="2"/>
  <c r="BK822" i="2"/>
  <c r="J1079" i="2"/>
  <c r="BK190" i="3"/>
  <c r="BK222" i="3"/>
  <c r="J396" i="4"/>
  <c r="BK768" i="4"/>
  <c r="J365" i="4"/>
  <c r="BK458" i="5"/>
  <c r="BK275" i="5"/>
  <c r="J516" i="5"/>
  <c r="J222" i="7"/>
  <c r="BK134" i="7"/>
  <c r="J95" i="8"/>
  <c r="BK1686" i="2"/>
  <c r="BK924" i="2"/>
  <c r="J1101" i="2"/>
  <c r="J145" i="3"/>
  <c r="J168" i="4"/>
  <c r="J687" i="4"/>
  <c r="J149" i="4"/>
  <c r="BK177" i="5"/>
  <c r="BK869" i="5"/>
  <c r="BK225" i="5"/>
  <c r="BK293" i="7"/>
  <c r="J389" i="7"/>
  <c r="BK1066" i="2"/>
  <c r="BK877" i="2"/>
  <c r="J803" i="2"/>
  <c r="J110" i="3"/>
  <c r="BK194" i="4"/>
  <c r="J680" i="4"/>
  <c r="BK172" i="4"/>
  <c r="BK541" i="5"/>
  <c r="J470" i="5"/>
  <c r="BK327" i="7"/>
  <c r="BK158" i="7"/>
  <c r="BK1011" i="2"/>
  <c r="BK1476" i="2"/>
  <c r="BK180" i="7"/>
  <c r="BK269" i="7"/>
  <c r="J131" i="8"/>
  <c r="J1111" i="2"/>
  <c r="BK939" i="2"/>
  <c r="J1019" i="2"/>
  <c r="J134" i="3"/>
  <c r="J331" i="4"/>
  <c r="BK561" i="4"/>
  <c r="BK313" i="4"/>
  <c r="J313" i="4"/>
  <c r="J479" i="5"/>
  <c r="J858" i="5"/>
  <c r="J888" i="5"/>
  <c r="BK611" i="7"/>
  <c r="BK570" i="7"/>
  <c r="BK1591" i="2"/>
  <c r="BK331" i="2"/>
  <c r="BK256" i="2"/>
  <c r="BK1144" i="2"/>
  <c r="J1003" i="2"/>
  <c r="BK106" i="7"/>
  <c r="J531" i="7"/>
  <c r="BK729" i="2"/>
  <c r="BK440" i="2"/>
  <c r="J776" i="2"/>
  <c r="BK654" i="2"/>
  <c r="BK376" i="7"/>
  <c r="BK162" i="7"/>
  <c r="J180" i="7"/>
  <c r="BK99" i="8"/>
  <c r="J294" i="5"/>
  <c r="BK154" i="6"/>
  <c r="J620" i="7"/>
  <c r="J300" i="7"/>
  <c r="BK222" i="7"/>
  <c r="J121" i="2"/>
  <c r="BK1133" i="2"/>
  <c r="J1215" i="2"/>
  <c r="BK632" i="2"/>
  <c r="J194" i="4"/>
  <c r="J113" i="4"/>
  <c r="BK363" i="5"/>
  <c r="J608" i="5"/>
  <c r="J283" i="5"/>
  <c r="J130" i="6"/>
  <c r="BK300" i="7"/>
  <c r="J138" i="8"/>
  <c r="J594" i="2"/>
  <c r="BK1263" i="2"/>
  <c r="J412" i="7"/>
  <c r="J128" i="8"/>
  <c r="J1383" i="2"/>
  <c r="J1133" i="2"/>
  <c r="J854" i="2"/>
  <c r="BK433" i="4"/>
  <c r="BK536" i="4"/>
  <c r="BK571" i="4"/>
  <c r="BK680" i="4"/>
  <c r="J754" i="5"/>
  <c r="J143" i="5"/>
  <c r="J136" i="6"/>
  <c r="J735" i="7"/>
  <c r="J613" i="7"/>
  <c r="J1093" i="2"/>
  <c r="BK390" i="2"/>
  <c r="BK1293" i="2"/>
  <c r="BK378" i="2"/>
  <c r="BK215" i="3"/>
  <c r="J384" i="4"/>
  <c r="J201" i="4"/>
  <c r="J768" i="4"/>
  <c r="J189" i="4"/>
  <c r="BK246" i="5"/>
  <c r="BK888" i="5"/>
  <c r="J138" i="5"/>
  <c r="J399" i="7"/>
  <c r="J335" i="7"/>
  <c r="J88" i="8"/>
  <c r="BK991" i="2"/>
  <c r="J359" i="2"/>
  <c r="BK1116" i="2"/>
  <c r="BK969" i="2"/>
  <c r="J340" i="4"/>
  <c r="BK136" i="4"/>
  <c r="BK217" i="4"/>
  <c r="BK560" i="5"/>
  <c r="BK756" i="5"/>
  <c r="BK286" i="7"/>
  <c r="J236" i="7"/>
  <c r="J666" i="2"/>
  <c r="BK1115" i="2"/>
  <c r="BK1499" i="2"/>
  <c r="BK130" i="3"/>
  <c r="J604" i="4"/>
  <c r="BK410" i="4"/>
  <c r="BK121" i="4"/>
  <c r="BK416" i="5"/>
  <c r="BK769" i="5"/>
  <c r="BK149" i="6"/>
  <c r="BK735" i="7"/>
  <c r="J1399" i="2"/>
  <c r="J474" i="2"/>
  <c r="J1067" i="2"/>
  <c r="BK349" i="7"/>
  <c r="J655" i="7"/>
  <c r="J146" i="8"/>
  <c r="J1686" i="2"/>
  <c r="J1364" i="2"/>
  <c r="BK902" i="2"/>
  <c r="BK159" i="3"/>
  <c r="J288" i="4"/>
  <c r="J357" i="4"/>
  <c r="J715" i="4"/>
  <c r="BK501" i="4"/>
  <c r="BK339" i="5"/>
  <c r="J910" i="5"/>
  <c r="J625" i="5"/>
  <c r="J142" i="6"/>
  <c r="J269" i="7"/>
  <c r="J648" i="7"/>
  <c r="BK106" i="8"/>
  <c r="BK797" i="2"/>
  <c r="J1142" i="2"/>
  <c r="J606" i="2"/>
  <c r="BK949" i="2"/>
  <c r="J924" i="2"/>
  <c r="J897" i="2"/>
  <c r="BK237" i="3"/>
  <c r="J271" i="4"/>
  <c r="J777" i="4"/>
  <c r="J224" i="4"/>
  <c r="J569" i="5"/>
  <c r="J899" i="5"/>
  <c r="J578" i="5"/>
  <c r="J520" i="7"/>
  <c r="J706" i="7"/>
  <c r="BK1114" i="2"/>
  <c r="J1492" i="2"/>
  <c r="BK1580" i="2"/>
  <c r="J256" i="2"/>
  <c r="BK322" i="4"/>
  <c r="BK340" i="4"/>
  <c r="J347" i="4"/>
  <c r="BK449" i="5"/>
  <c r="J637" i="5"/>
  <c r="J317" i="7"/>
  <c r="BK1678" i="2"/>
  <c r="BK1079" i="2"/>
  <c r="J243" i="7"/>
  <c r="BK690" i="7"/>
  <c r="J104" i="8"/>
  <c r="J589" i="5"/>
  <c r="J206" i="7"/>
  <c r="BK673" i="7"/>
  <c r="BK538" i="7"/>
  <c r="BK1152" i="2"/>
  <c r="BK1434" i="2"/>
  <c r="J168" i="3"/>
  <c r="J364" i="4"/>
  <c r="J561" i="4"/>
  <c r="J501" i="4"/>
  <c r="J449" i="5"/>
  <c r="J116" i="5"/>
  <c r="J840" i="5"/>
  <c r="J169" i="6"/>
  <c r="BK440" i="7"/>
  <c r="BK1001" i="2"/>
  <c r="BK1111" i="2"/>
  <c r="J868" i="2"/>
  <c r="BK168" i="3"/>
  <c r="BK537" i="4"/>
  <c r="J149" i="5"/>
  <c r="J667" i="5"/>
  <c r="J110" i="6"/>
  <c r="BK634" i="7"/>
  <c r="BK121" i="8"/>
  <c r="BK290" i="2"/>
  <c r="J915" i="2"/>
  <c r="BK530" i="7"/>
  <c r="BK112" i="8"/>
  <c r="J1434" i="2"/>
  <c r="BK935" i="2"/>
  <c r="J1087" i="2"/>
  <c r="BK528" i="2"/>
  <c r="BK641" i="4"/>
  <c r="BK189" i="4"/>
  <c r="J538" i="4"/>
  <c r="J339" i="4"/>
  <c r="BK507" i="5"/>
  <c r="BK437" i="5"/>
  <c r="BK310" i="7"/>
  <c r="J664" i="7"/>
  <c r="BK138" i="8"/>
  <c r="BK121" i="2"/>
  <c r="J1152" i="2"/>
  <c r="BK967" i="2"/>
  <c r="J301" i="2"/>
  <c r="J578" i="4"/>
  <c r="BK384" i="4"/>
  <c r="BK710" i="4"/>
  <c r="BK732" i="4"/>
  <c r="BK375" i="4"/>
  <c r="J507" i="5"/>
  <c r="J363" i="5"/>
  <c r="J679" i="7"/>
  <c r="J797" i="2"/>
  <c r="BK1125" i="2"/>
  <c r="J1319" i="2"/>
  <c r="J694" i="2"/>
  <c r="BK403" i="4"/>
  <c r="BK271" i="4"/>
  <c r="J732" i="4"/>
  <c r="BK485" i="4"/>
  <c r="J182" i="5"/>
  <c r="J779" i="5"/>
  <c r="BK214" i="5"/>
  <c r="BK531" i="7"/>
  <c r="J136" i="8"/>
  <c r="J1283" i="2"/>
  <c r="J1459" i="2"/>
  <c r="BK1391" i="2"/>
  <c r="BK156" i="2"/>
  <c r="J131" i="4"/>
  <c r="J231" i="4"/>
  <c r="J689" i="4"/>
  <c r="J205" i="5"/>
  <c r="J674" i="5"/>
  <c r="J170" i="5"/>
  <c r="BK334" i="7"/>
  <c r="BK1551" i="2"/>
  <c r="BK404" i="2"/>
  <c r="J1273" i="2"/>
  <c r="BK175" i="7"/>
  <c r="BK206" i="7"/>
  <c r="BK101" i="8"/>
  <c r="J307" i="2"/>
  <c r="J1551" i="2"/>
  <c r="J1081" i="2"/>
  <c r="J295" i="2"/>
  <c r="J469" i="4"/>
  <c r="BK339" i="4"/>
  <c r="J706" i="4"/>
  <c r="J304" i="4"/>
  <c r="BK205" i="5"/>
  <c r="BK736" i="5"/>
  <c r="BK685" i="5"/>
  <c r="BK187" i="7"/>
  <c r="BK726" i="7"/>
  <c r="J147" i="7"/>
  <c r="J511" i="2"/>
  <c r="BK554" i="2"/>
  <c r="BK1311" i="2"/>
  <c r="BK1330" i="2"/>
  <c r="J473" i="7"/>
  <c r="J708" i="7"/>
  <c r="J112" i="8"/>
  <c r="BK1411" i="2"/>
  <c r="BK359" i="2"/>
  <c r="BK1383" i="2"/>
  <c r="J991" i="2"/>
  <c r="J149" i="6"/>
  <c r="BK514" i="7"/>
  <c r="BK520" i="7"/>
  <c r="J215" i="7"/>
  <c r="BK853" i="5"/>
  <c r="J93" i="6"/>
  <c r="J309" i="7"/>
  <c r="J257" i="7"/>
  <c r="J166" i="7"/>
  <c r="J156" i="2"/>
  <c r="J175" i="2"/>
  <c r="BK660" i="4"/>
  <c r="J164" i="4"/>
  <c r="J648" i="4"/>
  <c r="BK604" i="4"/>
  <c r="J849" i="5"/>
  <c r="BK910" i="5"/>
  <c r="BK93" i="6"/>
  <c r="BK584" i="7"/>
  <c r="J98" i="7"/>
  <c r="BK845" i="2"/>
  <c r="BK1081" i="2"/>
  <c r="J554" i="2"/>
  <c r="J210" i="4"/>
  <c r="J208" i="4"/>
  <c r="BK651" i="5"/>
  <c r="BK219" i="5"/>
  <c r="BK136" i="6"/>
  <c r="J115" i="7"/>
  <c r="J111" i="7"/>
  <c r="J739" i="2"/>
  <c r="J664" i="2"/>
  <c r="J325" i="7"/>
  <c r="J422" i="7"/>
  <c r="BK1518" i="2"/>
  <c r="J519" i="2"/>
  <c r="J1484" i="2"/>
  <c r="J1011" i="2"/>
  <c r="J333" i="2"/>
  <c r="BK365" i="4"/>
  <c r="J283" i="4"/>
  <c r="BK648" i="4"/>
  <c r="BK140" i="4"/>
  <c r="J541" i="5"/>
  <c r="BK915" i="5"/>
  <c r="BK142" i="6"/>
  <c r="BK215" i="7"/>
  <c r="J138" i="7"/>
  <c r="BK1642" i="2"/>
  <c r="BK606" i="2"/>
  <c r="J1054" i="2"/>
  <c r="BK1399" i="2"/>
  <c r="J237" i="3"/>
  <c r="BK180" i="3"/>
  <c r="BK364" i="4"/>
  <c r="J454" i="4"/>
  <c r="BK715" i="4"/>
  <c r="BK513" i="4"/>
  <c r="BK294" i="5"/>
  <c r="J632" i="5"/>
  <c r="J692" i="5"/>
  <c r="BK208" i="7"/>
  <c r="J515" i="7"/>
  <c r="J90" i="8"/>
  <c r="BK1570" i="2"/>
  <c r="BK1561" i="2"/>
  <c r="BK594" i="2"/>
  <c r="J655" i="4"/>
  <c r="J416" i="4"/>
  <c r="BK452" i="4"/>
  <c r="J416" i="5"/>
  <c r="J550" i="5"/>
  <c r="BK104" i="6"/>
  <c r="J518" i="7"/>
  <c r="BK119" i="7"/>
  <c r="J422" i="2"/>
  <c r="J1511" i="2"/>
  <c r="J885" i="2"/>
  <c r="BK915" i="2"/>
  <c r="J159" i="3"/>
  <c r="J485" i="4"/>
  <c r="J571" i="4"/>
  <c r="BK578" i="4"/>
  <c r="J740" i="4"/>
  <c r="BK470" i="5"/>
  <c r="BK580" i="5"/>
  <c r="BK362" i="7"/>
  <c r="J129" i="7"/>
  <c r="BK1170" i="2"/>
  <c r="BK1459" i="2"/>
  <c r="BK854" i="2"/>
  <c r="J119" i="7"/>
  <c r="J199" i="7"/>
  <c r="J705" i="2"/>
  <c r="BK868" i="2"/>
  <c r="J668" i="2"/>
  <c r="BK705" i="2"/>
  <c r="J190" i="3"/>
  <c r="BK201" i="4"/>
  <c r="J622" i="4"/>
  <c r="J486" i="4"/>
  <c r="J182" i="4"/>
  <c r="BK319" i="5"/>
  <c r="J481" i="5"/>
  <c r="J225" i="5"/>
  <c r="J756" i="5"/>
  <c r="J154" i="6"/>
  <c r="J716" i="7"/>
  <c r="J106" i="8"/>
  <c r="J1476" i="2"/>
  <c r="J1411" i="2"/>
  <c r="BK897" i="2"/>
  <c r="J440" i="2"/>
  <c r="J627" i="7"/>
  <c r="J403" i="7"/>
  <c r="BK131" i="8"/>
  <c r="BK1283" i="2"/>
  <c r="BK703" i="2"/>
  <c r="J969" i="2"/>
  <c r="J453" i="2"/>
  <c r="J180" i="3"/>
  <c r="J446" i="4"/>
  <c r="J100" i="4"/>
  <c r="J610" i="5"/>
  <c r="J255" i="5"/>
  <c r="BK799" i="5"/>
  <c r="J458" i="7"/>
  <c r="J134" i="7"/>
  <c r="J1618" i="2"/>
  <c r="J492" i="2"/>
  <c r="J1662" i="2"/>
  <c r="J413" i="2"/>
  <c r="J478" i="4"/>
  <c r="J675" i="4"/>
  <c r="BK589" i="5"/>
  <c r="J458" i="5"/>
  <c r="J104" i="6"/>
  <c r="J529" i="7"/>
  <c r="BK1422" i="2"/>
  <c r="J1507" i="2"/>
  <c r="J353" i="2"/>
  <c r="J124" i="7"/>
  <c r="BK1067" i="2"/>
  <c r="J949" i="2"/>
  <c r="J719" i="2"/>
  <c r="J1293" i="2"/>
  <c r="J115" i="3"/>
  <c r="BK329" i="4"/>
  <c r="J160" i="4"/>
  <c r="BK689" i="4"/>
  <c r="BK525" i="4"/>
  <c r="J869" i="5"/>
  <c r="J844" i="5"/>
  <c r="BK156" i="6"/>
  <c r="J349" i="7"/>
  <c r="J97" i="8"/>
  <c r="J967" i="2"/>
  <c r="BK511" i="2"/>
  <c r="BK1241" i="2"/>
  <c r="BK171" i="2"/>
  <c r="BK304" i="4"/>
  <c r="J217" i="4"/>
  <c r="BK639" i="4"/>
  <c r="J670" i="4"/>
  <c r="J393" i="5"/>
  <c r="BK809" i="5"/>
  <c r="BK458" i="7"/>
  <c r="J517" i="7"/>
  <c r="BK565" i="7"/>
  <c r="BK1101" i="2"/>
  <c r="BK566" i="2"/>
  <c r="BK834" i="2"/>
  <c r="BK668" i="2"/>
  <c r="BK265" i="2"/>
  <c r="BK117" i="4"/>
  <c r="J494" i="4"/>
  <c r="J525" i="4"/>
  <c r="J238" i="4"/>
  <c r="J617" i="5"/>
  <c r="J156" i="6"/>
  <c r="BK108" i="8"/>
  <c r="J787" i="2"/>
  <c r="J1241" i="2"/>
  <c r="J750" i="2"/>
  <c r="J465" i="2"/>
  <c r="BK670" i="4"/>
  <c r="BK581" i="4"/>
  <c r="BK687" i="4"/>
  <c r="J409" i="5"/>
  <c r="BK728" i="5"/>
  <c r="BK99" i="6"/>
  <c r="J376" i="7"/>
  <c r="J902" i="2"/>
  <c r="BK277" i="2"/>
  <c r="BK682" i="2"/>
  <c r="J334" i="7"/>
  <c r="J625" i="7"/>
  <c r="BK110" i="8"/>
  <c r="BK1507" i="2"/>
  <c r="J1113" i="2"/>
  <c r="BK813" i="2"/>
  <c r="BK214" i="3"/>
  <c r="BK532" i="4"/>
  <c r="J586" i="4"/>
  <c r="BK546" i="4"/>
  <c r="J462" i="4"/>
  <c r="J495" i="5"/>
  <c r="J651" i="5"/>
  <c r="J580" i="5"/>
  <c r="BK229" i="7"/>
  <c r="J420" i="7"/>
  <c r="J1422" i="2"/>
  <c r="BK1126" i="2"/>
  <c r="J1031" i="2"/>
  <c r="J431" i="2"/>
  <c r="J1066" i="2"/>
  <c r="BK321" i="2"/>
  <c r="BK664" i="7"/>
  <c r="BK166" i="7"/>
  <c r="BK1078" i="2"/>
  <c r="J1542" i="2"/>
  <c r="BK1442" i="2"/>
  <c r="BK162" i="6"/>
  <c r="BK562" i="7"/>
  <c r="BK716" i="7"/>
  <c r="J143" i="8"/>
  <c r="J769" i="5"/>
  <c r="J117" i="6"/>
  <c r="BK422" i="7"/>
  <c r="BK302" i="7"/>
  <c r="F36" i="2" l="1"/>
  <c r="BK389" i="2"/>
  <c r="J389" i="2"/>
  <c r="J70" i="2" s="1"/>
  <c r="BK583" i="2"/>
  <c r="J583" i="2" s="1"/>
  <c r="J73" i="2" s="1"/>
  <c r="P681" i="2"/>
  <c r="T749" i="2"/>
  <c r="T1151" i="2"/>
  <c r="T1541" i="2"/>
  <c r="T179" i="3"/>
  <c r="T178" i="3"/>
  <c r="BK171" i="4"/>
  <c r="J171" i="4"/>
  <c r="J67" i="4" s="1"/>
  <c r="T640" i="4"/>
  <c r="T115" i="5"/>
  <c r="T114" i="5"/>
  <c r="T274" i="5"/>
  <c r="T273" i="5"/>
  <c r="BK282" i="5"/>
  <c r="J282" i="5"/>
  <c r="J72" i="5" s="1"/>
  <c r="T408" i="5"/>
  <c r="P531" i="5"/>
  <c r="BK644" i="5"/>
  <c r="J644" i="5" s="1"/>
  <c r="J83" i="5" s="1"/>
  <c r="R839" i="5"/>
  <c r="BK92" i="6"/>
  <c r="J92" i="6" s="1"/>
  <c r="J65" i="6" s="1"/>
  <c r="R148" i="6"/>
  <c r="T292" i="7"/>
  <c r="P681" i="7"/>
  <c r="P680" i="7"/>
  <c r="P389" i="2"/>
  <c r="T583" i="2"/>
  <c r="T681" i="2"/>
  <c r="BK749" i="2"/>
  <c r="J749" i="2" s="1"/>
  <c r="J77" i="2" s="1"/>
  <c r="R1151" i="2"/>
  <c r="BK1541" i="2"/>
  <c r="J1541" i="2"/>
  <c r="J91" i="2"/>
  <c r="R96" i="3"/>
  <c r="R95" i="3"/>
  <c r="T294" i="4"/>
  <c r="R585" i="4"/>
  <c r="P115" i="5"/>
  <c r="P114" i="5"/>
  <c r="P274" i="5"/>
  <c r="P273" i="5"/>
  <c r="P282" i="5"/>
  <c r="P281" i="5" s="1"/>
  <c r="BK408" i="5"/>
  <c r="J408" i="5"/>
  <c r="J76" i="5" s="1"/>
  <c r="T531" i="5"/>
  <c r="T644" i="5"/>
  <c r="P720" i="5"/>
  <c r="R819" i="5"/>
  <c r="T122" i="6"/>
  <c r="P292" i="7"/>
  <c r="T103" i="8"/>
  <c r="T246" i="2"/>
  <c r="T245" i="2" s="1"/>
  <c r="T527" i="2"/>
  <c r="T896" i="2"/>
  <c r="T895" i="2" s="1"/>
  <c r="T1100" i="2"/>
  <c r="R1506" i="2"/>
  <c r="P179" i="3"/>
  <c r="P178" i="3" s="1"/>
  <c r="BK99" i="4"/>
  <c r="J99" i="4" s="1"/>
  <c r="J66" i="4" s="1"/>
  <c r="R512" i="4"/>
  <c r="P723" i="4"/>
  <c r="P722" i="4"/>
  <c r="R115" i="5"/>
  <c r="R114" i="5" s="1"/>
  <c r="BK274" i="5"/>
  <c r="J274" i="5" s="1"/>
  <c r="J70" i="5" s="1"/>
  <c r="R282" i="5"/>
  <c r="R281" i="5"/>
  <c r="R408" i="5"/>
  <c r="R531" i="5"/>
  <c r="R644" i="5"/>
  <c r="T839" i="5"/>
  <c r="R122" i="6"/>
  <c r="T169" i="7"/>
  <c r="R612" i="7"/>
  <c r="R103" i="8"/>
  <c r="R133" i="8"/>
  <c r="BK120" i="2"/>
  <c r="BK119" i="2" s="1"/>
  <c r="J119" i="2" s="1"/>
  <c r="J65" i="2" s="1"/>
  <c r="P452" i="2"/>
  <c r="T631" i="2"/>
  <c r="BK718" i="2"/>
  <c r="J718" i="2"/>
  <c r="J76" i="2"/>
  <c r="P812" i="2"/>
  <c r="P867" i="2"/>
  <c r="T1318" i="2"/>
  <c r="P1467" i="2"/>
  <c r="R1661" i="2"/>
  <c r="R1660" i="2"/>
  <c r="R1659" i="2" s="1"/>
  <c r="R179" i="3"/>
  <c r="R178" i="3"/>
  <c r="T99" i="4"/>
  <c r="T512" i="4"/>
  <c r="R723" i="4"/>
  <c r="R722" i="4" s="1"/>
  <c r="P293" i="5"/>
  <c r="P494" i="5"/>
  <c r="R600" i="5"/>
  <c r="T697" i="5"/>
  <c r="BK839" i="5"/>
  <c r="J839" i="5" s="1"/>
  <c r="J89" i="5" s="1"/>
  <c r="P148" i="6"/>
  <c r="BK492" i="7"/>
  <c r="J492" i="7" s="1"/>
  <c r="J68" i="7" s="1"/>
  <c r="T569" i="7"/>
  <c r="P103" i="8"/>
  <c r="P120" i="2"/>
  <c r="P119" i="2" s="1"/>
  <c r="T452" i="2"/>
  <c r="P631" i="2"/>
  <c r="R718" i="2"/>
  <c r="R812" i="2"/>
  <c r="R867" i="2"/>
  <c r="P1318" i="2"/>
  <c r="BK1506" i="2"/>
  <c r="J1506" i="2"/>
  <c r="J90" i="2" s="1"/>
  <c r="T1661" i="2"/>
  <c r="T1660" i="2" s="1"/>
  <c r="T1659" i="2" s="1"/>
  <c r="P96" i="3"/>
  <c r="P95" i="3"/>
  <c r="P171" i="4"/>
  <c r="R640" i="4"/>
  <c r="BK204" i="5"/>
  <c r="J204" i="5" s="1"/>
  <c r="J68" i="5" s="1"/>
  <c r="BK362" i="5"/>
  <c r="J362" i="5" s="1"/>
  <c r="J75" i="5" s="1"/>
  <c r="BK448" i="5"/>
  <c r="J448" i="5" s="1"/>
  <c r="J77" i="5" s="1"/>
  <c r="BK559" i="5"/>
  <c r="J559" i="5" s="1"/>
  <c r="J80" i="5" s="1"/>
  <c r="BK697" i="5"/>
  <c r="J697" i="5" s="1"/>
  <c r="J84" i="5" s="1"/>
  <c r="BK720" i="5"/>
  <c r="J720" i="5" s="1"/>
  <c r="J85" i="5" s="1"/>
  <c r="BK819" i="5"/>
  <c r="J819" i="5" s="1"/>
  <c r="J88" i="5" s="1"/>
  <c r="P122" i="6"/>
  <c r="BK169" i="7"/>
  <c r="BK569" i="7"/>
  <c r="J569" i="7"/>
  <c r="J69" i="7" s="1"/>
  <c r="R681" i="7"/>
  <c r="R680" i="7"/>
  <c r="P87" i="8"/>
  <c r="BK246" i="2"/>
  <c r="J246" i="2" s="1"/>
  <c r="J68" i="2" s="1"/>
  <c r="BK527" i="2"/>
  <c r="J527" i="2"/>
  <c r="J72" i="2" s="1"/>
  <c r="P896" i="2"/>
  <c r="P895" i="2" s="1"/>
  <c r="R1100" i="2"/>
  <c r="P1541" i="2"/>
  <c r="T144" i="3"/>
  <c r="T143" i="3" s="1"/>
  <c r="R294" i="4"/>
  <c r="T585" i="4"/>
  <c r="T293" i="5"/>
  <c r="T448" i="5"/>
  <c r="R559" i="5"/>
  <c r="P744" i="5"/>
  <c r="BK148" i="6"/>
  <c r="J148" i="6" s="1"/>
  <c r="J67" i="6" s="1"/>
  <c r="R292" i="7"/>
  <c r="R569" i="7"/>
  <c r="T87" i="8"/>
  <c r="T389" i="2"/>
  <c r="R583" i="2"/>
  <c r="R681" i="2"/>
  <c r="P749" i="2"/>
  <c r="BK1151" i="2"/>
  <c r="J1151" i="2" s="1"/>
  <c r="J84" i="2" s="1"/>
  <c r="P1506" i="2"/>
  <c r="R144" i="3"/>
  <c r="R143" i="3"/>
  <c r="BK294" i="4"/>
  <c r="J294" i="4" s="1"/>
  <c r="J68" i="4" s="1"/>
  <c r="BK585" i="4"/>
  <c r="J585" i="4" s="1"/>
  <c r="J70" i="4" s="1"/>
  <c r="R293" i="5"/>
  <c r="R448" i="5"/>
  <c r="P559" i="5"/>
  <c r="R744" i="5"/>
  <c r="BK122" i="6"/>
  <c r="J122" i="6"/>
  <c r="J66" i="6"/>
  <c r="BK97" i="7"/>
  <c r="J97" i="7"/>
  <c r="J65" i="7" s="1"/>
  <c r="R169" i="7"/>
  <c r="T612" i="7"/>
  <c r="P246" i="2"/>
  <c r="P245" i="2" s="1"/>
  <c r="R527" i="2"/>
  <c r="BK896" i="2"/>
  <c r="BK895" i="2" s="1"/>
  <c r="J895" i="2" s="1"/>
  <c r="J80" i="2" s="1"/>
  <c r="BK1100" i="2"/>
  <c r="R1467" i="2"/>
  <c r="BK1661" i="2"/>
  <c r="BK1660" i="2" s="1"/>
  <c r="BK179" i="3"/>
  <c r="BK178" i="3"/>
  <c r="J178" i="3"/>
  <c r="J69" i="3" s="1"/>
  <c r="R99" i="4"/>
  <c r="BK512" i="4"/>
  <c r="J512" i="4" s="1"/>
  <c r="J69" i="4" s="1"/>
  <c r="BK723" i="4"/>
  <c r="J723" i="4" s="1"/>
  <c r="J73" i="4" s="1"/>
  <c r="BK115" i="5"/>
  <c r="BK114" i="5" s="1"/>
  <c r="J114" i="5" s="1"/>
  <c r="J65" i="5" s="1"/>
  <c r="R274" i="5"/>
  <c r="R273" i="5"/>
  <c r="R362" i="5"/>
  <c r="T494" i="5"/>
  <c r="P600" i="5"/>
  <c r="P697" i="5"/>
  <c r="T720" i="5"/>
  <c r="P819" i="5"/>
  <c r="R92" i="6"/>
  <c r="R91" i="6" s="1"/>
  <c r="R90" i="6" s="1"/>
  <c r="P169" i="7"/>
  <c r="P612" i="7"/>
  <c r="R87" i="8"/>
  <c r="R86" i="8" s="1"/>
  <c r="R85" i="8" s="1"/>
  <c r="T120" i="2"/>
  <c r="T119" i="2" s="1"/>
  <c r="BK452" i="2"/>
  <c r="J452" i="2" s="1"/>
  <c r="J71" i="2" s="1"/>
  <c r="R631" i="2"/>
  <c r="P718" i="2"/>
  <c r="BK812" i="2"/>
  <c r="J812" i="2" s="1"/>
  <c r="J78" i="2" s="1"/>
  <c r="BK867" i="2"/>
  <c r="J867" i="2"/>
  <c r="J79" i="2"/>
  <c r="R1318" i="2"/>
  <c r="BK144" i="3"/>
  <c r="BK143" i="3" s="1"/>
  <c r="J143" i="3" s="1"/>
  <c r="J67" i="3" s="1"/>
  <c r="T171" i="4"/>
  <c r="BK640" i="4"/>
  <c r="J640" i="4" s="1"/>
  <c r="J71" i="4" s="1"/>
  <c r="P204" i="5"/>
  <c r="P203" i="5"/>
  <c r="T282" i="5"/>
  <c r="T281" i="5" s="1"/>
  <c r="P408" i="5"/>
  <c r="BK531" i="5"/>
  <c r="J531" i="5" s="1"/>
  <c r="J79" i="5" s="1"/>
  <c r="P644" i="5"/>
  <c r="P839" i="5"/>
  <c r="T92" i="6"/>
  <c r="R97" i="7"/>
  <c r="T492" i="7"/>
  <c r="T681" i="7"/>
  <c r="T680" i="7"/>
  <c r="BK103" i="8"/>
  <c r="J103" i="8"/>
  <c r="J62" i="8" s="1"/>
  <c r="R246" i="2"/>
  <c r="R245" i="2" s="1"/>
  <c r="P527" i="2"/>
  <c r="R896" i="2"/>
  <c r="R895" i="2" s="1"/>
  <c r="P1100" i="2"/>
  <c r="T1467" i="2"/>
  <c r="P1661" i="2"/>
  <c r="P1660" i="2"/>
  <c r="P1659" i="2" s="1"/>
  <c r="P144" i="3"/>
  <c r="P143" i="3" s="1"/>
  <c r="R171" i="4"/>
  <c r="P640" i="4"/>
  <c r="R204" i="5"/>
  <c r="R203" i="5" s="1"/>
  <c r="P362" i="5"/>
  <c r="R494" i="5"/>
  <c r="T600" i="5"/>
  <c r="BK744" i="5"/>
  <c r="J744" i="5"/>
  <c r="J87" i="5" s="1"/>
  <c r="T148" i="6"/>
  <c r="P97" i="7"/>
  <c r="T97" i="7"/>
  <c r="R492" i="7"/>
  <c r="P569" i="7"/>
  <c r="P133" i="8"/>
  <c r="R389" i="2"/>
  <c r="P583" i="2"/>
  <c r="BK681" i="2"/>
  <c r="J681" i="2"/>
  <c r="J75" i="2"/>
  <c r="R749" i="2"/>
  <c r="P1151" i="2"/>
  <c r="R1541" i="2"/>
  <c r="BK96" i="3"/>
  <c r="J96" i="3" s="1"/>
  <c r="J66" i="3" s="1"/>
  <c r="P99" i="4"/>
  <c r="P98" i="4" s="1"/>
  <c r="P97" i="4" s="1"/>
  <c r="P96" i="4" s="1"/>
  <c r="AU58" i="1" s="1"/>
  <c r="P512" i="4"/>
  <c r="T723" i="4"/>
  <c r="T722" i="4" s="1"/>
  <c r="BK293" i="5"/>
  <c r="J293" i="5"/>
  <c r="J74" i="5" s="1"/>
  <c r="P448" i="5"/>
  <c r="T559" i="5"/>
  <c r="T744" i="5"/>
  <c r="BK292" i="7"/>
  <c r="J292" i="7"/>
  <c r="J67" i="7" s="1"/>
  <c r="BK612" i="7"/>
  <c r="J612" i="7"/>
  <c r="J70" i="7" s="1"/>
  <c r="R120" i="2"/>
  <c r="R119" i="2"/>
  <c r="R452" i="2"/>
  <c r="BK631" i="2"/>
  <c r="J631" i="2" s="1"/>
  <c r="J74" i="2" s="1"/>
  <c r="T718" i="2"/>
  <c r="T812" i="2"/>
  <c r="T867" i="2"/>
  <c r="BK1318" i="2"/>
  <c r="J1318" i="2"/>
  <c r="J86" i="2" s="1"/>
  <c r="BK1467" i="2"/>
  <c r="J1467" i="2"/>
  <c r="J89" i="2" s="1"/>
  <c r="T1506" i="2"/>
  <c r="T96" i="3"/>
  <c r="T95" i="3" s="1"/>
  <c r="T94" i="3" s="1"/>
  <c r="T93" i="3" s="1"/>
  <c r="P294" i="4"/>
  <c r="P585" i="4"/>
  <c r="T204" i="5"/>
  <c r="T203" i="5"/>
  <c r="T362" i="5"/>
  <c r="BK494" i="5"/>
  <c r="J494" i="5" s="1"/>
  <c r="J78" i="5" s="1"/>
  <c r="BK600" i="5"/>
  <c r="R697" i="5"/>
  <c r="R720" i="5"/>
  <c r="T819" i="5"/>
  <c r="P92" i="6"/>
  <c r="P91" i="6"/>
  <c r="P90" i="6" s="1"/>
  <c r="AU61" i="1" s="1"/>
  <c r="P492" i="7"/>
  <c r="BK681" i="7"/>
  <c r="J681" i="7" s="1"/>
  <c r="J72" i="7" s="1"/>
  <c r="BK87" i="8"/>
  <c r="J87" i="8" s="1"/>
  <c r="J61" i="8" s="1"/>
  <c r="BK133" i="8"/>
  <c r="J133" i="8"/>
  <c r="J63" i="8"/>
  <c r="T133" i="8"/>
  <c r="BK1450" i="2"/>
  <c r="J1450" i="2" s="1"/>
  <c r="J88" i="2" s="1"/>
  <c r="BK236" i="3"/>
  <c r="J236" i="3"/>
  <c r="J71" i="3" s="1"/>
  <c r="BK735" i="5"/>
  <c r="J735" i="5"/>
  <c r="J86" i="5" s="1"/>
  <c r="BK145" i="8"/>
  <c r="J145" i="8"/>
  <c r="J65" i="8" s="1"/>
  <c r="BK1656" i="2"/>
  <c r="J1656" i="2" s="1"/>
  <c r="J92" i="2" s="1"/>
  <c r="BK1303" i="2"/>
  <c r="J1303" i="2"/>
  <c r="J85" i="2" s="1"/>
  <c r="BK1433" i="2"/>
  <c r="J1433" i="2"/>
  <c r="J87" i="2" s="1"/>
  <c r="BK168" i="6"/>
  <c r="J168" i="6"/>
  <c r="J68" i="6" s="1"/>
  <c r="BK914" i="5"/>
  <c r="J914" i="5" s="1"/>
  <c r="J90" i="5" s="1"/>
  <c r="BK142" i="8"/>
  <c r="J142" i="8"/>
  <c r="J64" i="8" s="1"/>
  <c r="BK734" i="7"/>
  <c r="J734" i="7"/>
  <c r="J73" i="7" s="1"/>
  <c r="BK776" i="4"/>
  <c r="J776" i="4"/>
  <c r="J74" i="4" s="1"/>
  <c r="BE138" i="8"/>
  <c r="J169" i="7"/>
  <c r="J66" i="7"/>
  <c r="F55" i="8"/>
  <c r="BE131" i="8"/>
  <c r="BE143" i="8"/>
  <c r="BE110" i="8"/>
  <c r="E48" i="8"/>
  <c r="BE88" i="8"/>
  <c r="BE99" i="8"/>
  <c r="BE146" i="8"/>
  <c r="BE128" i="8"/>
  <c r="BE104" i="8"/>
  <c r="BE108" i="8"/>
  <c r="BE136" i="8"/>
  <c r="BE140" i="8"/>
  <c r="BE92" i="8"/>
  <c r="BE97" i="8"/>
  <c r="BE112" i="8"/>
  <c r="BK680" i="7"/>
  <c r="J680" i="7" s="1"/>
  <c r="J71" i="7" s="1"/>
  <c r="BE90" i="8"/>
  <c r="BE134" i="8"/>
  <c r="BE95" i="8"/>
  <c r="BE101" i="8"/>
  <c r="BE121" i="8"/>
  <c r="J52" i="8"/>
  <c r="BE106" i="8"/>
  <c r="BK91" i="6"/>
  <c r="J91" i="6" s="1"/>
  <c r="J64" i="6" s="1"/>
  <c r="E50" i="7"/>
  <c r="J89" i="7"/>
  <c r="BE158" i="7"/>
  <c r="BE293" i="7"/>
  <c r="BE325" i="7"/>
  <c r="BE493" i="7"/>
  <c r="BE514" i="7"/>
  <c r="BE611" i="7"/>
  <c r="BE627" i="7"/>
  <c r="BE664" i="7"/>
  <c r="BE716" i="7"/>
  <c r="BE269" i="7"/>
  <c r="BE472" i="7"/>
  <c r="BE519" i="7"/>
  <c r="BE538" i="7"/>
  <c r="BE562" i="7"/>
  <c r="BE570" i="7"/>
  <c r="BE620" i="7"/>
  <c r="BE646" i="7"/>
  <c r="BE111" i="7"/>
  <c r="BE187" i="7"/>
  <c r="BE206" i="7"/>
  <c r="BE229" i="7"/>
  <c r="BE465" i="7"/>
  <c r="BE531" i="7"/>
  <c r="BE555" i="7"/>
  <c r="BE565" i="7"/>
  <c r="BE584" i="7"/>
  <c r="BE598" i="7"/>
  <c r="BE613" i="7"/>
  <c r="BE648" i="7"/>
  <c r="BE698" i="7"/>
  <c r="BE708" i="7"/>
  <c r="BE735" i="7"/>
  <c r="F92" i="7"/>
  <c r="BE382" i="7"/>
  <c r="BE505" i="7"/>
  <c r="BE530" i="7"/>
  <c r="BE545" i="7"/>
  <c r="BE625" i="7"/>
  <c r="BE634" i="7"/>
  <c r="BE655" i="7"/>
  <c r="BE668" i="7"/>
  <c r="BE690" i="7"/>
  <c r="BE726" i="7"/>
  <c r="BE124" i="7"/>
  <c r="BE222" i="7"/>
  <c r="BE309" i="7"/>
  <c r="BE412" i="7"/>
  <c r="BE447" i="7"/>
  <c r="BE473" i="7"/>
  <c r="BE482" i="7"/>
  <c r="BE515" i="7"/>
  <c r="BE520" i="7"/>
  <c r="BE639" i="7"/>
  <c r="BE673" i="7"/>
  <c r="BE679" i="7"/>
  <c r="BE682" i="7"/>
  <c r="BE706" i="7"/>
  <c r="BE718" i="7"/>
  <c r="BE98" i="7"/>
  <c r="BE129" i="7"/>
  <c r="BE342" i="7"/>
  <c r="BE403" i="7"/>
  <c r="BE422" i="7"/>
  <c r="BE115" i="7"/>
  <c r="BE192" i="7"/>
  <c r="BE300" i="7"/>
  <c r="BE349" i="7"/>
  <c r="BE399" i="7"/>
  <c r="BE517" i="7"/>
  <c r="BE134" i="7"/>
  <c r="BE166" i="7"/>
  <c r="BE199" i="7"/>
  <c r="BE215" i="7"/>
  <c r="BE243" i="7"/>
  <c r="BE286" i="7"/>
  <c r="BE369" i="7"/>
  <c r="BE443" i="7"/>
  <c r="BE458" i="7"/>
  <c r="BE119" i="7"/>
  <c r="BE138" i="7"/>
  <c r="BE162" i="7"/>
  <c r="BE175" i="7"/>
  <c r="BE250" i="7"/>
  <c r="BE317" i="7"/>
  <c r="BE327" i="7"/>
  <c r="BE335" i="7"/>
  <c r="BE362" i="7"/>
  <c r="BE376" i="7"/>
  <c r="BE147" i="7"/>
  <c r="BE208" i="7"/>
  <c r="BE334" i="7"/>
  <c r="BE420" i="7"/>
  <c r="BE180" i="7"/>
  <c r="BE281" i="7"/>
  <c r="BE310" i="7"/>
  <c r="BE440" i="7"/>
  <c r="BE516" i="7"/>
  <c r="BE106" i="7"/>
  <c r="BE170" i="7"/>
  <c r="BE236" i="7"/>
  <c r="BE257" i="7"/>
  <c r="BE302" i="7"/>
  <c r="BE389" i="7"/>
  <c r="BE432" i="7"/>
  <c r="BE518" i="7"/>
  <c r="BE529" i="7"/>
  <c r="J600" i="5"/>
  <c r="J82" i="5" s="1"/>
  <c r="BE136" i="6"/>
  <c r="BE99" i="6"/>
  <c r="BE156" i="6"/>
  <c r="E50" i="6"/>
  <c r="BE104" i="6"/>
  <c r="BE169" i="6"/>
  <c r="BK203" i="5"/>
  <c r="J203" i="5" s="1"/>
  <c r="J67" i="5" s="1"/>
  <c r="F87" i="6"/>
  <c r="BE142" i="6"/>
  <c r="BE162" i="6"/>
  <c r="BE130" i="6"/>
  <c r="J115" i="5"/>
  <c r="J66" i="5" s="1"/>
  <c r="J84" i="6"/>
  <c r="BE93" i="6"/>
  <c r="BE154" i="6"/>
  <c r="BE123" i="6"/>
  <c r="BE110" i="6"/>
  <c r="BE149" i="6"/>
  <c r="BE117" i="6"/>
  <c r="BE143" i="5"/>
  <c r="BE205" i="5"/>
  <c r="BE265" i="5"/>
  <c r="BE319" i="5"/>
  <c r="BE384" i="5"/>
  <c r="BE685" i="5"/>
  <c r="BE698" i="5"/>
  <c r="BE736" i="5"/>
  <c r="BK722" i="4"/>
  <c r="J722" i="4"/>
  <c r="J72" i="4" s="1"/>
  <c r="BE182" i="5"/>
  <c r="BE495" i="5"/>
  <c r="BE560" i="5"/>
  <c r="BE617" i="5"/>
  <c r="BE713" i="5"/>
  <c r="BE721" i="5"/>
  <c r="BE745" i="5"/>
  <c r="BE825" i="5"/>
  <c r="BE849" i="5"/>
  <c r="F59" i="5"/>
  <c r="BE177" i="5"/>
  <c r="BE225" i="5"/>
  <c r="BE255" i="5"/>
  <c r="BE372" i="5"/>
  <c r="BE393" i="5"/>
  <c r="BE409" i="5"/>
  <c r="BE426" i="5"/>
  <c r="BE435" i="5"/>
  <c r="BE507" i="5"/>
  <c r="BE618" i="5"/>
  <c r="BE651" i="5"/>
  <c r="BE692" i="5"/>
  <c r="BE728" i="5"/>
  <c r="BE754" i="5"/>
  <c r="BE769" i="5"/>
  <c r="BE779" i="5"/>
  <c r="BE799" i="5"/>
  <c r="BE809" i="5"/>
  <c r="BE820" i="5"/>
  <c r="BE833" i="5"/>
  <c r="BE858" i="5"/>
  <c r="BE888" i="5"/>
  <c r="BE899" i="5"/>
  <c r="BE309" i="5"/>
  <c r="BE395" i="5"/>
  <c r="BE449" i="5"/>
  <c r="BE479" i="5"/>
  <c r="BE516" i="5"/>
  <c r="BE580" i="5"/>
  <c r="BE632" i="5"/>
  <c r="BE659" i="5"/>
  <c r="BE674" i="5"/>
  <c r="BE706" i="5"/>
  <c r="BE756" i="5"/>
  <c r="BE840" i="5"/>
  <c r="BE844" i="5"/>
  <c r="BE853" i="5"/>
  <c r="BE237" i="5"/>
  <c r="BE294" i="5"/>
  <c r="BE470" i="5"/>
  <c r="BE625" i="5"/>
  <c r="BE667" i="5"/>
  <c r="BE679" i="5"/>
  <c r="BE869" i="5"/>
  <c r="BE881" i="5"/>
  <c r="BE910" i="5"/>
  <c r="BE915" i="5"/>
  <c r="J106" i="5"/>
  <c r="BE246" i="5"/>
  <c r="BE363" i="5"/>
  <c r="BE608" i="5"/>
  <c r="BE610" i="5"/>
  <c r="BE637" i="5"/>
  <c r="BE283" i="5"/>
  <c r="BE339" i="5"/>
  <c r="BE437" i="5"/>
  <c r="BE518" i="5"/>
  <c r="BE541" i="5"/>
  <c r="BE609" i="5"/>
  <c r="E50" i="5"/>
  <c r="BE257" i="5"/>
  <c r="BE275" i="5"/>
  <c r="BE329" i="5"/>
  <c r="BE645" i="5"/>
  <c r="BE138" i="5"/>
  <c r="BE219" i="5"/>
  <c r="BE279" i="5"/>
  <c r="BE578" i="5"/>
  <c r="BE589" i="5"/>
  <c r="BE116" i="5"/>
  <c r="BE149" i="5"/>
  <c r="BE214" i="5"/>
  <c r="BE416" i="5"/>
  <c r="BE170" i="5"/>
  <c r="BE232" i="5"/>
  <c r="BE290" i="5"/>
  <c r="BE433" i="5"/>
  <c r="BE481" i="5"/>
  <c r="BE532" i="5"/>
  <c r="BE550" i="5"/>
  <c r="BE569" i="5"/>
  <c r="BE601" i="5"/>
  <c r="BE349" i="5"/>
  <c r="BE458" i="5"/>
  <c r="F59" i="4"/>
  <c r="BE131" i="4"/>
  <c r="BE160" i="4"/>
  <c r="BE168" i="4"/>
  <c r="BE182" i="4"/>
  <c r="BE201" i="4"/>
  <c r="BE357" i="4"/>
  <c r="BE423" i="4"/>
  <c r="BE578" i="4"/>
  <c r="BE641" i="4"/>
  <c r="BE648" i="4"/>
  <c r="BE687" i="4"/>
  <c r="BE689" i="4"/>
  <c r="BE724" i="4"/>
  <c r="BE732" i="4"/>
  <c r="BE121" i="4"/>
  <c r="BE224" i="4"/>
  <c r="BE271" i="4"/>
  <c r="BE306" i="4"/>
  <c r="BE340" i="4"/>
  <c r="BE437" i="4"/>
  <c r="BE534" i="4"/>
  <c r="BE329" i="4"/>
  <c r="BE355" i="4"/>
  <c r="BE446" i="4"/>
  <c r="BE452" i="4"/>
  <c r="BE486" i="4"/>
  <c r="BE501" i="4"/>
  <c r="BE554" i="4"/>
  <c r="BE604" i="4"/>
  <c r="BE660" i="4"/>
  <c r="BE670" i="4"/>
  <c r="BE715" i="4"/>
  <c r="BE740" i="4"/>
  <c r="BE750" i="4"/>
  <c r="BE768" i="4"/>
  <c r="E84" i="4"/>
  <c r="BE100" i="4"/>
  <c r="BE194" i="4"/>
  <c r="BE454" i="4"/>
  <c r="BE494" i="4"/>
  <c r="BE622" i="4"/>
  <c r="BE706" i="4"/>
  <c r="BE748" i="4"/>
  <c r="BE758" i="4"/>
  <c r="J179" i="3"/>
  <c r="J70" i="3" s="1"/>
  <c r="BE208" i="4"/>
  <c r="BE259" i="4"/>
  <c r="BE320" i="4"/>
  <c r="BE331" i="4"/>
  <c r="BE365" i="4"/>
  <c r="BE416" i="4"/>
  <c r="BE532" i="4"/>
  <c r="BE547" i="4"/>
  <c r="BE561" i="4"/>
  <c r="BE675" i="4"/>
  <c r="BE697" i="4"/>
  <c r="BE710" i="4"/>
  <c r="BE721" i="4"/>
  <c r="BE760" i="4"/>
  <c r="BE777" i="4"/>
  <c r="BK95" i="3"/>
  <c r="J95" i="3"/>
  <c r="J65" i="3" s="1"/>
  <c r="J56" i="4"/>
  <c r="BE117" i="4"/>
  <c r="BE149" i="4"/>
  <c r="BE172" i="4"/>
  <c r="BE238" i="4"/>
  <c r="BE339" i="4"/>
  <c r="BE364" i="4"/>
  <c r="BE384" i="4"/>
  <c r="BE433" i="4"/>
  <c r="BE538" i="4"/>
  <c r="BE546" i="4"/>
  <c r="BE586" i="4"/>
  <c r="BE177" i="4"/>
  <c r="BE231" i="4"/>
  <c r="BE295" i="4"/>
  <c r="BE347" i="4"/>
  <c r="BE375" i="4"/>
  <c r="BE469" i="4"/>
  <c r="BE525" i="4"/>
  <c r="BE535" i="4"/>
  <c r="BE639" i="4"/>
  <c r="BE655" i="4"/>
  <c r="BE108" i="4"/>
  <c r="BE126" i="4"/>
  <c r="BE164" i="4"/>
  <c r="BE252" i="4"/>
  <c r="BE462" i="4"/>
  <c r="BE478" i="4"/>
  <c r="BE497" i="4"/>
  <c r="BE571" i="4"/>
  <c r="BE136" i="4"/>
  <c r="BE189" i="4"/>
  <c r="BE217" i="4"/>
  <c r="BE245" i="4"/>
  <c r="BE304" i="4"/>
  <c r="BE410" i="4"/>
  <c r="BE485" i="4"/>
  <c r="BE113" i="4"/>
  <c r="BE140" i="4"/>
  <c r="BE322" i="4"/>
  <c r="BE403" i="4"/>
  <c r="J144" i="3"/>
  <c r="J68" i="3"/>
  <c r="BE210" i="4"/>
  <c r="BE288" i="4"/>
  <c r="BE313" i="4"/>
  <c r="BE396" i="4"/>
  <c r="BE513" i="4"/>
  <c r="BE533" i="4"/>
  <c r="BE537" i="4"/>
  <c r="BE581" i="4"/>
  <c r="BE283" i="4"/>
  <c r="BE536" i="4"/>
  <c r="BE545" i="4"/>
  <c r="BE662" i="4"/>
  <c r="BE680" i="4"/>
  <c r="J120" i="2"/>
  <c r="J66" i="2" s="1"/>
  <c r="J896" i="2"/>
  <c r="J81" i="2" s="1"/>
  <c r="J1100" i="2"/>
  <c r="J83" i="2"/>
  <c r="BE106" i="3"/>
  <c r="BE190" i="3"/>
  <c r="BK388" i="2"/>
  <c r="J388" i="2" s="1"/>
  <c r="J69" i="2" s="1"/>
  <c r="E81" i="3"/>
  <c r="BE168" i="3"/>
  <c r="BE215" i="3"/>
  <c r="BE222" i="3"/>
  <c r="BE115" i="3"/>
  <c r="BE166" i="3"/>
  <c r="BE208" i="3"/>
  <c r="BE229" i="3"/>
  <c r="BK245" i="2"/>
  <c r="J245" i="2" s="1"/>
  <c r="J67" i="2" s="1"/>
  <c r="BE110" i="3"/>
  <c r="BE134" i="3"/>
  <c r="BE152" i="3"/>
  <c r="BE159" i="3"/>
  <c r="BE237" i="3"/>
  <c r="BE145" i="3"/>
  <c r="BE214" i="3"/>
  <c r="J1661" i="2"/>
  <c r="J95" i="2" s="1"/>
  <c r="BE97" i="3"/>
  <c r="BE130" i="3"/>
  <c r="BA57" i="1"/>
  <c r="F90" i="3"/>
  <c r="BE198" i="3"/>
  <c r="J56" i="3"/>
  <c r="BE124" i="3"/>
  <c r="BE180" i="3"/>
  <c r="BC57" i="1"/>
  <c r="BB56" i="1"/>
  <c r="F59" i="2"/>
  <c r="BE165" i="2"/>
  <c r="BE277" i="2"/>
  <c r="BE295" i="2"/>
  <c r="BE331" i="2"/>
  <c r="BE422" i="2"/>
  <c r="BE440" i="2"/>
  <c r="BE453" i="2"/>
  <c r="BE519" i="2"/>
  <c r="BE566" i="2"/>
  <c r="BE594" i="2"/>
  <c r="BE606" i="2"/>
  <c r="BE632" i="2"/>
  <c r="BE682" i="2"/>
  <c r="BE729" i="2"/>
  <c r="BE776" i="2"/>
  <c r="BE822" i="2"/>
  <c r="BE924" i="2"/>
  <c r="BE929" i="2"/>
  <c r="BE935" i="2"/>
  <c r="BE1001" i="2"/>
  <c r="BE1043" i="2"/>
  <c r="BE1067" i="2"/>
  <c r="BE1081" i="2"/>
  <c r="BE1093" i="2"/>
  <c r="BE1115" i="2"/>
  <c r="BE1116" i="2"/>
  <c r="BE1142" i="2"/>
  <c r="BE1183" i="2"/>
  <c r="BE1250" i="2"/>
  <c r="BE1311" i="2"/>
  <c r="BE1364" i="2"/>
  <c r="BE1411" i="2"/>
  <c r="BE1434" i="2"/>
  <c r="BE1442" i="2"/>
  <c r="BE1476" i="2"/>
  <c r="BE1561" i="2"/>
  <c r="BE1591" i="2"/>
  <c r="BE1603" i="2"/>
  <c r="BE1618" i="2"/>
  <c r="BE1657" i="2"/>
  <c r="BA56" i="1"/>
  <c r="BC56" i="1"/>
  <c r="J111" i="2"/>
  <c r="BE121" i="2"/>
  <c r="BE160" i="2"/>
  <c r="BE171" i="2"/>
  <c r="BE256" i="2"/>
  <c r="BE265" i="2"/>
  <c r="BE290" i="2"/>
  <c r="BE321" i="2"/>
  <c r="BE343" i="2"/>
  <c r="BE492" i="2"/>
  <c r="BE528" i="2"/>
  <c r="BE568" i="2"/>
  <c r="BE616" i="2"/>
  <c r="BE642" i="2"/>
  <c r="BE664" i="2"/>
  <c r="BE739" i="2"/>
  <c r="BE759" i="2"/>
  <c r="BE797" i="2"/>
  <c r="BE834" i="2"/>
  <c r="BE845" i="2"/>
  <c r="BE877" i="2"/>
  <c r="BE969" i="2"/>
  <c r="BE1012" i="2"/>
  <c r="BE1031" i="2"/>
  <c r="BE1042" i="2"/>
  <c r="BE1079" i="2"/>
  <c r="BE1126" i="2"/>
  <c r="BE1170" i="2"/>
  <c r="BE1241" i="2"/>
  <c r="BE1283" i="2"/>
  <c r="BE1330" i="2"/>
  <c r="BE1354" i="2"/>
  <c r="BE1383" i="2"/>
  <c r="BE1451" i="2"/>
  <c r="BE1492" i="2"/>
  <c r="BE1518" i="2"/>
  <c r="BE1662" i="2"/>
  <c r="BE1688" i="2"/>
  <c r="E50" i="2"/>
  <c r="BE156" i="2"/>
  <c r="BE311" i="2"/>
  <c r="BE359" i="2"/>
  <c r="BE368" i="2"/>
  <c r="BE390" i="2"/>
  <c r="BE654" i="2"/>
  <c r="BE666" i="2"/>
  <c r="BE705" i="2"/>
  <c r="BE750" i="2"/>
  <c r="BE767" i="2"/>
  <c r="BE868" i="2"/>
  <c r="BE897" i="2"/>
  <c r="BE902" i="2"/>
  <c r="BE920" i="2"/>
  <c r="BE967" i="2"/>
  <c r="BE1030" i="2"/>
  <c r="BE1078" i="2"/>
  <c r="BE1101" i="2"/>
  <c r="BE1112" i="2"/>
  <c r="BE1133" i="2"/>
  <c r="BE1152" i="2"/>
  <c r="BE1225" i="2"/>
  <c r="BE1273" i="2"/>
  <c r="BE1399" i="2"/>
  <c r="BE1422" i="2"/>
  <c r="BE1484" i="2"/>
  <c r="BE1507" i="2"/>
  <c r="BE1533" i="2"/>
  <c r="BE1642" i="2"/>
  <c r="BE175" i="2"/>
  <c r="BE247" i="2"/>
  <c r="BE301" i="2"/>
  <c r="BE307" i="2"/>
  <c r="BE360" i="2"/>
  <c r="BE404" i="2"/>
  <c r="BE431" i="2"/>
  <c r="BE465" i="2"/>
  <c r="BE483" i="2"/>
  <c r="BE511" i="2"/>
  <c r="BE540" i="2"/>
  <c r="BE694" i="2"/>
  <c r="BE787" i="2"/>
  <c r="BE843" i="2"/>
  <c r="BE854" i="2"/>
  <c r="BE915" i="2"/>
  <c r="BE939" i="2"/>
  <c r="BE951" i="2"/>
  <c r="BE991" i="2"/>
  <c r="BE1003" i="2"/>
  <c r="BE1054" i="2"/>
  <c r="BE1066" i="2"/>
  <c r="BE1114" i="2"/>
  <c r="BE1125" i="2"/>
  <c r="BE1144" i="2"/>
  <c r="BE1215" i="2"/>
  <c r="BE1263" i="2"/>
  <c r="BE1304" i="2"/>
  <c r="BE1319" i="2"/>
  <c r="BE1375" i="2"/>
  <c r="BE1468" i="2"/>
  <c r="BE1511" i="2"/>
  <c r="BE1551" i="2"/>
  <c r="BE1570" i="2"/>
  <c r="BE1670" i="2"/>
  <c r="BE1678" i="2"/>
  <c r="BE1686" i="2"/>
  <c r="BE210" i="2"/>
  <c r="BE333" i="2"/>
  <c r="BE353" i="2"/>
  <c r="BE367" i="2"/>
  <c r="BE378" i="2"/>
  <c r="BE413" i="2"/>
  <c r="BE474" i="2"/>
  <c r="BE501" i="2"/>
  <c r="BE554" i="2"/>
  <c r="BE584" i="2"/>
  <c r="BE618" i="2"/>
  <c r="BE668" i="2"/>
  <c r="BE703" i="2"/>
  <c r="BE719" i="2"/>
  <c r="BE778" i="2"/>
  <c r="BE803" i="2"/>
  <c r="BE813" i="2"/>
  <c r="BE885" i="2"/>
  <c r="BE949" i="2"/>
  <c r="BE980" i="2"/>
  <c r="BE992" i="2"/>
  <c r="BE1011" i="2"/>
  <c r="BE1019" i="2"/>
  <c r="BE1055" i="2"/>
  <c r="BE1087" i="2"/>
  <c r="BE1111" i="2"/>
  <c r="BE1113" i="2"/>
  <c r="BE1293" i="2"/>
  <c r="BE1342" i="2"/>
  <c r="BE1391" i="2"/>
  <c r="BE1459" i="2"/>
  <c r="BE1499" i="2"/>
  <c r="BE1525" i="2"/>
  <c r="BE1542" i="2"/>
  <c r="BE1580" i="2"/>
  <c r="BE1629" i="2"/>
  <c r="BE1649" i="2"/>
  <c r="AW56" i="1"/>
  <c r="BD56" i="1"/>
  <c r="F39" i="6"/>
  <c r="BD61" i="1" s="1"/>
  <c r="F38" i="4"/>
  <c r="BC58" i="1" s="1"/>
  <c r="J34" i="8"/>
  <c r="AW63" i="1"/>
  <c r="J36" i="6"/>
  <c r="AW61" i="1"/>
  <c r="J36" i="7"/>
  <c r="AW62" i="1"/>
  <c r="F37" i="3"/>
  <c r="BB57" i="1" s="1"/>
  <c r="J36" i="5"/>
  <c r="AW60" i="1" s="1"/>
  <c r="F38" i="6"/>
  <c r="BC61" i="1"/>
  <c r="F36" i="5"/>
  <c r="BA60" i="1"/>
  <c r="F39" i="7"/>
  <c r="BD62" i="1" s="1"/>
  <c r="J36" i="3"/>
  <c r="AW57" i="1"/>
  <c r="F34" i="8"/>
  <c r="BA63" i="1" s="1"/>
  <c r="F36" i="6"/>
  <c r="BA61" i="1" s="1"/>
  <c r="F38" i="7"/>
  <c r="BC62" i="1"/>
  <c r="F37" i="5"/>
  <c r="BB60" i="1"/>
  <c r="F36" i="8"/>
  <c r="BC63" i="1" s="1"/>
  <c r="F36" i="7"/>
  <c r="BA62" i="1"/>
  <c r="F38" i="5"/>
  <c r="BC60" i="1" s="1"/>
  <c r="AS54" i="1"/>
  <c r="F36" i="4"/>
  <c r="BA58" i="1" s="1"/>
  <c r="BA55" i="1" s="1"/>
  <c r="AW55" i="1" s="1"/>
  <c r="F39" i="5"/>
  <c r="BD60" i="1" s="1"/>
  <c r="F39" i="3"/>
  <c r="BD57" i="1"/>
  <c r="F37" i="8"/>
  <c r="BD63" i="1" s="1"/>
  <c r="F37" i="4"/>
  <c r="BB58" i="1"/>
  <c r="J36" i="4"/>
  <c r="AW58" i="1" s="1"/>
  <c r="F39" i="4"/>
  <c r="BD58" i="1" s="1"/>
  <c r="F37" i="7"/>
  <c r="BB62" i="1" s="1"/>
  <c r="F35" i="8"/>
  <c r="BB63" i="1" s="1"/>
  <c r="F37" i="6"/>
  <c r="BB61" i="1"/>
  <c r="J1660" i="2" l="1"/>
  <c r="J94" i="2" s="1"/>
  <c r="BK1659" i="2"/>
  <c r="J1659" i="2" s="1"/>
  <c r="J93" i="2" s="1"/>
  <c r="BC55" i="1"/>
  <c r="AY55" i="1" s="1"/>
  <c r="BK98" i="4"/>
  <c r="J98" i="4" s="1"/>
  <c r="J65" i="4" s="1"/>
  <c r="BK292" i="5"/>
  <c r="J292" i="5" s="1"/>
  <c r="J73" i="5" s="1"/>
  <c r="BK599" i="5"/>
  <c r="J599" i="5"/>
  <c r="J81" i="5"/>
  <c r="R388" i="2"/>
  <c r="R96" i="7"/>
  <c r="R95" i="7"/>
  <c r="P292" i="5"/>
  <c r="P113" i="5" s="1"/>
  <c r="P112" i="5" s="1"/>
  <c r="AU60" i="1" s="1"/>
  <c r="P388" i="2"/>
  <c r="R292" i="5"/>
  <c r="T292" i="5"/>
  <c r="P86" i="8"/>
  <c r="P85" i="8"/>
  <c r="AU63" i="1"/>
  <c r="R1099" i="2"/>
  <c r="T599" i="5"/>
  <c r="T113" i="5" s="1"/>
  <c r="T112" i="5" s="1"/>
  <c r="P1099" i="2"/>
  <c r="P118" i="2"/>
  <c r="P117" i="2" s="1"/>
  <c r="AU56" i="1" s="1"/>
  <c r="T98" i="4"/>
  <c r="T97" i="4"/>
  <c r="T96" i="4"/>
  <c r="R94" i="3"/>
  <c r="R93" i="3"/>
  <c r="T86" i="8"/>
  <c r="T85" i="8" s="1"/>
  <c r="P94" i="3"/>
  <c r="P93" i="3"/>
  <c r="AU57" i="1"/>
  <c r="T1099" i="2"/>
  <c r="T91" i="6"/>
  <c r="T90" i="6"/>
  <c r="R599" i="5"/>
  <c r="P599" i="5"/>
  <c r="T388" i="2"/>
  <c r="T118" i="2" s="1"/>
  <c r="T117" i="2" s="1"/>
  <c r="BK1099" i="2"/>
  <c r="J1099" i="2" s="1"/>
  <c r="J82" i="2" s="1"/>
  <c r="T96" i="7"/>
  <c r="T95" i="7"/>
  <c r="P96" i="7"/>
  <c r="P95" i="7"/>
  <c r="AU62" i="1" s="1"/>
  <c r="R98" i="4"/>
  <c r="R97" i="4" s="1"/>
  <c r="R96" i="4" s="1"/>
  <c r="BK273" i="5"/>
  <c r="BK113" i="5" s="1"/>
  <c r="J113" i="5" s="1"/>
  <c r="J64" i="5" s="1"/>
  <c r="J273" i="5"/>
  <c r="J69" i="5" s="1"/>
  <c r="BK86" i="8"/>
  <c r="J86" i="8"/>
  <c r="J60" i="8"/>
  <c r="BK281" i="5"/>
  <c r="J281" i="5"/>
  <c r="J71" i="5"/>
  <c r="BK96" i="7"/>
  <c r="J96" i="7" s="1"/>
  <c r="J64" i="7" s="1"/>
  <c r="BK90" i="6"/>
  <c r="J90" i="6"/>
  <c r="J32" i="6" s="1"/>
  <c r="AG61" i="1" s="1"/>
  <c r="BK97" i="4"/>
  <c r="BK96" i="4"/>
  <c r="J96" i="4"/>
  <c r="BK94" i="3"/>
  <c r="BK93" i="3"/>
  <c r="J93" i="3" s="1"/>
  <c r="J63" i="3" s="1"/>
  <c r="F35" i="2"/>
  <c r="AZ56" i="1" s="1"/>
  <c r="BA59" i="1"/>
  <c r="AW59" i="1"/>
  <c r="J35" i="2"/>
  <c r="AV56" i="1" s="1"/>
  <c r="AT56" i="1" s="1"/>
  <c r="BD55" i="1"/>
  <c r="F35" i="5"/>
  <c r="AZ60" i="1" s="1"/>
  <c r="J35" i="5"/>
  <c r="AV60" i="1" s="1"/>
  <c r="AT60" i="1" s="1"/>
  <c r="J35" i="7"/>
  <c r="AV62" i="1" s="1"/>
  <c r="AT62" i="1" s="1"/>
  <c r="F35" i="4"/>
  <c r="AZ58" i="1" s="1"/>
  <c r="J33" i="8"/>
  <c r="AV63" i="1" s="1"/>
  <c r="AT63" i="1" s="1"/>
  <c r="BC59" i="1"/>
  <c r="AY59" i="1"/>
  <c r="J35" i="4"/>
  <c r="AV58" i="1"/>
  <c r="AT58" i="1"/>
  <c r="F35" i="7"/>
  <c r="AZ62" i="1"/>
  <c r="J35" i="3"/>
  <c r="AV57" i="1" s="1"/>
  <c r="AT57" i="1" s="1"/>
  <c r="BB59" i="1"/>
  <c r="AX59" i="1"/>
  <c r="BD59" i="1"/>
  <c r="F33" i="8"/>
  <c r="AZ63" i="1" s="1"/>
  <c r="F35" i="3"/>
  <c r="AZ57" i="1"/>
  <c r="J35" i="6"/>
  <c r="AV61" i="1"/>
  <c r="AT61" i="1" s="1"/>
  <c r="BB55" i="1"/>
  <c r="AX55" i="1"/>
  <c r="J32" i="4"/>
  <c r="AG58" i="1"/>
  <c r="F35" i="6"/>
  <c r="AZ61" i="1"/>
  <c r="R113" i="5" l="1"/>
  <c r="R112" i="5" s="1"/>
  <c r="R118" i="2"/>
  <c r="R117" i="2" s="1"/>
  <c r="BK118" i="2"/>
  <c r="J118" i="2" s="1"/>
  <c r="J64" i="2" s="1"/>
  <c r="BK85" i="8"/>
  <c r="J85" i="8"/>
  <c r="J59" i="8" s="1"/>
  <c r="BK95" i="7"/>
  <c r="J95" i="7"/>
  <c r="J63" i="7"/>
  <c r="AN61" i="1"/>
  <c r="J63" i="6"/>
  <c r="J41" i="6"/>
  <c r="BK112" i="5"/>
  <c r="J112" i="5" s="1"/>
  <c r="J32" i="5" s="1"/>
  <c r="AG60" i="1" s="1"/>
  <c r="AN58" i="1"/>
  <c r="J63" i="4"/>
  <c r="J97" i="4"/>
  <c r="J64" i="4" s="1"/>
  <c r="J41" i="4"/>
  <c r="J94" i="3"/>
  <c r="J64" i="3"/>
  <c r="BD54" i="1"/>
  <c r="W33" i="1" s="1"/>
  <c r="BC54" i="1"/>
  <c r="W32" i="1" s="1"/>
  <c r="AZ55" i="1"/>
  <c r="AV55" i="1"/>
  <c r="AT55" i="1"/>
  <c r="AU55" i="1"/>
  <c r="AU59" i="1"/>
  <c r="J32" i="3"/>
  <c r="AG57" i="1"/>
  <c r="AN57" i="1"/>
  <c r="BA54" i="1"/>
  <c r="W30" i="1"/>
  <c r="BB54" i="1"/>
  <c r="W31" i="1"/>
  <c r="AZ59" i="1"/>
  <c r="AV59" i="1"/>
  <c r="AT59" i="1"/>
  <c r="BK117" i="2" l="1"/>
  <c r="J117" i="2" s="1"/>
  <c r="J63" i="2" s="1"/>
  <c r="J41" i="5"/>
  <c r="J63" i="5"/>
  <c r="AN60" i="1"/>
  <c r="J41" i="3"/>
  <c r="AU54" i="1"/>
  <c r="J32" i="7"/>
  <c r="AG62" i="1"/>
  <c r="AN62" i="1" s="1"/>
  <c r="AW54" i="1"/>
  <c r="AK30" i="1"/>
  <c r="AY54" i="1"/>
  <c r="J30" i="8"/>
  <c r="AG63" i="1"/>
  <c r="AZ54" i="1"/>
  <c r="W29" i="1"/>
  <c r="AX54" i="1"/>
  <c r="J39" i="8" l="1"/>
  <c r="J41" i="7"/>
  <c r="AN63" i="1"/>
  <c r="J32" i="2"/>
  <c r="AG56" i="1"/>
  <c r="AG55" i="1" s="1"/>
  <c r="AV54" i="1"/>
  <c r="AK29" i="1" s="1"/>
  <c r="AG59" i="1"/>
  <c r="AN55" i="1" l="1"/>
  <c r="AG54" i="1"/>
  <c r="AK26" i="1" s="1"/>
  <c r="AK35" i="1" s="1"/>
  <c r="AN56" i="1"/>
  <c r="J41" i="2"/>
  <c r="AN59" i="1"/>
  <c r="AT54" i="1"/>
  <c r="AN54" i="1" l="1"/>
</calcChain>
</file>

<file path=xl/sharedStrings.xml><?xml version="1.0" encoding="utf-8"?>
<sst xmlns="http://schemas.openxmlformats.org/spreadsheetml/2006/main" count="42314" uniqueCount="3624">
  <si>
    <t>Export Komplet</t>
  </si>
  <si>
    <t>VZ</t>
  </si>
  <si>
    <t>2.0</t>
  </si>
  <si>
    <t>ZAMOK</t>
  </si>
  <si>
    <t>False</t>
  </si>
  <si>
    <t>{4c9535c7-801f-436d-95bb-34c5431ec27b}</t>
  </si>
  <si>
    <t>0,01</t>
  </si>
  <si>
    <t>21</t>
  </si>
  <si>
    <t>12</t>
  </si>
  <si>
    <t>REKAPITULACE STAVBY</t>
  </si>
  <si>
    <t>v ---  níže se nacházejí doplnkové a pomocné údaje k sestavám  --- v</t>
  </si>
  <si>
    <t>Návod na vyplnění</t>
  </si>
  <si>
    <t>0,001</t>
  </si>
  <si>
    <t>Kód:</t>
  </si>
  <si>
    <t>R24-014</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</si>
  <si>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</si>
  <si>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</si>
  <si>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Tábor - Sídliště Nad Lužnicí - Náměstí Přátelství, část A</t>
  </si>
  <si>
    <t>KSO:</t>
  </si>
  <si>
    <t>822 55 3</t>
  </si>
  <si>
    <t>CC-CZ:</t>
  </si>
  <si>
    <t>21122</t>
  </si>
  <si>
    <t>Místo:</t>
  </si>
  <si>
    <t>Tábor</t>
  </si>
  <si>
    <t>Datum:</t>
  </si>
  <si>
    <t>20. 6. 2024</t>
  </si>
  <si>
    <t>CZ-CPV:</t>
  </si>
  <si>
    <t>45000000-7</t>
  </si>
  <si>
    <t>CZ-CPA:</t>
  </si>
  <si>
    <t>42.11.10</t>
  </si>
  <si>
    <t>Zadavatel:</t>
  </si>
  <si>
    <t>IČ:</t>
  </si>
  <si>
    <t/>
  </si>
  <si>
    <t>Město Tábor, Žižkovo nám. 2/2, 390 01 Tábor</t>
  </si>
  <si>
    <t>DIČ:</t>
  </si>
  <si>
    <t>Uchazeč:</t>
  </si>
  <si>
    <t>Vyplň údaj</t>
  </si>
  <si>
    <t>Projektant:</t>
  </si>
  <si>
    <t>DOPAS s.r.o., Mahenova 494/3, 150 00 Praha</t>
  </si>
  <si>
    <t>True</t>
  </si>
  <si>
    <t>Zpracovatel:</t>
  </si>
  <si>
    <t>L.Štuller</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</si>
  <si>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</si>
  <si>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</si>
  <si>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</si>
  <si>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</si>
  <si>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</si>
  <si>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</si>
  <si>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</si>
  <si>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</si>
  <si>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</si>
  <si>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</si>
  <si>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</si>
  <si>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</si>
  <si>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</si>
  <si>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</si>
  <si>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</si>
  <si>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</si>
  <si>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</si>
  <si>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</si>
  <si>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</si>
  <si>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</si>
  <si>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</si>
  <si>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</si>
  <si>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</si>
  <si>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</si>
  <si>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</si>
  <si>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</si>
  <si>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</si>
  <si>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</si>
  <si>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</si>
  <si>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</si>
  <si>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</si>
  <si>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</si>
  <si>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</si>
  <si>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</si>
  <si>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</si>
  <si>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</si>
  <si>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</si>
  <si>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</si>
  <si>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</si>
  <si>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</si>
  <si>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A</t>
  </si>
  <si>
    <t>Rekonstrukce stávajícího parkoviště</t>
  </si>
  <si>
    <t>STA</t>
  </si>
  <si>
    <t>1</t>
  </si>
  <si>
    <t>{00832796-ed48-4233-8ee4-03b55f6ce322}</t>
  </si>
  <si>
    <t>2</t>
  </si>
  <si>
    <t>/</t>
  </si>
  <si>
    <t>SO 01</t>
  </si>
  <si>
    <t>Parkoviště, zpevněné plochy</t>
  </si>
  <si>
    <t>Soupis</t>
  </si>
  <si>
    <t>{8dca774c-b29a-45aa-83bf-56e6bc6b434e}</t>
  </si>
  <si>
    <t>SO 10</t>
  </si>
  <si>
    <t>Stanoviště separovaného odpadu</t>
  </si>
  <si>
    <t>{e15a372f-a932-46d6-8ccb-51a3e28e4e62}</t>
  </si>
  <si>
    <t>SO 11</t>
  </si>
  <si>
    <t>Veřejná zeleň</t>
  </si>
  <si>
    <t>{d359c0bb-2b61-4cc7-9587-dbfc1ec822f8}</t>
  </si>
  <si>
    <t>B</t>
  </si>
  <si>
    <t>Rozšíření parkoviště</t>
  </si>
  <si>
    <t>{562c1027-a37c-4bc7-ab82-4cdd8a2eafdd}</t>
  </si>
  <si>
    <t>{e01dff4f-f63c-4f15-9118-84f416fc30ba}</t>
  </si>
  <si>
    <t>SO 09</t>
  </si>
  <si>
    <t>Mobiliář</t>
  </si>
  <si>
    <t>{bfefeead-58db-4a39-a5f7-b1669667b731}</t>
  </si>
  <si>
    <t>{ed745b3a-e454-4b73-9a24-ca7e6ac5936b}</t>
  </si>
  <si>
    <t>VON</t>
  </si>
  <si>
    <t>Vedlejší a ostatní náklady</t>
  </si>
  <si>
    <t>{1ca040d7-35b2-46b7-b4e2-bd8ed12a688d}</t>
  </si>
  <si>
    <t>VV0001</t>
  </si>
  <si>
    <t>Nový výkaz (1)</t>
  </si>
  <si>
    <t>0,15</t>
  </si>
  <si>
    <t>3</t>
  </si>
  <si>
    <t>VV0002</t>
  </si>
  <si>
    <t>Nový výkaz (2)</t>
  </si>
  <si>
    <t>124,762</t>
  </si>
  <si>
    <t>KRYCÍ LIST SOUPISU PRACÍ</t>
  </si>
  <si>
    <t>VV0003</t>
  </si>
  <si>
    <t>Nový výkaz (3)</t>
  </si>
  <si>
    <t>262</t>
  </si>
  <si>
    <t>VV0004</t>
  </si>
  <si>
    <t>Nový výkaz (4)</t>
  </si>
  <si>
    <t>9,981</t>
  </si>
  <si>
    <t>VV0005</t>
  </si>
  <si>
    <t>Nový výkaz (5)</t>
  </si>
  <si>
    <t>32,438</t>
  </si>
  <si>
    <t>VV0006</t>
  </si>
  <si>
    <t>Nový výkaz (6)</t>
  </si>
  <si>
    <t>6</t>
  </si>
  <si>
    <t>Objekt:</t>
  </si>
  <si>
    <t>VV0007</t>
  </si>
  <si>
    <t>Nový výkaz (7)</t>
  </si>
  <si>
    <t>4</t>
  </si>
  <si>
    <t>A - Rekonstrukce stávajícího parkoviště</t>
  </si>
  <si>
    <t>VV0008</t>
  </si>
  <si>
    <t>Nový výkaz (8)</t>
  </si>
  <si>
    <t>1,5</t>
  </si>
  <si>
    <t>Soupis:</t>
  </si>
  <si>
    <t>VV0009</t>
  </si>
  <si>
    <t>Nový výkaz (9)</t>
  </si>
  <si>
    <t>93,148</t>
  </si>
  <si>
    <t>SO 01 - Parkoviště, zpevněné plochy</t>
  </si>
  <si>
    <t>VV0011</t>
  </si>
  <si>
    <t>Nový výkaz (11)</t>
  </si>
  <si>
    <t>VV0012</t>
  </si>
  <si>
    <t>Nový výkaz (12)</t>
  </si>
  <si>
    <t>2,5</t>
  </si>
  <si>
    <t>VV0013</t>
  </si>
  <si>
    <t>Nový výkaz (13)</t>
  </si>
  <si>
    <t>0,286</t>
  </si>
  <si>
    <t>VV0014</t>
  </si>
  <si>
    <t>Nový výkaz (14)</t>
  </si>
  <si>
    <t>2,213</t>
  </si>
  <si>
    <t>VV0015</t>
  </si>
  <si>
    <t>Nový výkaz (15)</t>
  </si>
  <si>
    <t>172,01</t>
  </si>
  <si>
    <t>VV0016</t>
  </si>
  <si>
    <t>Nový výkaz (16)</t>
  </si>
  <si>
    <t>VV0017</t>
  </si>
  <si>
    <t>Nový výkaz (17)</t>
  </si>
  <si>
    <t>18,583</t>
  </si>
  <si>
    <t>VV0018</t>
  </si>
  <si>
    <t>Nový výkaz (18)</t>
  </si>
  <si>
    <t>VV0019</t>
  </si>
  <si>
    <t>Nový výkaz (19)</t>
  </si>
  <si>
    <t>249,834</t>
  </si>
  <si>
    <t>VV0020</t>
  </si>
  <si>
    <t>Nový výkaz (20)</t>
  </si>
  <si>
    <t>94,873</t>
  </si>
  <si>
    <t>VV0021</t>
  </si>
  <si>
    <t>Nový výkaz (21)</t>
  </si>
  <si>
    <t>151,961</t>
  </si>
  <si>
    <t>VV0022</t>
  </si>
  <si>
    <t>Nový výkaz (22)</t>
  </si>
  <si>
    <t>VV0023</t>
  </si>
  <si>
    <t>Nový výkaz (23)</t>
  </si>
  <si>
    <t>131,173</t>
  </si>
  <si>
    <t>VV0024</t>
  </si>
  <si>
    <t>Nový výkaz (24)</t>
  </si>
  <si>
    <t>795,087</t>
  </si>
  <si>
    <t>VV0025</t>
  </si>
  <si>
    <t>Nový výkaz (25)</t>
  </si>
  <si>
    <t>376,56</t>
  </si>
  <si>
    <t>VV0026</t>
  </si>
  <si>
    <t>Nový výkaz (26)</t>
  </si>
  <si>
    <t>418,527</t>
  </si>
  <si>
    <t>VV0027</t>
  </si>
  <si>
    <t>Nový výkaz (27)</t>
  </si>
  <si>
    <t>4,48</t>
  </si>
  <si>
    <t>VV0028</t>
  </si>
  <si>
    <t>Nový výkaz (28)</t>
  </si>
  <si>
    <t>2,24</t>
  </si>
  <si>
    <t>VV0029</t>
  </si>
  <si>
    <t>Nový výkaz (29)</t>
  </si>
  <si>
    <t>VV0030</t>
  </si>
  <si>
    <t>Nový výkaz (30)</t>
  </si>
  <si>
    <t>1,12</t>
  </si>
  <si>
    <t>VV0031</t>
  </si>
  <si>
    <t>Nový výkaz (31)</t>
  </si>
  <si>
    <t>25,59</t>
  </si>
  <si>
    <t>VV0032</t>
  </si>
  <si>
    <t>Nový výkaz (32)</t>
  </si>
  <si>
    <t>34,417</t>
  </si>
  <si>
    <t>VV0033</t>
  </si>
  <si>
    <t>Nový výkaz (33)</t>
  </si>
  <si>
    <t>15,24</t>
  </si>
  <si>
    <t>VV0034</t>
  </si>
  <si>
    <t>Nový výkaz (34)</t>
  </si>
  <si>
    <t>20,981</t>
  </si>
  <si>
    <t>VV0035</t>
  </si>
  <si>
    <t>Nový výkaz (35)</t>
  </si>
  <si>
    <t>323,34</t>
  </si>
  <si>
    <t>VV0036</t>
  </si>
  <si>
    <t>Nový výkaz (36)</t>
  </si>
  <si>
    <t>381,461</t>
  </si>
  <si>
    <t>VV0037</t>
  </si>
  <si>
    <t>Nový výkaz (37)</t>
  </si>
  <si>
    <t>420,334</t>
  </si>
  <si>
    <t>VV0038</t>
  </si>
  <si>
    <t>Nový výkaz (38)</t>
  </si>
  <si>
    <t>328,89</t>
  </si>
  <si>
    <t>VV0039</t>
  </si>
  <si>
    <t>Nový výkaz (39)</t>
  </si>
  <si>
    <t>1,95</t>
  </si>
  <si>
    <t>VV0040</t>
  </si>
  <si>
    <t>Nový výkaz (40)</t>
  </si>
  <si>
    <t>VV0041</t>
  </si>
  <si>
    <t>Nový výkaz (41)</t>
  </si>
  <si>
    <t>2,65</t>
  </si>
  <si>
    <t>VV0042</t>
  </si>
  <si>
    <t>Nový výkaz (42)</t>
  </si>
  <si>
    <t>8,08</t>
  </si>
  <si>
    <t>VV0043</t>
  </si>
  <si>
    <t>Nový výkaz (43)</t>
  </si>
  <si>
    <t>21,291</t>
  </si>
  <si>
    <t>VV0044</t>
  </si>
  <si>
    <t>Nový výkaz (44)</t>
  </si>
  <si>
    <t>2,94</t>
  </si>
  <si>
    <t>VV0045</t>
  </si>
  <si>
    <t>Nový výkaz (45)</t>
  </si>
  <si>
    <t>5,901</t>
  </si>
  <si>
    <t>VV0046</t>
  </si>
  <si>
    <t>Nový výkaz (46)</t>
  </si>
  <si>
    <t>1084,41</t>
  </si>
  <si>
    <t>REKAPITULACE ČLENĚNÍ SOUPISU PRACÍ</t>
  </si>
  <si>
    <t>VV0047</t>
  </si>
  <si>
    <t>Nový výkaz (47)</t>
  </si>
  <si>
    <t>23,33</t>
  </si>
  <si>
    <t>VV0048</t>
  </si>
  <si>
    <t>Nový výkaz (70)</t>
  </si>
  <si>
    <t>VV0049</t>
  </si>
  <si>
    <t>Nový výkaz (71)</t>
  </si>
  <si>
    <t>1,283</t>
  </si>
  <si>
    <t>VV0050</t>
  </si>
  <si>
    <t>Nový výkaz (72)</t>
  </si>
  <si>
    <t>VV0051</t>
  </si>
  <si>
    <t>Nový výkaz (73)</t>
  </si>
  <si>
    <t>9,247</t>
  </si>
  <si>
    <t>VV0052</t>
  </si>
  <si>
    <t>Nový výkaz (74)</t>
  </si>
  <si>
    <t>VV0053</t>
  </si>
  <si>
    <t>Nový výkaz (75)</t>
  </si>
  <si>
    <t>VV0054</t>
  </si>
  <si>
    <t>Nový výkaz (76)</t>
  </si>
  <si>
    <t>139,811</t>
  </si>
  <si>
    <t>VV0055</t>
  </si>
  <si>
    <t>Nový výkaz (77)</t>
  </si>
  <si>
    <t>173,537</t>
  </si>
  <si>
    <t>VV0056</t>
  </si>
  <si>
    <t>Nový výkaz (78)</t>
  </si>
  <si>
    <t>42,34</t>
  </si>
  <si>
    <t>VV0057</t>
  </si>
  <si>
    <t>Nový výkaz (79)</t>
  </si>
  <si>
    <t>5,908</t>
  </si>
  <si>
    <t>VV0058</t>
  </si>
  <si>
    <t>Nový výkaz (80)</t>
  </si>
  <si>
    <t>302,52</t>
  </si>
  <si>
    <t>VV0059</t>
  </si>
  <si>
    <t>Nový výkaz (81)</t>
  </si>
  <si>
    <t>780,08</t>
  </si>
  <si>
    <t>VV0060</t>
  </si>
  <si>
    <t>Nový výkaz (82)</t>
  </si>
  <si>
    <t>20,972</t>
  </si>
  <si>
    <t>Kód dílu - Popis</t>
  </si>
  <si>
    <t>Cena celkem [CZK]</t>
  </si>
  <si>
    <t>VV0061</t>
  </si>
  <si>
    <t>Nový výkaz (83)</t>
  </si>
  <si>
    <t>757,988</t>
  </si>
  <si>
    <t>VV0062</t>
  </si>
  <si>
    <t>Nový výkaz (84)</t>
  </si>
  <si>
    <t>783,44</t>
  </si>
  <si>
    <t>-1</t>
  </si>
  <si>
    <t>VV0063</t>
  </si>
  <si>
    <t>Nový výkaz (85)</t>
  </si>
  <si>
    <t>50,778</t>
  </si>
  <si>
    <t>HSV - Práce a dodávky HSV</t>
  </si>
  <si>
    <t>VV0064</t>
  </si>
  <si>
    <t>Nový výkaz (86)</t>
  </si>
  <si>
    <t>152,333</t>
  </si>
  <si>
    <t xml:space="preserve">    1 - Zemní práce</t>
  </si>
  <si>
    <t>VV0065</t>
  </si>
  <si>
    <t>Nový výkaz (87)</t>
  </si>
  <si>
    <t xml:space="preserve">      1.1 - Společné práce pro zpevněné plochy</t>
  </si>
  <si>
    <t xml:space="preserve">    2 - Zakládání</t>
  </si>
  <si>
    <t xml:space="preserve">      2.1 - Drenáž odvodnění pláně</t>
  </si>
  <si>
    <t xml:space="preserve">    5 - Komunikace pozemní</t>
  </si>
  <si>
    <t xml:space="preserve">      5.1 - Komunikace - skladba 1 - povrch asfaltový</t>
  </si>
  <si>
    <t xml:space="preserve">      5.2 - Komunikace (napojení přes odskok) - skladba 1 - povrch asfaltový</t>
  </si>
  <si>
    <t xml:space="preserve">      5.3 - Chodníková plochy s možností pojezdu - skladba 2 - povrch betonová dlažba</t>
  </si>
  <si>
    <t xml:space="preserve">      5.4 - Chodníkový přejezd - skladba 2 - povrch betonová dlažba</t>
  </si>
  <si>
    <t xml:space="preserve">      5.5 - Parkovací stání - skladba 2 - povrch distanční betonová dlažba</t>
  </si>
  <si>
    <t xml:space="preserve">      5.6 - Chodníková plocha - skladba 3 - povrch betonová dlažba</t>
  </si>
  <si>
    <t xml:space="preserve">      5.7 - Chodníková plocha (předláždění) - skladba 3 - povrch betonová dlažba</t>
  </si>
  <si>
    <t xml:space="preserve">      5.8 - Chodníková plocha (napojení na stávající stav) - skladba 4 - povrch asfaltový</t>
  </si>
  <si>
    <t xml:space="preserve">      5.9 - Úpravy pro slabozraké a nevidomé - skladba 2 - povrch betonová dlažba</t>
  </si>
  <si>
    <t xml:space="preserve">      5.10 - Kačírek (štěrkodrť)</t>
  </si>
  <si>
    <t xml:space="preserve">    8 - Trubní vedení</t>
  </si>
  <si>
    <t xml:space="preserve">      8.1 - Uliční vpusť UV1 a UV2 s napojením</t>
  </si>
  <si>
    <t xml:space="preserve">    9 - Ostatní konstrukce a práce, bourání</t>
  </si>
  <si>
    <t xml:space="preserve">      9.0 - Dopravní značení (SDZ + VDZ)</t>
  </si>
  <si>
    <t xml:space="preserve">      9.1 - Obrubníky betonové</t>
  </si>
  <si>
    <t xml:space="preserve">      9.2 - Rušené UV</t>
  </si>
  <si>
    <t xml:space="preserve">      9.3 - Bourání asfaltové komunikace</t>
  </si>
  <si>
    <t xml:space="preserve">      9.4 - Bourání chodníků z bet. dlažby</t>
  </si>
  <si>
    <t xml:space="preserve">      9.5 - Bourání bet. obrubníků</t>
  </si>
  <si>
    <t xml:space="preserve">      9.6 - Bourání chodníku asfaltového</t>
  </si>
  <si>
    <t xml:space="preserve">      9.7 - Bourání zeleně</t>
  </si>
  <si>
    <t xml:space="preserve">    997 - Přesun sutě</t>
  </si>
  <si>
    <t xml:space="preserve">    998 - Přesun hmot</t>
  </si>
  <si>
    <t>M - Práce a dodávky M</t>
  </si>
  <si>
    <t xml:space="preserve">    46-M - Zemní práce při extr.mont.pracích</t>
  </si>
  <si>
    <t xml:space="preserve">      46-M.1 - Chránička kabelu CETIN</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</si>
  <si>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</si>
  <si>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</si>
  <si>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</si>
  <si>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</si>
  <si>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</si>
  <si>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</si>
  <si>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</si>
  <si>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</si>
  <si>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</si>
  <si>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</si>
  <si>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</si>
  <si>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</si>
  <si>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</si>
  <si>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</si>
  <si>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</si>
  <si>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</si>
  <si>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</si>
  <si>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1.1</t>
  </si>
  <si>
    <t>Společné práce pro zpevněné plochy</t>
  </si>
  <si>
    <t>K</t>
  </si>
  <si>
    <t>122252203</t>
  </si>
  <si>
    <t>Odkopávky a prokopávky nezapažené pro silnice a dálnice strojně v hornině třídy těžitelnosti I do 100 m3</t>
  </si>
  <si>
    <t>m3</t>
  </si>
  <si>
    <t>CS ÚRS 2024 01</t>
  </si>
  <si>
    <t>2072260255</t>
  </si>
  <si>
    <t>Online PSC</t>
  </si>
  <si>
    <t>https://podminky.urs.cz/item/CS_URS_2024_01/122252203</t>
  </si>
  <si>
    <t>VV</t>
  </si>
  <si>
    <t>"Množství určené pomocí aplikace Výměry.</t>
  </si>
  <si>
    <t>"2_situace.pdf</t>
  </si>
  <si>
    <t>"úprava pláně pro zpevněné plochy</t>
  </si>
  <si>
    <t>"R_Plocha (skladba 1) - napojení přes odskok * 25/100</t>
  </si>
  <si>
    <t>"R_Plocha (skladba 1) - plná skladba</t>
  </si>
  <si>
    <t>"R_Plocha (skladba 2 ) - chodníkový přejezd</t>
  </si>
  <si>
    <t>"R_Plocha (skladba 2) chodník s možností pojezdu</t>
  </si>
  <si>
    <t>"Odpočet plochy stání separovaného odpadu</t>
  </si>
  <si>
    <t>"- 26,930</t>
  </si>
  <si>
    <t>"R_Plocha (skladba 2) parkovací stání</t>
  </si>
  <si>
    <t>"R_Plocha (skladba 2) ZTP</t>
  </si>
  <si>
    <t>"R_Plocha (skladba 3) chodník plná skladba</t>
  </si>
  <si>
    <t>"R_Plocha (skladba 4) -chodník - napojení na stávající stav (asfalt)</t>
  </si>
  <si>
    <t>"R_Plocha (kačírek)</t>
  </si>
  <si>
    <t>VV0046 * 0,020</t>
  </si>
  <si>
    <t>FIG</t>
  </si>
  <si>
    <t>Rozpad figury: R_Plocha (skladba 1) - napojení přes odskok</t>
  </si>
  <si>
    <t>4,480</t>
  </si>
  <si>
    <t>Rozpad figury: R_Plocha (skladba 1) - plná skladba</t>
  </si>
  <si>
    <t>368,730+7,830</t>
  </si>
  <si>
    <t>Rozpad figury: R_Plocha (skladba 2 ) - chodníkový přejezd</t>
  </si>
  <si>
    <t>15,240</t>
  </si>
  <si>
    <t>Rozpad figury: R_Plocha (skladba 2) chodník s možností pojezdu</t>
  </si>
  <si>
    <t>7,910+17,680+26,930</t>
  </si>
  <si>
    <t>Rozpad figury: R_Plocha (skladba 2) parkovací stání</t>
  </si>
  <si>
    <t>63,750+63,660+53,710+51,450+63,770+27,000</t>
  </si>
  <si>
    <t>Rozpad figury: R_Plocha (skladba 2) ZTP</t>
  </si>
  <si>
    <t>0,680+1,530+3,040+2,830</t>
  </si>
  <si>
    <t>Rozpad figury: R_Plocha (skladba 3) chodník plná skladba</t>
  </si>
  <si>
    <t>219,200+109,200+0,490</t>
  </si>
  <si>
    <t>Rozpad figury: R_Plocha (skladba 4) -chodník - napojení na stávající stav (asfalt)</t>
  </si>
  <si>
    <t>1,300+1,640</t>
  </si>
  <si>
    <t>Rozpad figury: R_Plocha (kačírek)</t>
  </si>
  <si>
    <t>2,650</t>
  </si>
  <si>
    <t>162751117</t>
  </si>
  <si>
    <t>Vodorovné přemístění výkopku nebo sypaniny po suchu na obvyklém dopravním prostředku, bez naložení výkopku, avšak se složením bez rozhrnutí z horniny třídy těžitelnosti I skupiny 1 až 3 na vzdálenost přes 9 000 do 10 000 m</t>
  </si>
  <si>
    <t>-1729201875</t>
  </si>
  <si>
    <t>https://podminky.urs.cz/item/CS_URS_2024_01/162751117</t>
  </si>
  <si>
    <t>"přebytečná zemina z výkopku (100%) na trvalou skládku</t>
  </si>
  <si>
    <t>21,688 " VV viz. 122252203</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</si>
  <si>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</si>
  <si>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</si>
  <si>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-2102057208</t>
  </si>
  <si>
    <t>https://podminky.urs.cz/item/CS_URS_2024_01/162751119</t>
  </si>
  <si>
    <t>21,688*5 'Přepočtené koeficientem množství</t>
  </si>
  <si>
    <t>171201231</t>
  </si>
  <si>
    <t>Poplatek za uložení stavebního odpadu na recyklační skládce (skládkovné) zeminy a kamení zatříděného do Katalogu odpadů pod kódem 17 05 04</t>
  </si>
  <si>
    <t>t</t>
  </si>
  <si>
    <t>441520092</t>
  </si>
  <si>
    <t>https://podminky.urs.cz/item/CS_URS_2024_01/171201231</t>
  </si>
  <si>
    <t>"pro VV SP stanovena směrná hmotnost zeminy 1750 kg/m3</t>
  </si>
  <si>
    <t>21,688*1,75 'Přepočtené koeficientem množství</t>
  </si>
  <si>
    <t>5</t>
  </si>
  <si>
    <t>171251201</t>
  </si>
  <si>
    <t>Uložení sypaniny na skládky nebo meziskládky bez hutnění s upravením uložené sypaniny do předepsaného tvaru</t>
  </si>
  <si>
    <t>1404295474</t>
  </si>
  <si>
    <t>https://podminky.urs.cz/item/CS_URS_2024_01/171251201</t>
  </si>
  <si>
    <t>171152501</t>
  </si>
  <si>
    <t>Zhutnění podloží pod násypy z rostlé horniny třídy těžitelnosti I a II, skupiny 1 až 4 z hornin soudružných a nesoudržných</t>
  </si>
  <si>
    <t>m2</t>
  </si>
  <si>
    <t>-1579061258</t>
  </si>
  <si>
    <t>https://podminky.urs.cz/item/CS_URS_2024_01/171152501</t>
  </si>
  <si>
    <t>"R_Plocha (skladba 1) - napojení přes odskok* 25/100</t>
  </si>
  <si>
    <t>"-26,930</t>
  </si>
  <si>
    <t>7</t>
  </si>
  <si>
    <t>181152301</t>
  </si>
  <si>
    <t>Úprava pláně na stavbách silnic a dálnic strojně v zářezech mimo skalních bez zhutnění</t>
  </si>
  <si>
    <t>-508732180</t>
  </si>
  <si>
    <t>https://podminky.urs.cz/item/CS_URS_2024_01/181152301</t>
  </si>
  <si>
    <t>Zakládání</t>
  </si>
  <si>
    <t>2.1</t>
  </si>
  <si>
    <t>Drenáž odvodnění pláně</t>
  </si>
  <si>
    <t>8</t>
  </si>
  <si>
    <t>119001405</t>
  </si>
  <si>
    <t>Dočasné zajištění podzemního potrubí nebo vedení ve výkopišti ve stavu i poloze, ve kterých byla na začátku zemních prací a to s podepřením, vzepřením nebo vyvěšením, případně s ochranným bedněním, se zřízením a odstraněním zajišťovací konstrukce, s opotřebením hmot potrubí plastového, jmenovité světlosti DN do 200 mm</t>
  </si>
  <si>
    <t>m</t>
  </si>
  <si>
    <t>-1703027650</t>
  </si>
  <si>
    <t>https://podminky.urs.cz/item/CS_URS_2024_01/119001405</t>
  </si>
  <si>
    <t>"C.2_Koordinacni_situacni_vykres.pdf</t>
  </si>
  <si>
    <t>"křížení se stávajícími IS</t>
  </si>
  <si>
    <t>"1x kabel VO</t>
  </si>
  <si>
    <t>0,400 * 1</t>
  </si>
  <si>
    <t>"1x kabel optiky</t>
  </si>
  <si>
    <t>Součet</t>
  </si>
  <si>
    <t>9</t>
  </si>
  <si>
    <t>119001421</t>
  </si>
  <si>
    <t>Dočasné zajištění podzemního potrubí nebo vedení ve výkopišti ve stavu i poloze, ve kterých byla na začátku zemních prací a to s podepřením, vzepřením nebo vyvěšením, případně s ochranným bedněním, se zřízením a odstraněním zajišťovací konstrukce, s opotřebením hmot kabelů a kabelových tratí z volně ložených kabelů a to do 3 kabelů</t>
  </si>
  <si>
    <t>-1239861248</t>
  </si>
  <si>
    <t>https://podminky.urs.cz/item/CS_URS_2024_01/119001421</t>
  </si>
  <si>
    <t>"1x potrubí vodovodu</t>
  </si>
  <si>
    <t>"1x potrubí plynovodu</t>
  </si>
  <si>
    <t>10</t>
  </si>
  <si>
    <t>132251101</t>
  </si>
  <si>
    <t>Hloubení nezapažených rýh šířky do 800 mm strojně s urovnáním dna do předepsaného profilu a spádu v hornině třídy těžitelnosti I skupiny 3 do 20 m3</t>
  </si>
  <si>
    <t>2126658639</t>
  </si>
  <si>
    <t>https://podminky.urs.cz/item/CS_URS_2024_01/132251101</t>
  </si>
  <si>
    <t>"6_situace_odvodneni.pdf</t>
  </si>
  <si>
    <t>"drenáž odvodnění pláně</t>
  </si>
  <si>
    <t>"výkop rýhy od úrovně pláně</t>
  </si>
  <si>
    <t>"rýha šířky 400 mm a průměrné hloubky 650 mm</t>
  </si>
  <si>
    <t>"(R_Drenáž HD-PE DN 150 * 0,400 * 0,650 ) * 2</t>
  </si>
  <si>
    <t xml:space="preserve">Rozpad figury: R_Drenáž HD-PE DN 150 </t>
  </si>
  <si>
    <t>6_situace_odvodneni.pdf</t>
  </si>
  <si>
    <t>(22,678+27,560+12,143)</t>
  </si>
  <si>
    <t>11</t>
  </si>
  <si>
    <t>139001101</t>
  </si>
  <si>
    <t>Příplatek k cenám hloubených vykopávek za ztížení vykopávky v blízkosti podzemního vedení nebo výbušnin pro jakoukoliv třídu horniny</t>
  </si>
  <si>
    <t>-563348626</t>
  </si>
  <si>
    <t>https://podminky.urs.cz/item/CS_URS_2024_01/139001101</t>
  </si>
  <si>
    <t>( 1,050 * 0,650 * 0,400 ) * 1</t>
  </si>
  <si>
    <t>-1880475551</t>
  </si>
  <si>
    <t>"pro VV SP stanovena vzdálenost skládky 15 km</t>
  </si>
  <si>
    <t>32,438 " VV viz. 132251101</t>
  </si>
  <si>
    <t>13</t>
  </si>
  <si>
    <t>1719395419</t>
  </si>
  <si>
    <t>32,438*5 'Přepočtené koeficientem množství</t>
  </si>
  <si>
    <t>14</t>
  </si>
  <si>
    <t>-1384497506</t>
  </si>
  <si>
    <t>32,438*1,75 'Přepočtené koeficientem množství</t>
  </si>
  <si>
    <t>15</t>
  </si>
  <si>
    <t>-190319629</t>
  </si>
  <si>
    <t>16</t>
  </si>
  <si>
    <t>211561111</t>
  </si>
  <si>
    <t>Výplň kamenivem do rýh odvodňovacích žeber nebo trativodů bez zhutnění, s úpravou povrchu výplně kamenivem hrubým drceným frakce 4 až 16 mm</t>
  </si>
  <si>
    <t>1038093312</t>
  </si>
  <si>
    <t>https://podminky.urs.cz/item/CS_URS_2024_01/211561111</t>
  </si>
  <si>
    <t>"zásyp rýhy drenáže nad množství započtené v položce 212752402</t>
  </si>
  <si>
    <t>"(R_Drenáž HD-PE DN 150 * 0,400 * 0,200 ) * 2</t>
  </si>
  <si>
    <t>17</t>
  </si>
  <si>
    <t>211971121</t>
  </si>
  <si>
    <t>Zřízení opláštění výplně z geotextilie odvodňovacích žeber nebo trativodů v rýze nebo zářezu se stěnami svislými nebo šikmými o sklonu přes 1:2 při rozvinuté šířce opláštění do 2,5 m</t>
  </si>
  <si>
    <t>-1627227154</t>
  </si>
  <si>
    <t>https://podminky.urs.cz/item/CS_URS_2024_01/211971121</t>
  </si>
  <si>
    <t>"(R_Drenáž HD-PE DN 150 * ( 0,400 * 2 + 0,650 * 2 )) * 2</t>
  </si>
  <si>
    <t>18</t>
  </si>
  <si>
    <t>M</t>
  </si>
  <si>
    <t>69311069</t>
  </si>
  <si>
    <t>geotextilie netkaná separační, ochranná, filtrační, drenážní PP 350g/m2</t>
  </si>
  <si>
    <t>26940358</t>
  </si>
  <si>
    <t>262*1,1845 'Přepočtené koeficientem množství</t>
  </si>
  <si>
    <t>19</t>
  </si>
  <si>
    <t>212752402</t>
  </si>
  <si>
    <t>Trativody z drenážních trubek pro liniové stavby a komunikace se zřízením štěrkového lože pod trubky a s jejich obsypem v otevřeném výkopu trubka korugovaná sendvičová PE-HD SN 8 celoperforovaná 360° DN 150</t>
  </si>
  <si>
    <t>349486248</t>
  </si>
  <si>
    <t>https://podminky.urs.cz/item/CS_URS_2024_01/212752402</t>
  </si>
  <si>
    <t>"odvodnění pláně</t>
  </si>
  <si>
    <t>"R_Drenáž HD-PE DN 150 * 2</t>
  </si>
  <si>
    <t>20</t>
  </si>
  <si>
    <t>212972113</t>
  </si>
  <si>
    <t>Opláštění drenážních trub filtrační textilií DN 160</t>
  </si>
  <si>
    <t>1290371628</t>
  </si>
  <si>
    <t>https://podminky.urs.cz/item/CS_URS_2024_01/212972113</t>
  </si>
  <si>
    <t>877310310</t>
  </si>
  <si>
    <t>Montáž tvarovek na kanalizačním plastovém potrubí z PP nebo PVC-U hladkého plnostěnného kolen, víček nebo hrdlových uzávěrů DN 150</t>
  </si>
  <si>
    <t>kus</t>
  </si>
  <si>
    <t>-11853984</t>
  </si>
  <si>
    <t>https://podminky.urs.cz/item/CS_URS_2024_01/877310310</t>
  </si>
  <si>
    <t>"2x lom trasy - 90°; tj. 2x tvarovka K-45°</t>
  </si>
  <si>
    <t>2,000 * 2</t>
  </si>
  <si>
    <t>22</t>
  </si>
  <si>
    <t>28613271</t>
  </si>
  <si>
    <t>koleno PE drenážního systému komunikací, letišť a sportovišť 45° DN 150</t>
  </si>
  <si>
    <t>318921760</t>
  </si>
  <si>
    <t>23</t>
  </si>
  <si>
    <t>877310330</t>
  </si>
  <si>
    <t>Montáž tvarovek na kanalizačním plastovém potrubí z PP nebo PVC-U hladkého plnostěnného spojek nebo redukcí DN 150</t>
  </si>
  <si>
    <t>-1534631044</t>
  </si>
  <si>
    <t>https://podminky.urs.cz/item/CS_URS_2024_01/877310330</t>
  </si>
  <si>
    <t>"zaústění drenáže do stávající kanalizace v místě rušené UV (UV v místě vjezdu na parkoviště)</t>
  </si>
  <si>
    <t>"pro VV SP předpoklad stávajícího potrubí DN 200 (bude upřesněno dle skutečnosti při realizaci)</t>
  </si>
  <si>
    <t>1,000</t>
  </si>
  <si>
    <t>24</t>
  </si>
  <si>
    <t>28613354</t>
  </si>
  <si>
    <t>spojka redukční PE drenážního systému komunikací, letišť a sportovišť DN 200/150</t>
  </si>
  <si>
    <t>-248055453</t>
  </si>
  <si>
    <t>25</t>
  </si>
  <si>
    <t>977151124</t>
  </si>
  <si>
    <t>Jádrové vrty diamantovými korunkami do stavebních materiálů (železobetonu, betonu, cihel, obkladů, dlažeb, kamene) průměru přes 150 do 180 mm</t>
  </si>
  <si>
    <t>333637338</t>
  </si>
  <si>
    <t>https://podminky.urs.cz/item/CS_URS_2024_01/977151124</t>
  </si>
  <si>
    <t>"zaústění drenáže do UV1 a UV2</t>
  </si>
  <si>
    <t>"2x UV1</t>
  </si>
  <si>
    <t>"0,050* 2</t>
  </si>
  <si>
    <t>"1x UV2</t>
  </si>
  <si>
    <t>"0,050* 1</t>
  </si>
  <si>
    <t>26</t>
  </si>
  <si>
    <t>977151911</t>
  </si>
  <si>
    <t>Jádrové vrty diamantovými korunkami do stavebních materiálů (železobetonu, betonu, cihel, obkladů, dlažeb, kamene) Příplatek k cenám za práci ve stísněném prostoru</t>
  </si>
  <si>
    <t>-2142189497</t>
  </si>
  <si>
    <t>https://podminky.urs.cz/item/CS_URS_2024_01/977151911</t>
  </si>
  <si>
    <t>Komunikace pozemní</t>
  </si>
  <si>
    <t>5.1</t>
  </si>
  <si>
    <t>Komunikace - skladba 1 - povrch asfaltový</t>
  </si>
  <si>
    <t>27</t>
  </si>
  <si>
    <t>564851111</t>
  </si>
  <si>
    <t>Podklad ze štěrkodrti ŠD s rozprostřením a zhutněním plochy přes 100 m2, po zhutnění tl. 150 mm</t>
  </si>
  <si>
    <t>-677568554</t>
  </si>
  <si>
    <t>https://podminky.urs.cz/item/CS_URS_2024_01/564851111</t>
  </si>
  <si>
    <t>"3_vz_pricne_rezy_a_det_napojeni.pdf</t>
  </si>
  <si>
    <t>"vrstva ŠDb</t>
  </si>
  <si>
    <t>"rozšíření po obvodě š. 0,30 m</t>
  </si>
  <si>
    <t>"(121,793+18,096) * 0,300</t>
  </si>
  <si>
    <t>"vrstva ŠDa</t>
  </si>
  <si>
    <t>28</t>
  </si>
  <si>
    <t>565155111</t>
  </si>
  <si>
    <t>Asfaltový beton vrstva podkladní ACP 16 (obalované kamenivo střednězrnné - OKS) s rozprostřením a zhutněním v pruhu šířky přes 1,5 do 3 m, po zhutnění tl. 70 mm</t>
  </si>
  <si>
    <t>-362453126</t>
  </si>
  <si>
    <t>https://podminky.urs.cz/item/CS_URS_2024_01/565155111</t>
  </si>
  <si>
    <t>29</t>
  </si>
  <si>
    <t>573191111</t>
  </si>
  <si>
    <t>Postřik infiltrační kationaktivní emulzí v množství 1,00 kg/m2</t>
  </si>
  <si>
    <t>2061948390</t>
  </si>
  <si>
    <t>https://podminky.urs.cz/item/CS_URS_2024_01/573191111</t>
  </si>
  <si>
    <t>30</t>
  </si>
  <si>
    <t>573231107</t>
  </si>
  <si>
    <t>Postřik spojovací PS bez posypu kamenivem ze silniční emulze, v množství 0,40 kg/m2</t>
  </si>
  <si>
    <t>-411206761</t>
  </si>
  <si>
    <t>https://podminky.urs.cz/item/CS_URS_2024_01/573231107</t>
  </si>
  <si>
    <t>31</t>
  </si>
  <si>
    <t>577134111</t>
  </si>
  <si>
    <t>Asfaltový beton vrstva obrusná ACO 11 (ABS) s rozprostřením a se zhutněním z nemodifikovaného asfaltu v pruhu šířky do 3 m tř. I (ACO 11+), po zhutnění tl. 40 mm</t>
  </si>
  <si>
    <t>175956943</t>
  </si>
  <si>
    <t>https://podminky.urs.cz/item/CS_URS_2024_01/577134111</t>
  </si>
  <si>
    <t>32</t>
  </si>
  <si>
    <t>919726123</t>
  </si>
  <si>
    <t>Geotextilie netkaná pro ochranu, separaci nebo filtraci měrná hmotnost přes 300 do 500 g/m2</t>
  </si>
  <si>
    <t>-590460591</t>
  </si>
  <si>
    <t>https://podminky.urs.cz/item/CS_URS_2024_01/919726123</t>
  </si>
  <si>
    <t>P</t>
  </si>
  <si>
    <t>Poznámka k položce:_x000D_
V případě málo únosného podloží (dlouhodobé sedání) či při prolínání zeminy s konstrukcí je nutno pod vlastní konstrukci vložit geotextilii min. 400 g/m2 či geomříž, resp materiál, který odpovídá netkané PP geotextilii typu S1, dle TP 97/2021. Její specifikace bude stanovena v rámci KD a AD projektantem za účasti TDI a geologa stavby.</t>
  </si>
  <si>
    <t>5.2</t>
  </si>
  <si>
    <t>Komunikace (napojení přes odskok) - skladba 1 - povrch asfaltový</t>
  </si>
  <si>
    <t>33</t>
  </si>
  <si>
    <t>-1812606414</t>
  </si>
  <si>
    <t>34</t>
  </si>
  <si>
    <t>565155101</t>
  </si>
  <si>
    <t>Asfaltový beton vrstva podkladní ACP 16 (obalované kamenivo střednězrnné - OKS) s rozprostřením a zhutněním v pruhu šířky do 1,5 m, po zhutnění tl. 70 mm</t>
  </si>
  <si>
    <t>1819117140</t>
  </si>
  <si>
    <t>https://podminky.urs.cz/item/CS_URS_2024_01/565155101</t>
  </si>
  <si>
    <t>"R_Plocha (skladba 1) - napojení přes odskok* 50/100</t>
  </si>
  <si>
    <t>35</t>
  </si>
  <si>
    <t>-891007407</t>
  </si>
  <si>
    <t>36</t>
  </si>
  <si>
    <t>-1251823892</t>
  </si>
  <si>
    <t>"R_Plocha (skladba 1) - napojení přes odskok</t>
  </si>
  <si>
    <t>37</t>
  </si>
  <si>
    <t>-653420688</t>
  </si>
  <si>
    <t>38</t>
  </si>
  <si>
    <t>87078723</t>
  </si>
  <si>
    <t>39</t>
  </si>
  <si>
    <t>919731121</t>
  </si>
  <si>
    <t>Zarovnání styčné plochy podkladu nebo krytu podél vybourané části komunikace nebo zpevněné plochy živičné tl. do 50 mm</t>
  </si>
  <si>
    <t>-1356598196</t>
  </si>
  <si>
    <t>https://podminky.urs.cz/item/CS_URS_2024_01/919731121</t>
  </si>
  <si>
    <t>"napojení na stávající stav</t>
  </si>
  <si>
    <t>"obrusná vrstva tl. 40 mm</t>
  </si>
  <si>
    <t>"9,247</t>
  </si>
  <si>
    <t>40</t>
  </si>
  <si>
    <t>919732211</t>
  </si>
  <si>
    <t>Styčná pracovní spára při napojení nového živičného povrchu na stávající se zalitím za tepla modifikovanou asfaltovou hmotou s posypem vápenným hydrátem šířky do 15 mm, hloubky do 25 mm včetně prořezání spáry</t>
  </si>
  <si>
    <t>1807257949</t>
  </si>
  <si>
    <t>https://podminky.urs.cz/item/CS_URS_2024_01/919732211</t>
  </si>
  <si>
    <t>5.3</t>
  </si>
  <si>
    <t>Chodníková plochy s možností pojezdu - skladba 2 - povrch betonová dlažba</t>
  </si>
  <si>
    <t>41</t>
  </si>
  <si>
    <t>564841111</t>
  </si>
  <si>
    <t>Podklad ze štěrkodrti ŠD s rozprostřením a zhutněním plochy přes 100 m2, po zhutnění tl. 120 mm</t>
  </si>
  <si>
    <t>-1947147814</t>
  </si>
  <si>
    <t>https://podminky.urs.cz/item/CS_URS_2024_01/564841111</t>
  </si>
  <si>
    <t>42</t>
  </si>
  <si>
    <t>2060536838</t>
  </si>
  <si>
    <t>"(12,502+16,921) * 0,300</t>
  </si>
  <si>
    <t>43</t>
  </si>
  <si>
    <t>596212211</t>
  </si>
  <si>
    <t>Kladení dlažby z betonových zámkových dlaždic pozemních komunikací ručně s ložem z kameniva těženého nebo drceného tl. do 50 mm, s vyplněním spár, s dvojitým hutněním vibrováním a se smetením přebytečného materiálu na krajnici tl. 80 mm skupiny A, pro plochy přes 50 do 100 m2</t>
  </si>
  <si>
    <t>1072331986</t>
  </si>
  <si>
    <t>https://podminky.urs.cz/item/CS_URS_2024_01/596212211</t>
  </si>
  <si>
    <t>44</t>
  </si>
  <si>
    <t>59245020</t>
  </si>
  <si>
    <t>dlažba skladebná betonová 200x100mm tl 80mm přírodní</t>
  </si>
  <si>
    <t>-2051103667</t>
  </si>
  <si>
    <t>25,59*1,03 'Přepočtené koeficientem množství</t>
  </si>
  <si>
    <t>45</t>
  </si>
  <si>
    <t>1966938364</t>
  </si>
  <si>
    <t>5.4</t>
  </si>
  <si>
    <t>Chodníkový přejezd - skladba 2 - povrch betonová dlažba</t>
  </si>
  <si>
    <t>46</t>
  </si>
  <si>
    <t>-232738349</t>
  </si>
  <si>
    <t>47</t>
  </si>
  <si>
    <t>-1036975683</t>
  </si>
  <si>
    <t>"19,137* 0,300</t>
  </si>
  <si>
    <t>48</t>
  </si>
  <si>
    <t>596212210</t>
  </si>
  <si>
    <t>Kladení dlažby z betonových zámkových dlaždic pozemních komunikací ručně s ložem z kameniva těženého nebo drceného tl. do 50 mm, s vyplněním spár, s dvojitým hutněním vibrováním a se smetením přebytečného materiálu na krajnici tl. 80 mm skupiny A, pro plochy do 50 m2</t>
  </si>
  <si>
    <t>1041505471</t>
  </si>
  <si>
    <t>https://podminky.urs.cz/item/CS_URS_2024_01/596212210</t>
  </si>
  <si>
    <t>49</t>
  </si>
  <si>
    <t>59245005</t>
  </si>
  <si>
    <t>dlažba skladebná betonová 200x100mm tl 80mm barevná</t>
  </si>
  <si>
    <t>-1982830495</t>
  </si>
  <si>
    <t>-19,8680581693755*1,03 'Přepočtené koeficientem množství</t>
  </si>
  <si>
    <t>50</t>
  </si>
  <si>
    <t>284576196</t>
  </si>
  <si>
    <t>5.5</t>
  </si>
  <si>
    <t>Parkovací stání - skladba 2 - povrch distanční betonová dlažba</t>
  </si>
  <si>
    <t>51</t>
  </si>
  <si>
    <t>-1588236916</t>
  </si>
  <si>
    <t>52</t>
  </si>
  <si>
    <t>-2011660954</t>
  </si>
  <si>
    <t>"(36,352+36,336+32,023+31,332+36,344+21,348) * 0,300</t>
  </si>
  <si>
    <t>53</t>
  </si>
  <si>
    <t>596412213</t>
  </si>
  <si>
    <t>Kladení dlažby z betonových vegetačních dlaždic pozemních komunikací s ložem z kameniva těženého nebo drceného tl. do 50 mm, s vyplněním spár a vegetačních otvorů, s hutněním vibrováním tl. 80 mm, pro plochy přes 300 m2</t>
  </si>
  <si>
    <t>-583192068</t>
  </si>
  <si>
    <t>https://podminky.urs.cz/item/CS_URS_2024_01/596412213</t>
  </si>
  <si>
    <t>54</t>
  </si>
  <si>
    <t>59245035</t>
  </si>
  <si>
    <t>dlažba plošná vegetační betonová 200x200mm tl 80mm přírodní</t>
  </si>
  <si>
    <t>-2109545355</t>
  </si>
  <si>
    <t>323,34*1,01 'Přepočtené koeficientem množství</t>
  </si>
  <si>
    <t>55</t>
  </si>
  <si>
    <t>58343865</t>
  </si>
  <si>
    <t>kamenivo drcené hrubé frakce 8/11</t>
  </si>
  <si>
    <t>1447295350</t>
  </si>
  <si>
    <t>323,34*0,045 'Přepočtené koeficientem množství</t>
  </si>
  <si>
    <t>56</t>
  </si>
  <si>
    <t>-1622710989</t>
  </si>
  <si>
    <t>5.6</t>
  </si>
  <si>
    <t>Chodníková plocha - skladba 3 - povrch betonová dlažba</t>
  </si>
  <si>
    <t>57</t>
  </si>
  <si>
    <t>564861111</t>
  </si>
  <si>
    <t>Podklad ze štěrkodrti ŠD s rozprostřením a zhutněním plochy přes 100 m2, po zhutnění tl. 200 mm</t>
  </si>
  <si>
    <t>3766877</t>
  </si>
  <si>
    <t>https://podminky.urs.cz/item/CS_URS_2024_01/564861111</t>
  </si>
  <si>
    <t>"(197,582+97,638+9,593) * 0,300</t>
  </si>
  <si>
    <t>58</t>
  </si>
  <si>
    <t>596211113</t>
  </si>
  <si>
    <t>Kladení dlažby z betonových zámkových dlaždic komunikací pro pěší ručně s ložem z kameniva těženého nebo drceného tl. do 40 mm, s vyplněním spár s dvojitým hutněním, vibrováním a se smetením přebytečného materiálu na krajnici tl. 60 mm skupiny A, pro plochy přes 300 m2</t>
  </si>
  <si>
    <t>-1428752910</t>
  </si>
  <si>
    <t>https://podminky.urs.cz/item/CS_URS_2024_01/596211113</t>
  </si>
  <si>
    <t>59</t>
  </si>
  <si>
    <t>59245018</t>
  </si>
  <si>
    <t>dlažba skladebná betonová 200x100mm tl 60mm přírodní</t>
  </si>
  <si>
    <t>1039603472</t>
  </si>
  <si>
    <t>328,89*1,01 'Přepočtené koeficientem množství</t>
  </si>
  <si>
    <t>60</t>
  </si>
  <si>
    <t>-8511837</t>
  </si>
  <si>
    <t>5.7</t>
  </si>
  <si>
    <t>Chodníková plocha (předláždění) - skladba 3 - povrch betonová dlažba</t>
  </si>
  <si>
    <t>61</t>
  </si>
  <si>
    <t>566401111</t>
  </si>
  <si>
    <t>Úprava dosavadního krytu z kameniva drceného jako podklad pro nový kryt s vyrovnáním profilu v příčném i podélném směru, s vlhčením a zhutněním, s doplněním kamenivem drceným, jeho rozprostřením a zhutněním, v množství přes 0,06 do 0,08 m3/m2</t>
  </si>
  <si>
    <t>-753091456</t>
  </si>
  <si>
    <t>https://podminky.urs.cz/item/CS_URS_2024_01/566401111</t>
  </si>
  <si>
    <t>"dosypání a vyrovnání podkladu</t>
  </si>
  <si>
    <t>"R_Plocha (skladba 3) předláždění</t>
  </si>
  <si>
    <t>Rozpad figury: R_Plocha (skladba 3) předláždění</t>
  </si>
  <si>
    <t>0,840+1,110</t>
  </si>
  <si>
    <t>62</t>
  </si>
  <si>
    <t>596211110</t>
  </si>
  <si>
    <t>Kladení dlažby z betonových zámkových dlaždic komunikací pro pěší ručně s ložem z kameniva těženého nebo drceného tl. do 40 mm, s vyplněním spár s dvojitým hutněním, vibrováním a se smetením přebytečného materiálu na krajnici tl. 60 mm skupiny A, pro plochy do 50 m2</t>
  </si>
  <si>
    <t>2101822687</t>
  </si>
  <si>
    <t>https://podminky.urs.cz/item/CS_URS_2024_01/596211110</t>
  </si>
  <si>
    <t>"použití původní rozebrané bet. dlažby</t>
  </si>
  <si>
    <t>63</t>
  </si>
  <si>
    <t>979054451</t>
  </si>
  <si>
    <t>Očištění vybouraných prvků komunikací od spojovacího materiálu s odklizením a uložením očištěných hmot a spojovacího materiálu na skládku na vzdálenost do 10 m zámkových dlaždic s vyplněním spár kamenivem</t>
  </si>
  <si>
    <t>-76155128</t>
  </si>
  <si>
    <t>https://podminky.urs.cz/item/CS_URS_2024_01/979054451</t>
  </si>
  <si>
    <t>5.8</t>
  </si>
  <si>
    <t>Chodníková plocha (napojení na stávající stav) - skladba 4 - povrch asfaltový</t>
  </si>
  <si>
    <t>64</t>
  </si>
  <si>
    <t>1343747920</t>
  </si>
  <si>
    <t>65</t>
  </si>
  <si>
    <t>567RKON01</t>
  </si>
  <si>
    <t>Podklad ze směsi stmelené cementem SC bez dilatačních spár, s rozprostřením a zhutněním SC C 8/10 (KSC I), po zhutnění tl. 100 mm</t>
  </si>
  <si>
    <t>R - položka</t>
  </si>
  <si>
    <t>1272730282</t>
  </si>
  <si>
    <t>66</t>
  </si>
  <si>
    <t>578132113</t>
  </si>
  <si>
    <t>Litý asfalt MA 8 (LAJ) s rozprostřením z nemodifikovaného asfaltu v pruhu šířky do 3 m tl. 30 mm</t>
  </si>
  <si>
    <t>1737818097</t>
  </si>
  <si>
    <t>https://podminky.urs.cz/item/CS_URS_2024_01/578132113</t>
  </si>
  <si>
    <t>67</t>
  </si>
  <si>
    <t>62811120</t>
  </si>
  <si>
    <t>asfaltový pás separační bez krycí vrstvy (impregnovaná vložka), typu A</t>
  </si>
  <si>
    <t>1263715249</t>
  </si>
  <si>
    <t>2,94*1,165 'Přepočtené koeficientem množství</t>
  </si>
  <si>
    <t>68</t>
  </si>
  <si>
    <t>578901111</t>
  </si>
  <si>
    <t>Zdrsňovací posyp litého asfaltu z kameniva drobného drceného obaleného asfaltem se zaválcováním a s odstraněním přebytečného materiálu z povrchu, v množství 4 kg/m2</t>
  </si>
  <si>
    <t>-17712871</t>
  </si>
  <si>
    <t>https://podminky.urs.cz/item/CS_URS_2024_01/578901111</t>
  </si>
  <si>
    <t>69</t>
  </si>
  <si>
    <t>965222384</t>
  </si>
  <si>
    <t>70</t>
  </si>
  <si>
    <t>-628084826</t>
  </si>
  <si>
    <t>"(2,609+3,292)</t>
  </si>
  <si>
    <t>71</t>
  </si>
  <si>
    <t>919741111</t>
  </si>
  <si>
    <t>Ošetření cementobetonové plochy kropením vodou</t>
  </si>
  <si>
    <t>991901959</t>
  </si>
  <si>
    <t>https://podminky.urs.cz/item/CS_URS_2024_01/919741111</t>
  </si>
  <si>
    <t>5.9</t>
  </si>
  <si>
    <t>Úpravy pro slabozraké a nevidomé - skladba 2 - povrch betonová dlažba</t>
  </si>
  <si>
    <t>72</t>
  </si>
  <si>
    <t>568805109</t>
  </si>
  <si>
    <t>73</t>
  </si>
  <si>
    <t>925055441</t>
  </si>
  <si>
    <t>"(4,226+8,489+16,414+14,909) * 0,300</t>
  </si>
  <si>
    <t>74</t>
  </si>
  <si>
    <t>1822430482</t>
  </si>
  <si>
    <t>75</t>
  </si>
  <si>
    <t>59245226</t>
  </si>
  <si>
    <t>dlažba pro nevidomé betonová 200x100mm tl 80mm barevná</t>
  </si>
  <si>
    <t>1701139849</t>
  </si>
  <si>
    <t>8,08*1,03 'Přepočtené koeficientem množství</t>
  </si>
  <si>
    <t>76</t>
  </si>
  <si>
    <t>596212214</t>
  </si>
  <si>
    <t>Kladení dlažby z betonových zámkových dlaždic pozemních komunikací ručně s ložem z kameniva těženého nebo drceného tl. do 50 mm, s vyplněním spár, s dvojitým hutněním vibrováním a se smetením přebytečného materiálu na krajnici tl. 80 mm skupiny A, pro plochy Příplatek k cenám za dlažbu z prvků dvou barev</t>
  </si>
  <si>
    <t>-1791346489</t>
  </si>
  <si>
    <t>https://podminky.urs.cz/item/CS_URS_2024_01/596212214</t>
  </si>
  <si>
    <t>77</t>
  </si>
  <si>
    <t>-1240437153</t>
  </si>
  <si>
    <t>5.10</t>
  </si>
  <si>
    <t>Kačírek (štěrkodrť)</t>
  </si>
  <si>
    <t>78</t>
  </si>
  <si>
    <t>-1402939344</t>
  </si>
  <si>
    <t>79</t>
  </si>
  <si>
    <t>571RKON01</t>
  </si>
  <si>
    <t>Kryt vymývaným dekoračním kamenivem (kačírkem) tl. 100 mm</t>
  </si>
  <si>
    <t>-1469425560</t>
  </si>
  <si>
    <t>80</t>
  </si>
  <si>
    <t>-1894046917</t>
  </si>
  <si>
    <t>Trubní vedení</t>
  </si>
  <si>
    <t>8.1</t>
  </si>
  <si>
    <t>Uliční vpusť UV1 a UV2 s napojením</t>
  </si>
  <si>
    <t>81</t>
  </si>
  <si>
    <t>-930523877</t>
  </si>
  <si>
    <t>"křížení stávajících IS</t>
  </si>
  <si>
    <t>1,000 * 2</t>
  </si>
  <si>
    <t>82</t>
  </si>
  <si>
    <t>132212131</t>
  </si>
  <si>
    <t>Hloubení nezapažených rýh šířky do 800 mm ručně s urovnáním dna do předepsaného profilu a spádu v hornině třídy těžitelnosti I skupiny 3 soudržných</t>
  </si>
  <si>
    <t>-1027853767</t>
  </si>
  <si>
    <t>https://podminky.urs.cz/item/CS_URS_2024_01/132212131</t>
  </si>
  <si>
    <t>"výkop od úrovně pláně</t>
  </si>
  <si>
    <t>"rýha š. 1,00 m; průměrná hl. 0,885 m</t>
  </si>
  <si>
    <t>"R_Napojení UV1 PVC DN 200* 1,000 * 0,885</t>
  </si>
  <si>
    <t>"R_Napojení UV2 PVC DN 200* 1,000 * 0,885</t>
  </si>
  <si>
    <t>Rozpad figury: R_Napojení UV1 PVC DN 200</t>
  </si>
  <si>
    <t>0,500</t>
  </si>
  <si>
    <t>Rozpad figury: R_Napojení UV2 PVC DN 200</t>
  </si>
  <si>
    <t>2,000</t>
  </si>
  <si>
    <t>83</t>
  </si>
  <si>
    <t>-646700860</t>
  </si>
  <si>
    <t>( 1,200 * 0,885 * 1,000 ) * 2</t>
  </si>
  <si>
    <t>84</t>
  </si>
  <si>
    <t>-1460244838</t>
  </si>
  <si>
    <t>"přebytečná zemina výkopku (100%) na trvalou skládku</t>
  </si>
  <si>
    <t>2,213 " VV viz. 132212131</t>
  </si>
  <si>
    <t>85</t>
  </si>
  <si>
    <t>-685254192</t>
  </si>
  <si>
    <t>2,213*5 'Přepočtené koeficientem množství</t>
  </si>
  <si>
    <t>86</t>
  </si>
  <si>
    <t>-655869035</t>
  </si>
  <si>
    <t>2,213*1,75 'Přepočtené koeficientem množství</t>
  </si>
  <si>
    <t>87</t>
  </si>
  <si>
    <t>1271073025</t>
  </si>
  <si>
    <t>88</t>
  </si>
  <si>
    <t>174151101</t>
  </si>
  <si>
    <t>Zásyp sypaninou z jakékoliv horniny strojně s uložením výkopku ve vrstvách se zhutněním jam, šachet, rýh nebo kolem objektů v těchto vykopávkách</t>
  </si>
  <si>
    <t>548123900</t>
  </si>
  <si>
    <t>https://podminky.urs.cz/item/CS_URS_2024_01/174151101</t>
  </si>
  <si>
    <t>"zásyp do úrovně pláně</t>
  </si>
  <si>
    <t>"R_Napojení UV1 PVC DN 200* 1,000 * 0,285</t>
  </si>
  <si>
    <t>89</t>
  </si>
  <si>
    <t>58344171</t>
  </si>
  <si>
    <t>štěrkodrť frakce 0/32</t>
  </si>
  <si>
    <t>-760280593</t>
  </si>
  <si>
    <t>0,286*2 'Přepočtené koeficientem množství</t>
  </si>
  <si>
    <t>90</t>
  </si>
  <si>
    <t>175111101</t>
  </si>
  <si>
    <t>Obsypání potrubí ručně sypaninou z vhodných hornin třídy těžitelnosti I a II, skupiny 1 až 4 nebo materiálem připraveným podél výkopu ve vzdálenosti do 3 m od jeho kraje pro jakoukoliv hloubku výkopu a míru zhutnění bez prohození sypaniny</t>
  </si>
  <si>
    <t>-81995922</t>
  </si>
  <si>
    <t>https://podminky.urs.cz/item/CS_URS_2024_01/175111101</t>
  </si>
  <si>
    <t>"R_Napojení UV1 PVC DN 200</t>
  </si>
  <si>
    <t>"R_Napojení UV2 PVC DN 200</t>
  </si>
  <si>
    <t>VV0012 * 1,000 * 0,500</t>
  </si>
  <si>
    <t>"odpočet potrubí DN 200</t>
  </si>
  <si>
    <t xml:space="preserve">- ( Pi * ( 0,100 ) ^ 2 ) * 2,500 </t>
  </si>
  <si>
    <t>Rozpad figury: VV0012</t>
  </si>
  <si>
    <t>0,5</t>
  </si>
  <si>
    <t>R_Napojení UV2 PVC DN 200</t>
  </si>
  <si>
    <t>91</t>
  </si>
  <si>
    <t>58337302</t>
  </si>
  <si>
    <t>štěrkopísek frakce 0/16</t>
  </si>
  <si>
    <t>2053779269</t>
  </si>
  <si>
    <t>1,171*2 'Přepočtené koeficientem množství</t>
  </si>
  <si>
    <t>92</t>
  </si>
  <si>
    <t>451573111</t>
  </si>
  <si>
    <t>Lože pod potrubí, stoky a drobné objekty v otevřeném výkopu z písku a štěrkopísku do 63 mm</t>
  </si>
  <si>
    <t>-37216912</t>
  </si>
  <si>
    <t>https://podminky.urs.cz/item/CS_URS_2024_01/451573111</t>
  </si>
  <si>
    <t>VV0012 * 1,000 * 0,100</t>
  </si>
  <si>
    <t>93</t>
  </si>
  <si>
    <t>452112112</t>
  </si>
  <si>
    <t>Osazení betonových dílců prstenců nebo rámů pod poklopy a mříže, výšky do 100 mm</t>
  </si>
  <si>
    <t>-1401891152</t>
  </si>
  <si>
    <t>https://podminky.urs.cz/item/CS_URS_2024_01/452112112</t>
  </si>
  <si>
    <t>"R_nová UV1 (průběžná)</t>
  </si>
  <si>
    <t>"R_nová UV2 (koncová)</t>
  </si>
  <si>
    <t>Rozpad figury: R_nová UV1 (průběžná)</t>
  </si>
  <si>
    <t>Rozpad figury: R_nová UV2 (koncová)</t>
  </si>
  <si>
    <t>94</t>
  </si>
  <si>
    <t>59223864</t>
  </si>
  <si>
    <t>prstenec pro uliční vpusť vyrovnávací betonový 390x60x130mm</t>
  </si>
  <si>
    <t>1489654854</t>
  </si>
  <si>
    <t>95</t>
  </si>
  <si>
    <t>871353122</t>
  </si>
  <si>
    <t>Montáž kanalizačního potrubí z tvrdého PVC-U hladkého plnostěnného tuhost SN 10 DN 200</t>
  </si>
  <si>
    <t>-1836756849</t>
  </si>
  <si>
    <t>https://podminky.urs.cz/item/CS_URS_2024_01/871353122</t>
  </si>
  <si>
    <t>"0,5</t>
  </si>
  <si>
    <t>96</t>
  </si>
  <si>
    <t>28611176</t>
  </si>
  <si>
    <t>trubka kanalizační PVC-U plnostěnná jednovrstvá DN 200x1000mm SN10</t>
  </si>
  <si>
    <t>1465856954</t>
  </si>
  <si>
    <t>2,5*1,03 'Přepočtené koeficientem množství</t>
  </si>
  <si>
    <t>97</t>
  </si>
  <si>
    <t>877350440</t>
  </si>
  <si>
    <t>Montáž tvarovek na kanalizačním plastovém potrubí z PP nebo PVC-U korugovaného nebo žebrovaného šachtových vložek DN 200</t>
  </si>
  <si>
    <t>766607224</t>
  </si>
  <si>
    <t>https://podminky.urs.cz/item/CS_URS_2024_01/877350440</t>
  </si>
  <si>
    <t>"UV1</t>
  </si>
  <si>
    <t>"UV2</t>
  </si>
  <si>
    <t>98</t>
  </si>
  <si>
    <t>28651083</t>
  </si>
  <si>
    <t>vložka šachtová kanalizační PVC-U jednovrstvá s rázovou odolností DN 200</t>
  </si>
  <si>
    <t>1640232336</t>
  </si>
  <si>
    <t>99</t>
  </si>
  <si>
    <t>871RKON01</t>
  </si>
  <si>
    <t>Napojení nového potrubí dešťové kanalizace na stávající stav</t>
  </si>
  <si>
    <t>-73305642</t>
  </si>
  <si>
    <t>"2x UV (UV1+UV2)</t>
  </si>
  <si>
    <t>"1x bez UV</t>
  </si>
  <si>
    <t>100</t>
  </si>
  <si>
    <t>895941302</t>
  </si>
  <si>
    <t>Osazení vpusti uliční z betonových dílců DN 450 dno s kalištěm</t>
  </si>
  <si>
    <t>1220741080</t>
  </si>
  <si>
    <t>https://podminky.urs.cz/item/CS_URS_2024_01/895941302</t>
  </si>
  <si>
    <t>101</t>
  </si>
  <si>
    <t>59224495</t>
  </si>
  <si>
    <t>vpusť uliční DN 450 kaliště nízké 450/240x50mm</t>
  </si>
  <si>
    <t>789916951</t>
  </si>
  <si>
    <t>102</t>
  </si>
  <si>
    <t>895941313</t>
  </si>
  <si>
    <t>Osazení vpusti uliční z betonových dílců DN 450 skruž horní 295 mm</t>
  </si>
  <si>
    <t>1229976990</t>
  </si>
  <si>
    <t>https://podminky.urs.cz/item/CS_URS_2024_01/895941313</t>
  </si>
  <si>
    <t>103</t>
  </si>
  <si>
    <t>59223857</t>
  </si>
  <si>
    <t>skruž betonová horní pro uliční vpusť 450x295x50mm</t>
  </si>
  <si>
    <t>464457749</t>
  </si>
  <si>
    <t>104</t>
  </si>
  <si>
    <t>895941322</t>
  </si>
  <si>
    <t>Osazení vpusti uliční z betonových dílců DN 450 skruž středová 295 mm</t>
  </si>
  <si>
    <t>415680965</t>
  </si>
  <si>
    <t>https://podminky.urs.cz/item/CS_URS_2024_01/895941322</t>
  </si>
  <si>
    <t>105</t>
  </si>
  <si>
    <t>59223862</t>
  </si>
  <si>
    <t>skruž betonová středová pro uliční vpusť 450x295x50mm</t>
  </si>
  <si>
    <t>1097928918</t>
  </si>
  <si>
    <t>106</t>
  </si>
  <si>
    <t>895941332</t>
  </si>
  <si>
    <t>Osazení vpusti uliční z betonových dílců DN 450 skruž průběžná se zápachovou uzávěrkou</t>
  </si>
  <si>
    <t>-1947783270</t>
  </si>
  <si>
    <t>https://podminky.urs.cz/item/CS_URS_2024_01/895941332</t>
  </si>
  <si>
    <t>107</t>
  </si>
  <si>
    <t>59224494</t>
  </si>
  <si>
    <t>skruž betonová průběžná se zápachovou uzávěrkou 200mm PVC pro uliční vpusť 450x645x50mm</t>
  </si>
  <si>
    <t>-176893013</t>
  </si>
  <si>
    <t>108</t>
  </si>
  <si>
    <t>899204112</t>
  </si>
  <si>
    <t>Osazení mříží litinových včetně rámů a košů na bahno pro třídu zatížení D400, E600</t>
  </si>
  <si>
    <t>-551917815</t>
  </si>
  <si>
    <t>https://podminky.urs.cz/item/CS_URS_2024_01/899204112</t>
  </si>
  <si>
    <t>109</t>
  </si>
  <si>
    <t>55242328</t>
  </si>
  <si>
    <t>mříž D 400 - plochá, 600x600 4-stranný rám</t>
  </si>
  <si>
    <t>-815329308</t>
  </si>
  <si>
    <t>110</t>
  </si>
  <si>
    <t>55241001</t>
  </si>
  <si>
    <t>koš kalový pod kruhovou mříž - těžký</t>
  </si>
  <si>
    <t>407309049</t>
  </si>
  <si>
    <t>2*2 'Přepočtené koeficientem množství</t>
  </si>
  <si>
    <t>111</t>
  </si>
  <si>
    <t>919112212</t>
  </si>
  <si>
    <t>Řezání dilatačních spár v živičném krytu vytvoření komůrky pro těsnící zálivku šířky 10 mm, hloubky 20 mm</t>
  </si>
  <si>
    <t>-1992608018</t>
  </si>
  <si>
    <t>https://podminky.urs.cz/item/CS_URS_2024_01/919112212</t>
  </si>
  <si>
    <t xml:space="preserve">"napojení rámu UV na asfaltovou vrstvu </t>
  </si>
  <si>
    <t>( 0,505 * 4 ) * 2</t>
  </si>
  <si>
    <t>112</t>
  </si>
  <si>
    <t>919122111</t>
  </si>
  <si>
    <t>Utěsnění dilatačních spár zálivkou za tepla v cementobetonovém nebo živičném krytu včetně adhezního nátěru s těsnicím profilem pod zálivkou, pro komůrky šířky 10 mm, hloubky 20 mm</t>
  </si>
  <si>
    <t>2128092111</t>
  </si>
  <si>
    <t>https://podminky.urs.cz/item/CS_URS_2024_01/919122111</t>
  </si>
  <si>
    <t>113</t>
  </si>
  <si>
    <t>919125111</t>
  </si>
  <si>
    <t>Těsnění svislé spáry mezi živičným krytem a ostatními prvky asfaltovou páskou samolepicí šířky 35 mm tl. 8 mm</t>
  </si>
  <si>
    <t>935025746</t>
  </si>
  <si>
    <t>https://podminky.urs.cz/item/CS_URS_2024_01/919125111</t>
  </si>
  <si>
    <t>Ostatní konstrukce a práce, bourání</t>
  </si>
  <si>
    <t>9.0</t>
  </si>
  <si>
    <t>Dopravní značení (SDZ + VDZ)</t>
  </si>
  <si>
    <t>114</t>
  </si>
  <si>
    <t>914111111</t>
  </si>
  <si>
    <t>Montáž svislé dopravní značky základní velikosti do 1 m2 objímkami na sloupky nebo konzoly</t>
  </si>
  <si>
    <t>-482200475</t>
  </si>
  <si>
    <t>https://podminky.urs.cz/item/CS_URS_2024_01/914111111</t>
  </si>
  <si>
    <t>"4_sit_dop_znaceni.pdf</t>
  </si>
  <si>
    <t>"1x P2</t>
  </si>
  <si>
    <t>"1x P4</t>
  </si>
  <si>
    <t>"2x B28</t>
  </si>
  <si>
    <t>"2x E13</t>
  </si>
  <si>
    <t>"6,000</t>
  </si>
  <si>
    <t>115</t>
  </si>
  <si>
    <t>40445608</t>
  </si>
  <si>
    <t>značky upravující přednost P1, P4 700mm</t>
  </si>
  <si>
    <t>-1650835338</t>
  </si>
  <si>
    <t>116</t>
  </si>
  <si>
    <t>40445611</t>
  </si>
  <si>
    <t>značky upravující přednost P2, P3, P8 500mm</t>
  </si>
  <si>
    <t>-598966356</t>
  </si>
  <si>
    <t>117</t>
  </si>
  <si>
    <t>40445650</t>
  </si>
  <si>
    <t>dodatkové tabulky E7, E12, E13 500x300mm</t>
  </si>
  <si>
    <t>2080979771</t>
  </si>
  <si>
    <t>118</t>
  </si>
  <si>
    <t>40445619</t>
  </si>
  <si>
    <t>zákazové, příkazové dopravní značky B1-B34, C1-15 500mm</t>
  </si>
  <si>
    <t>548989693</t>
  </si>
  <si>
    <t>119</t>
  </si>
  <si>
    <t>40445257</t>
  </si>
  <si>
    <t>svorka upínací na sloupek D 70mm</t>
  </si>
  <si>
    <t>2066272130</t>
  </si>
  <si>
    <t>120</t>
  </si>
  <si>
    <t>914511113</t>
  </si>
  <si>
    <t>Montáž sloupku dopravních značek délky do 3,5 m do hliníkové patky pro sloupek D 70 mm</t>
  </si>
  <si>
    <t>1923227224</t>
  </si>
  <si>
    <t>https://podminky.urs.cz/item/CS_URS_2024_01/914511113</t>
  </si>
  <si>
    <t>"2x B28+E13</t>
  </si>
  <si>
    <t>"4,000</t>
  </si>
  <si>
    <t>121</t>
  </si>
  <si>
    <t>40445230</t>
  </si>
  <si>
    <t>sloupek pro dopravní značku Zn D 70mm v 3,5m</t>
  </si>
  <si>
    <t>1399018182</t>
  </si>
  <si>
    <t>122</t>
  </si>
  <si>
    <t>915131111</t>
  </si>
  <si>
    <t>Vodorovné dopravní značení stříkané barvou přechody pro chodce, šipky, symboly bílé základní</t>
  </si>
  <si>
    <t>-456218841</t>
  </si>
  <si>
    <t>https://podminky.urs.cz/item/CS_URS_2024_01/915131111</t>
  </si>
  <si>
    <t>"6x V17</t>
  </si>
  <si>
    <t>"0,250*6,000</t>
  </si>
  <si>
    <t>123</t>
  </si>
  <si>
    <t>915495112</t>
  </si>
  <si>
    <t>Osazení desek z bílého betonu pro vodorovné značení do lože z kameniva těženého tl. 40 až 80 mm, s vyplněním spár pásů nebo pruhů šířky 250 mm</t>
  </si>
  <si>
    <t>1378799048</t>
  </si>
  <si>
    <t>https://podminky.urs.cz/item/CS_URS_2024_01/915495112</t>
  </si>
  <si>
    <t>"vyznačení PS jiným odstínem dlažby</t>
  </si>
  <si>
    <t>"R_Délka VDZ (V10b) provedené dlažbou</t>
  </si>
  <si>
    <t>Rozpad figury: R_Délka VDZ (V10b) provedené dlažbou</t>
  </si>
  <si>
    <t>4,900+4,915+4,910+4,903+4,915+4,895+4,893+4,910+4,896+4,889+4,882+4,915+4,909+4,900+4,899+4,901+4,901+4,901+4,914</t>
  </si>
  <si>
    <t>124</t>
  </si>
  <si>
    <t>59245036</t>
  </si>
  <si>
    <t>dlažba plošná vegetační betonová 200x200mm tl 80mm barevná</t>
  </si>
  <si>
    <t>-290985585</t>
  </si>
  <si>
    <t>93,148*0,21 'Přepočtené koeficientem množství</t>
  </si>
  <si>
    <t>125</t>
  </si>
  <si>
    <t>915621111</t>
  </si>
  <si>
    <t>Předznačení pro vodorovné značení stříkané barvou nebo prováděné z nátěrových hmot plošné šipky, symboly, nápisy</t>
  </si>
  <si>
    <t>2104721833</t>
  </si>
  <si>
    <t>https://podminky.urs.cz/item/CS_URS_2024_01/915621111</t>
  </si>
  <si>
    <t>9.1</t>
  </si>
  <si>
    <t>Obrubníky betonové</t>
  </si>
  <si>
    <t>126</t>
  </si>
  <si>
    <t>916131113</t>
  </si>
  <si>
    <t>Osazení silničního obrubníku betonového se zřízením lože, s vyplněním a zatřením spár cementovou maltou ležatého s boční opěrou z betonu prostého, do lože z betonu prostého</t>
  </si>
  <si>
    <t>1836318880</t>
  </si>
  <si>
    <t>https://podminky.urs.cz/item/CS_URS_2024_01/916131113</t>
  </si>
  <si>
    <t>Poznámka k položce:_x000D_
lože beton C 25/30-XF2</t>
  </si>
  <si>
    <t>"5_situace_obrub.pdf</t>
  </si>
  <si>
    <t>"bet. obrubník 150x150 mm</t>
  </si>
  <si>
    <t>"R_OBR_1</t>
  </si>
  <si>
    <t>"R_OBR_2</t>
  </si>
  <si>
    <t>"obr. 1</t>
  </si>
  <si>
    <t>"-0,386</t>
  </si>
  <si>
    <t>"obr. 2</t>
  </si>
  <si>
    <t>"- 12,536</t>
  </si>
  <si>
    <t>Rozpad figury: R_OBR_1</t>
  </si>
  <si>
    <t>2,993</t>
  </si>
  <si>
    <t>Rozpad figury: R_OBR_2</t>
  </si>
  <si>
    <t>3,212+17,751+0,598+2,180+4,771</t>
  </si>
  <si>
    <t>127</t>
  </si>
  <si>
    <t>59217029</t>
  </si>
  <si>
    <t>obrubník silniční betonový nájezdový 1000x150x150mm</t>
  </si>
  <si>
    <t>1484231149</t>
  </si>
  <si>
    <t>"-12,536</t>
  </si>
  <si>
    <t>18,583*1,02 'Přepočtené koeficientem množství</t>
  </si>
  <si>
    <t>128</t>
  </si>
  <si>
    <t>916131213</t>
  </si>
  <si>
    <t>Osazení silničního obrubníku betonového se zřízením lože, s vyplněním a zatřením spár cementovou maltou stojatého s boční opěrou z betonu prostého, do lože z betonu prostého</t>
  </si>
  <si>
    <t>-674349717</t>
  </si>
  <si>
    <t>https://podminky.urs.cz/item/CS_URS_2024_01/916131213</t>
  </si>
  <si>
    <t>"bet. obrubník 150x250 mm</t>
  </si>
  <si>
    <t>"R_OBR_3</t>
  </si>
  <si>
    <t>"R_OBR_4</t>
  </si>
  <si>
    <t>"R_OBR_5</t>
  </si>
  <si>
    <t>"obr. 3</t>
  </si>
  <si>
    <t>"-10,837</t>
  </si>
  <si>
    <t>"bet. obrubník 100x250 mm</t>
  </si>
  <si>
    <t>"R_OBR_6</t>
  </si>
  <si>
    <t>"R_OBR_7</t>
  </si>
  <si>
    <t>"bet. obrubník přechodový 150x150-250 mm</t>
  </si>
  <si>
    <t>"R_přechod.obruba 150x150-250 mm</t>
  </si>
  <si>
    <t>"-1,000</t>
  </si>
  <si>
    <t>Rozpad figury: R_OBR_3</t>
  </si>
  <si>
    <t>10,837</t>
  </si>
  <si>
    <t>Rozpad figury: R_OBR_4</t>
  </si>
  <si>
    <t>43,448+36,787+50,720</t>
  </si>
  <si>
    <t>Rozpad figury: R_OBR_5</t>
  </si>
  <si>
    <t>1,903+5,439+4,499+4,659+4,506</t>
  </si>
  <si>
    <t>Rozpad figury: R_OBR_6</t>
  </si>
  <si>
    <t>8,634+7,142+7,910</t>
  </si>
  <si>
    <t>Rozpad figury: R_OBR_7</t>
  </si>
  <si>
    <t>6,505+14,009+11,504+11,434+13,863+13,872</t>
  </si>
  <si>
    <t>Rozpad figury: R_přechod.obruba 150x150-250 mm</t>
  </si>
  <si>
    <t>4,000</t>
  </si>
  <si>
    <t>129</t>
  </si>
  <si>
    <t>59217072</t>
  </si>
  <si>
    <t>obrubník silniční betonový 1000x100x250mm</t>
  </si>
  <si>
    <t>246653038</t>
  </si>
  <si>
    <t>94,873*1,02 'Přepočtené koeficientem množství</t>
  </si>
  <si>
    <t>130</t>
  </si>
  <si>
    <t>59217031</t>
  </si>
  <si>
    <t>obrubník silniční betonový 1000x150x250mm</t>
  </si>
  <si>
    <t>1504756232</t>
  </si>
  <si>
    <t>151,961*1,02 'Přepočtené koeficientem množství</t>
  </si>
  <si>
    <t>131</t>
  </si>
  <si>
    <t>59217030</t>
  </si>
  <si>
    <t>obrubník silniční betonový přechodový 1000x150x150-250mm</t>
  </si>
  <si>
    <t>369552573</t>
  </si>
  <si>
    <t>3*1,02 'Přepočtené koeficientem množství</t>
  </si>
  <si>
    <t>132</t>
  </si>
  <si>
    <t>916231213</t>
  </si>
  <si>
    <t>Osazení chodníkového obrubníku betonového se zřízením lože, s vyplněním a zatřením spár cementovou maltou stojatého s boční opěrou z betonu prostého, do lože z betonu prostého</t>
  </si>
  <si>
    <t>307965787</t>
  </si>
  <si>
    <t>https://podminky.urs.cz/item/CS_URS_2024_01/916231213</t>
  </si>
  <si>
    <t>"bet. obrubník 50x200 mm</t>
  </si>
  <si>
    <t>"R_OBR_8</t>
  </si>
  <si>
    <t>"R_OBR_9</t>
  </si>
  <si>
    <t>Rozpad figury: R_OBR_8</t>
  </si>
  <si>
    <t>6,503+1,802+1,653+6,410+6,375+1,503+6,513+8,430+3,273+0,327+7,587+1,841+5,699+4,420+1,503+3,554+4,453+1,653</t>
  </si>
  <si>
    <t>Rozpad figury: R_OBR_9</t>
  </si>
  <si>
    <t>22,953+22,916+10,796+7,127+0,806+27,410+6,503</t>
  </si>
  <si>
    <t>133</t>
  </si>
  <si>
    <t>59217002</t>
  </si>
  <si>
    <t>obrubník zahradní betonový šedý 1000x50x200mm</t>
  </si>
  <si>
    <t>2112626829</t>
  </si>
  <si>
    <t>172,01*1,02 'Přepočtené koeficientem množství</t>
  </si>
  <si>
    <t>134</t>
  </si>
  <si>
    <t>-32179430</t>
  </si>
  <si>
    <t>"napojení asfaltové komunikace na bet. obrubu</t>
  </si>
  <si>
    <t>"(115,759+18,096+9,854)</t>
  </si>
  <si>
    <t>135</t>
  </si>
  <si>
    <t>-873560522</t>
  </si>
  <si>
    <t>136</t>
  </si>
  <si>
    <t>643591227</t>
  </si>
  <si>
    <t>9.2</t>
  </si>
  <si>
    <t>Rušené UV</t>
  </si>
  <si>
    <t>137</t>
  </si>
  <si>
    <t>890411811</t>
  </si>
  <si>
    <t>Bourání šachet a jímek ručně velikosti obestavěného prostoru do 1,5 m3 z prefabrikovaných skruží</t>
  </si>
  <si>
    <t>1228239049</t>
  </si>
  <si>
    <t>https://podminky.urs.cz/item/CS_URS_2024_01/890411811</t>
  </si>
  <si>
    <t>"3x rušená UV</t>
  </si>
  <si>
    <t>"3,000* (( Pi * 0,275 * 0,275 ) * 1,800 )</t>
  </si>
  <si>
    <t>138</t>
  </si>
  <si>
    <t>899202211</t>
  </si>
  <si>
    <t>Demontáž mříží litinových včetně rámů, hmotnosti jednotlivě přes 50 do 100 Kg</t>
  </si>
  <si>
    <t>-66448934</t>
  </si>
  <si>
    <t>https://podminky.urs.cz/item/CS_URS_2024_01/899202211</t>
  </si>
  <si>
    <t>"3,000</t>
  </si>
  <si>
    <t>9.3</t>
  </si>
  <si>
    <t>Bourání asfaltové komunikace</t>
  </si>
  <si>
    <t>139</t>
  </si>
  <si>
    <t>113107142</t>
  </si>
  <si>
    <t>Odstranění podkladů nebo krytů ručně s přemístěním hmot na skládku na vzdálenost do 3 m nebo s naložením na dopravní prostředek živičných, o tl. vrstvy přes 50 do 100 mm</t>
  </si>
  <si>
    <t>-662706232</t>
  </si>
  <si>
    <t>https://podminky.urs.cz/item/CS_URS_2024_01/113107142</t>
  </si>
  <si>
    <t>"bourani.pdf</t>
  </si>
  <si>
    <t>"pruh š. 0,15 m podél obrub 150x250 mm</t>
  </si>
  <si>
    <t>"R_stávající bet. obruba 150x250 mm* 0,150</t>
  </si>
  <si>
    <t>"pruh š. 0,15 m okolo rušených UV</t>
  </si>
  <si>
    <t>"3,000* (( 0,150 * ( 0,800 * 2 + 0,500 * 2 )</t>
  </si>
  <si>
    <t>Rozpad figury: R_stávající bet. obruba 150x250 mm</t>
  </si>
  <si>
    <t>140</t>
  </si>
  <si>
    <t>113107222</t>
  </si>
  <si>
    <t>Odstranění podkladů nebo krytů strojně plochy jednotlivě přes 200 m2 s přemístěním hmot na skládku na vzdálenost do 20 m nebo s naložením na dopravní prostředek z kameniva hrubého drceného, o tl. vrstvy přes 100 do 200 mm</t>
  </si>
  <si>
    <t>-225292103</t>
  </si>
  <si>
    <t>https://podminky.urs.cz/item/CS_URS_2024_01/113107222</t>
  </si>
  <si>
    <t>"R_stávající asfaltová komunikace</t>
  </si>
  <si>
    <t>"R_Komunikace (skl.1) - napojení přes odskok na stávající stav - povrch asfalt* 25/100</t>
  </si>
  <si>
    <t>Rozpad figury: R_stávající asfaltová komunikace</t>
  </si>
  <si>
    <t>778,960</t>
  </si>
  <si>
    <t>Rozpad figury: R_Komunikace (skl.1) - napojení přes odskok na stávající stav - povrch asfalt</t>
  </si>
  <si>
    <t>2_situace.pdf</t>
  </si>
  <si>
    <t>141</t>
  </si>
  <si>
    <t>113107230</t>
  </si>
  <si>
    <t>Odstranění podkladů nebo krytů strojně plochy jednotlivě přes 200 m2 s přemístěním hmot na skládku na vzdálenost do 20 m nebo s naložením na dopravní prostředek z betonu prostého, o tl. vrstvy do 100 mm</t>
  </si>
  <si>
    <t>1081706436</t>
  </si>
  <si>
    <t>https://podminky.urs.cz/item/CS_URS_2024_01/113107230</t>
  </si>
  <si>
    <t>142</t>
  </si>
  <si>
    <t>113154112</t>
  </si>
  <si>
    <t>Frézování živičného podkladu nebo krytu s naložením na dopravní prostředek plochy do 500 m2 bez překážek v trase pruhu šířky do 0,5 m, tloušťky vrstvy 40 mm</t>
  </si>
  <si>
    <t>-1458904756</t>
  </si>
  <si>
    <t>https://podminky.urs.cz/item/CS_URS_2024_01/113154112</t>
  </si>
  <si>
    <t>"R_Komunikace (skl.1) - napojení přes odskok na stávající stav - povrch asfalt</t>
  </si>
  <si>
    <t>143</t>
  </si>
  <si>
    <t>113154114</t>
  </si>
  <si>
    <t>Frézování živičného podkladu nebo krytu s naložením na dopravní prostředek plochy do 500 m2 bez překážek v trase pruhu šířky do 0,5 m, tloušťky vrstvy 100 mm</t>
  </si>
  <si>
    <t>242315134</t>
  </si>
  <si>
    <t>https://podminky.urs.cz/item/CS_URS_2024_01/113154114</t>
  </si>
  <si>
    <t>"odpočet plochy ručního bourání</t>
  </si>
  <si>
    <t>"VV viz. 113107142 oddílu 9.3</t>
  </si>
  <si>
    <t>"- 20,972</t>
  </si>
  <si>
    <t>144</t>
  </si>
  <si>
    <t>919735111</t>
  </si>
  <si>
    <t>Řezání stávajícího živičného krytu nebo podkladu hloubky do 50 mm</t>
  </si>
  <si>
    <t>-1722083062</t>
  </si>
  <si>
    <t>https://podminky.urs.cz/item/CS_URS_2024_01/919735111</t>
  </si>
  <si>
    <t>145</t>
  </si>
  <si>
    <t>919735112</t>
  </si>
  <si>
    <t>Řezání stávajícího živičného krytu nebo podkladu hloubky přes 50 do 100 mm</t>
  </si>
  <si>
    <t>-1727539423</t>
  </si>
  <si>
    <t>https://podminky.urs.cz/item/CS_URS_2024_01/919735112</t>
  </si>
  <si>
    <t>"ložná vrstva tl. 70 mm</t>
  </si>
  <si>
    <t>146</t>
  </si>
  <si>
    <t>919735122</t>
  </si>
  <si>
    <t>Řezání stávajícího betonového krytu nebo podkladu hloubky přes 50 do 100 mm</t>
  </si>
  <si>
    <t>225268011</t>
  </si>
  <si>
    <t>https://podminky.urs.cz/item/CS_URS_2024_01/919735122</t>
  </si>
  <si>
    <t>"podkladní vrstva KSC 8/10 tl. 100 mm</t>
  </si>
  <si>
    <t>147</t>
  </si>
  <si>
    <t>938908411</t>
  </si>
  <si>
    <t>Čištění vozovek splachováním vodou povrchu podkladu nebo krytu živičného, betonového nebo dlážděného</t>
  </si>
  <si>
    <t>-782158889</t>
  </si>
  <si>
    <t>https://podminky.urs.cz/item/CS_URS_2024_01/938908411</t>
  </si>
  <si>
    <t>148</t>
  </si>
  <si>
    <t>938909311</t>
  </si>
  <si>
    <t>Čištění vozovek metením bláta, prachu nebo hlinitého nánosu s odklizením na hromady na vzdálenost do 20 m nebo naložením na dopravní prostředek strojně povrchu podkladu nebo krytu betonového nebo živičného</t>
  </si>
  <si>
    <t>1454390530</t>
  </si>
  <si>
    <t>https://podminky.urs.cz/item/CS_URS_2024_01/938909311</t>
  </si>
  <si>
    <t>149</t>
  </si>
  <si>
    <t>938909331</t>
  </si>
  <si>
    <t>Čištění vozovek metením bláta, prachu nebo hlinitého nánosu s odklizením na hromady na vzdálenost do 20 m nebo naložením na dopravní prostředek ručně povrchu podkladu nebo krytu betonového nebo živičného</t>
  </si>
  <si>
    <t>626261136</t>
  </si>
  <si>
    <t>https://podminky.urs.cz/item/CS_URS_2024_01/938909331</t>
  </si>
  <si>
    <t>9.4</t>
  </si>
  <si>
    <t>Bourání chodníků z bet. dlažby</t>
  </si>
  <si>
    <t>150</t>
  </si>
  <si>
    <t>113106123</t>
  </si>
  <si>
    <t>Rozebrání dlažeb komunikací pro pěší s přemístěním hmot na skládku na vzdálenost do 3 m nebo s naložením na dopravní prostředek s ložem z kameniva nebo živice a s jakoukoliv výplní spár ručně ze zámkové dlažby</t>
  </si>
  <si>
    <t>165404325</t>
  </si>
  <si>
    <t>https://podminky.urs.cz/item/CS_URS_2024_01/113106123</t>
  </si>
  <si>
    <t>"R_stávající chodník z bet. dlažby</t>
  </si>
  <si>
    <t>Rozpad figury: R_stávající chodník z bet. dlažby</t>
  </si>
  <si>
    <t>199,490+103,030</t>
  </si>
  <si>
    <t>151</t>
  </si>
  <si>
    <t>1695115027</t>
  </si>
  <si>
    <t>9.5</t>
  </si>
  <si>
    <t>Bourání bet. obrubníků</t>
  </si>
  <si>
    <t>152</t>
  </si>
  <si>
    <t>113202111</t>
  </si>
  <si>
    <t>Vytrhání obrub s vybouráním lože, s přemístěním hmot na skládku na vzdálenost do 3 m nebo s naložením na dopravní prostředek z krajníků nebo obrubníků stojatých</t>
  </si>
  <si>
    <t>967202278</t>
  </si>
  <si>
    <t>https://podminky.urs.cz/item/CS_URS_2024_01/113202111</t>
  </si>
  <si>
    <t>"R_stávající bet. obruba 150x250 mm</t>
  </si>
  <si>
    <t>153</t>
  </si>
  <si>
    <t>113204111</t>
  </si>
  <si>
    <t>Vytrhání obrub s vybouráním lože, s přemístěním hmot na skládku na vzdálenost do 3 m nebo s naložením na dopravní prostředek záhonových</t>
  </si>
  <si>
    <t>1785917932</t>
  </si>
  <si>
    <t>https://podminky.urs.cz/item/CS_URS_2024_01/113204111</t>
  </si>
  <si>
    <t>"R_stávající bet. obruba 50x200 mm</t>
  </si>
  <si>
    <t>Rozpad figury: R_stávající bet. obruba 50x200 mm</t>
  </si>
  <si>
    <t>11,143+35,605+9,961+4,673+3,895+7,605+6,839+12,573+8,229+36,319+36,695</t>
  </si>
  <si>
    <t>9.6</t>
  </si>
  <si>
    <t>Bourání chodníku asfaltového</t>
  </si>
  <si>
    <t>154</t>
  </si>
  <si>
    <t>113107321</t>
  </si>
  <si>
    <t>Odstranění podkladů nebo krytů strojně plochy jednotlivě do 50 m2 s přemístěním hmot na skládku na vzdálenost do 3 m nebo s naložením na dopravní prostředek z kameniva hrubého drceného, o tl. vrstvy do 100 mm</t>
  </si>
  <si>
    <t>1828022370</t>
  </si>
  <si>
    <t>https://podminky.urs.cz/item/CS_URS_2024_01/113107321</t>
  </si>
  <si>
    <t>"R_stávající chodník asfaltový</t>
  </si>
  <si>
    <t>Rozpad figury: R_stávající chodník asfaltový</t>
  </si>
  <si>
    <t>11,280+31,060</t>
  </si>
  <si>
    <t>155</t>
  </si>
  <si>
    <t>113107330</t>
  </si>
  <si>
    <t>Odstranění podkladů nebo krytů strojně plochy jednotlivě do 50 m2 s přemístěním hmot na skládku na vzdálenost do 3 m nebo s naložením na dopravní prostředek z betonu prostého, o tl. vrstvy do 100 mm</t>
  </si>
  <si>
    <t>1332023989</t>
  </si>
  <si>
    <t>https://podminky.urs.cz/item/CS_URS_2024_01/113107330</t>
  </si>
  <si>
    <t>156</t>
  </si>
  <si>
    <t>113107341</t>
  </si>
  <si>
    <t>Odstranění podkladů nebo krytů strojně plochy jednotlivě do 50 m2 s přemístěním hmot na skládku na vzdálenost do 3 m nebo s naložením na dopravní prostředek živičných, o tl. vrstvy do 50 mm</t>
  </si>
  <si>
    <t>1309538866</t>
  </si>
  <si>
    <t>https://podminky.urs.cz/item/CS_URS_2024_01/113107341</t>
  </si>
  <si>
    <t>157</t>
  </si>
  <si>
    <t>1355540083</t>
  </si>
  <si>
    <t>"asfaltový chodník - napojení na stávající stav</t>
  </si>
  <si>
    <t>"(2,612+3,296)</t>
  </si>
  <si>
    <t>158</t>
  </si>
  <si>
    <t>-2126934437</t>
  </si>
  <si>
    <t>9.7</t>
  </si>
  <si>
    <t>Bourání zeleně</t>
  </si>
  <si>
    <t>159</t>
  </si>
  <si>
    <t>111211101</t>
  </si>
  <si>
    <t>Odstranění křovin a stromů s odstraněním kořenů ručně průměru kmene do 100 mm jakékoliv plochy v rovině nebo ve svahu o sklonu do 1:5</t>
  </si>
  <si>
    <t>-217601707</t>
  </si>
  <si>
    <t>https://podminky.urs.cz/item/CS_URS_2024_01/111211101</t>
  </si>
  <si>
    <t>"pro VV SP stanoven rozsah 5x 2m2 (bude upřesněno při realizaci)</t>
  </si>
  <si>
    <t>2,000 * 5</t>
  </si>
  <si>
    <t>160</t>
  </si>
  <si>
    <t>121112003</t>
  </si>
  <si>
    <t>Sejmutí ornice ručně při souvislé ploše, tl. vrstvy do 200 mm</t>
  </si>
  <si>
    <t>1585453590</t>
  </si>
  <si>
    <t>https://podminky.urs.cz/item/CS_URS_2024_01/121112003</t>
  </si>
  <si>
    <t>"pro VV SP stanoven podíl 25% celkových ploch</t>
  </si>
  <si>
    <t>"(51,940+46,700+8,850+13,360+6,560+4,030+3,120+41,900+26,650) * 25/100</t>
  </si>
  <si>
    <t>161</t>
  </si>
  <si>
    <t>121151103</t>
  </si>
  <si>
    <t>Sejmutí ornice strojně při souvislé ploše do 100 m2, tl. vrstvy do 200 mm</t>
  </si>
  <si>
    <t>-935390623</t>
  </si>
  <si>
    <t>https://podminky.urs.cz/item/CS_URS_2024_01/121151103</t>
  </si>
  <si>
    <t>"pro VV SP stanoven podíl 75% celkových ploch</t>
  </si>
  <si>
    <t>"(51,940+46,700+8,850+13,360+6,560+4,030+3,120+41,900+26,650) * 75/100</t>
  </si>
  <si>
    <t>162</t>
  </si>
  <si>
    <t>162651112</t>
  </si>
  <si>
    <t>Vodorovné přemístění výkopku nebo sypaniny po suchu na obvyklém dopravním prostředku, bez naložení výkopku, avšak se složením bez rozhrnutí z horniny třídy těžitelnosti I skupiny 1 až 3 na vzdálenost přes 4 000 do 5 000 m</t>
  </si>
  <si>
    <t>-2088906673</t>
  </si>
  <si>
    <t>https://podminky.urs.cz/item/CS_URS_2024_01/162651112</t>
  </si>
  <si>
    <t>"sejmutá ornice na dočasnou deponii pro další využití</t>
  </si>
  <si>
    <t>"VV viz. 121112003</t>
  </si>
  <si>
    <t>50,778 * 0,200</t>
  </si>
  <si>
    <t>"VV viz. 121151103</t>
  </si>
  <si>
    <t>152,333 * 0,200</t>
  </si>
  <si>
    <t>163</t>
  </si>
  <si>
    <t>275704266</t>
  </si>
  <si>
    <t>997</t>
  </si>
  <si>
    <t>Přesun sutě</t>
  </si>
  <si>
    <t>164</t>
  </si>
  <si>
    <t>997221551</t>
  </si>
  <si>
    <t>Vodorovná doprava suti bez naložení, ale se složením a s hrubým urovnáním ze sypkých materiálů, na vzdálenost do 1 km</t>
  </si>
  <si>
    <t>1395469558</t>
  </si>
  <si>
    <t>https://podminky.urs.cz/item/CS_URS_2024_01/997221551</t>
  </si>
  <si>
    <t>"asfaltová fréza</t>
  </si>
  <si>
    <t>0,412 + 174,337</t>
  </si>
  <si>
    <t>"drc. kamenivo (ŠD)</t>
  </si>
  <si>
    <t>226,223 + 87,731 + 7,198</t>
  </si>
  <si>
    <t>"uliční smetky</t>
  </si>
  <si>
    <t>7,834 + 15,160</t>
  </si>
  <si>
    <t>165</t>
  </si>
  <si>
    <t>997221559</t>
  </si>
  <si>
    <t>Vodorovná doprava suti bez naložení, ale se složením a s hrubým urovnáním Příplatek k ceně za každý další započatý 1 km přes 1 km</t>
  </si>
  <si>
    <t>375978615</t>
  </si>
  <si>
    <t>https://podminky.urs.cz/item/CS_URS_2024_01/997221559</t>
  </si>
  <si>
    <t>518,895*14 'Přepočtené koeficientem množství</t>
  </si>
  <si>
    <t>166</t>
  </si>
  <si>
    <t>997221561</t>
  </si>
  <si>
    <t>Vodorovná doprava suti bez naložení, ale se složením a s hrubým urovnáním z kusových materiálů, na vzdálenost do 1 km</t>
  </si>
  <si>
    <t>-351582714</t>
  </si>
  <si>
    <t>https://podminky.urs.cz/item/CS_URS_2024_01/997221561</t>
  </si>
  <si>
    <t>"jádrový vývrt</t>
  </si>
  <si>
    <t>0,008</t>
  </si>
  <si>
    <t>"asfaltové kry</t>
  </si>
  <si>
    <t>4,614 + 4,149</t>
  </si>
  <si>
    <t>"KSC 8/10</t>
  </si>
  <si>
    <t>187,219 + 10,162</t>
  </si>
  <si>
    <t>167</t>
  </si>
  <si>
    <t>997221569</t>
  </si>
  <si>
    <t>1392775157</t>
  </si>
  <si>
    <t>https://podminky.urs.cz/item/CS_URS_2024_01/997221569</t>
  </si>
  <si>
    <t>206,152*14 'Přepočtené koeficientem množství</t>
  </si>
  <si>
    <t>168</t>
  </si>
  <si>
    <t>997221571</t>
  </si>
  <si>
    <t>Vodorovná doprava vybouraných hmot bez naložení, ale se složením a s hrubým urovnáním na vzdálenost do 1 km</t>
  </si>
  <si>
    <t>387496543</t>
  </si>
  <si>
    <t>https://podminky.urs.cz/item/CS_URS_2024_01/997221571</t>
  </si>
  <si>
    <t>"LTH mříž UV</t>
  </si>
  <si>
    <t>0,300</t>
  </si>
  <si>
    <t>"prefabrikát UV</t>
  </si>
  <si>
    <t>2,463</t>
  </si>
  <si>
    <t>"bet. dlažba</t>
  </si>
  <si>
    <t>78,655</t>
  </si>
  <si>
    <t>"bet. obruba</t>
  </si>
  <si>
    <t>28,661 + 6,941</t>
  </si>
  <si>
    <t>169</t>
  </si>
  <si>
    <t>997221579</t>
  </si>
  <si>
    <t>Vodorovná doprava vybouraných hmot bez naložení, ale se složením a s hrubým urovnáním na vzdálenost Příplatek k ceně za každý další započatý 1 km přes 1 km</t>
  </si>
  <si>
    <t>-1298439532</t>
  </si>
  <si>
    <t>https://podminky.urs.cz/item/CS_URS_2024_01/997221579</t>
  </si>
  <si>
    <t>117,02*14 'Přepočtené koeficientem množství</t>
  </si>
  <si>
    <t>170</t>
  </si>
  <si>
    <t>997221611</t>
  </si>
  <si>
    <t>Nakládání na dopravní prostředky pro vodorovnou dopravu suti</t>
  </si>
  <si>
    <t>797826660</t>
  </si>
  <si>
    <t>https://podminky.urs.cz/item/CS_URS_2024_01/997221611</t>
  </si>
  <si>
    <t>171</t>
  </si>
  <si>
    <t>997221612</t>
  </si>
  <si>
    <t>Nakládání na dopravní prostředky pro vodorovnou dopravu vybouraných hmot</t>
  </si>
  <si>
    <t>-174669385</t>
  </si>
  <si>
    <t>https://podminky.urs.cz/item/CS_URS_2024_01/997221612</t>
  </si>
  <si>
    <t>172</t>
  </si>
  <si>
    <t>997221861</t>
  </si>
  <si>
    <t>Poplatek za uložení stavebního odpadu na recyklační skládce (skládkovné) z prostého betonu zatříděného do Katalogu odpadů pod kódem 17 01 01</t>
  </si>
  <si>
    <t>146144943</t>
  </si>
  <si>
    <t>https://podminky.urs.cz/item/CS_URS_2024_01/997221861</t>
  </si>
  <si>
    <t>173</t>
  </si>
  <si>
    <t>997221873</t>
  </si>
  <si>
    <t>1008127767</t>
  </si>
  <si>
    <t>https://podminky.urs.cz/item/CS_URS_2024_01/997221873</t>
  </si>
  <si>
    <t>174</t>
  </si>
  <si>
    <t>997221875</t>
  </si>
  <si>
    <t>Poplatek za uložení stavebního odpadu na recyklační skládce (skládkovné) asfaltového zatříděného do Katalogu odpadů pod kódem 17 03 02</t>
  </si>
  <si>
    <t>-1063085409</t>
  </si>
  <si>
    <t>https://podminky.urs.cz/item/CS_URS_2024_01/997221875</t>
  </si>
  <si>
    <t>998</t>
  </si>
  <si>
    <t>Přesun hmot</t>
  </si>
  <si>
    <t>175</t>
  </si>
  <si>
    <t>998223011</t>
  </si>
  <si>
    <t>Přesun hmot pro pozemní komunikace s krytem dlážděným dopravní vzdálenost do 200 m jakékoliv délky objektu</t>
  </si>
  <si>
    <t>-272302591</t>
  </si>
  <si>
    <t>https://podminky.urs.cz/item/CS_URS_2024_01/998223011</t>
  </si>
  <si>
    <t>Práce a dodávky M</t>
  </si>
  <si>
    <t>46-M</t>
  </si>
  <si>
    <t>Zemní práce při extr.mont.pracích</t>
  </si>
  <si>
    <t>46-M.1</t>
  </si>
  <si>
    <t>Chránička kabelu CETIN</t>
  </si>
  <si>
    <t>176</t>
  </si>
  <si>
    <t>460242221</t>
  </si>
  <si>
    <t>Provizorní zajištění inženýrských sítí ve výkopech kabelů při souběhu</t>
  </si>
  <si>
    <t>88034578</t>
  </si>
  <si>
    <t>https://podminky.urs.cz/item/CS_URS_2024_01/460242221</t>
  </si>
  <si>
    <t>"C.2_koo_sit_vykres.pdf</t>
  </si>
  <si>
    <t>"01_Technicka_zprava.pdf</t>
  </si>
  <si>
    <t>"stávající vedení CETIN</t>
  </si>
  <si>
    <t>"23,330</t>
  </si>
  <si>
    <t>177</t>
  </si>
  <si>
    <t>460671112</t>
  </si>
  <si>
    <t>Výstražné prvky pro krytí kabelů včetně vyrovnání povrchu rýhy, rozvinutí a uložení fólie, šířky přes 20 do 25 cm</t>
  </si>
  <si>
    <t>-2087753695</t>
  </si>
  <si>
    <t>https://podminky.urs.cz/item/CS_URS_2024_01/460671112</t>
  </si>
  <si>
    <t>178</t>
  </si>
  <si>
    <t>460791114</t>
  </si>
  <si>
    <t>Montáž trubek ochranných uložených volně do rýhy plastových tuhých, vnitřního průměru přes 90 do 110 mm</t>
  </si>
  <si>
    <t>555554982</t>
  </si>
  <si>
    <t>https://podminky.urs.cz/item/CS_URS_2024_01/460791114</t>
  </si>
  <si>
    <t>179</t>
  </si>
  <si>
    <t>34571098</t>
  </si>
  <si>
    <t>trubka elektroinstalační dělená (chránička) D 100/110mm, HDPE</t>
  </si>
  <si>
    <t>1919235996</t>
  </si>
  <si>
    <t>23,33*1,05 'Přepočtené koeficientem množství</t>
  </si>
  <si>
    <t>180</t>
  </si>
  <si>
    <t>469981111</t>
  </si>
  <si>
    <t>Přesun hmot pro pomocné stavební práce při elektromontážích dopravní vzdálenost do 1 000 m</t>
  </si>
  <si>
    <t>-391534577</t>
  </si>
  <si>
    <t>https://podminky.urs.cz/item/CS_URS_2024_01/469981111</t>
  </si>
  <si>
    <t>Nový výkaz (174)</t>
  </si>
  <si>
    <t>26,93</t>
  </si>
  <si>
    <t>Nový výkaz (175)</t>
  </si>
  <si>
    <t>34,889</t>
  </si>
  <si>
    <t>Nový výkaz (176)</t>
  </si>
  <si>
    <t>12,922</t>
  </si>
  <si>
    <t>Nový výkaz (177)</t>
  </si>
  <si>
    <t>Nový výkaz (178)</t>
  </si>
  <si>
    <t>11,837</t>
  </si>
  <si>
    <t>Nový výkaz (179)</t>
  </si>
  <si>
    <t>Nový výkaz (180)</t>
  </si>
  <si>
    <t>12,536</t>
  </si>
  <si>
    <t>SO 10 - Stanoviště separovaného odpadu</t>
  </si>
  <si>
    <t>-667891091</t>
  </si>
  <si>
    <t>"viz. skladba 2</t>
  </si>
  <si>
    <t>"26,930</t>
  </si>
  <si>
    <t>"rozšíření po obvodu o 30 cm</t>
  </si>
  <si>
    <t>"26,530 * 0,300</t>
  </si>
  <si>
    <t>VV0002 * 0,020</t>
  </si>
  <si>
    <t>1010025427</t>
  </si>
  <si>
    <t>"VV viz. 122252203</t>
  </si>
  <si>
    <t>0,698</t>
  </si>
  <si>
    <t>-1263084730</t>
  </si>
  <si>
    <t>0,698*5 'Přepočtené koeficientem množství</t>
  </si>
  <si>
    <t>1017412649</t>
  </si>
  <si>
    <t>"26,530* 0,300</t>
  </si>
  <si>
    <t>1754309644</t>
  </si>
  <si>
    <t>"směrná orientační hmotnost zeminy 1750 kg/m3</t>
  </si>
  <si>
    <t>0,698*1,75 'Přepočtené koeficientem množství</t>
  </si>
  <si>
    <t>1171177240</t>
  </si>
  <si>
    <t>-938315986</t>
  </si>
  <si>
    <t>-215232776</t>
  </si>
  <si>
    <t>-998425720</t>
  </si>
  <si>
    <t>1397524914</t>
  </si>
  <si>
    <t>2036494872</t>
  </si>
  <si>
    <t>26,93*1,03 'Přepočtené koeficientem množství</t>
  </si>
  <si>
    <t>1364348646</t>
  </si>
  <si>
    <t>1886106891</t>
  </si>
  <si>
    <t>"obruba ozn. 1 - 150x150 mm</t>
  </si>
  <si>
    <t>"0,386</t>
  </si>
  <si>
    <t>"obruba ozn. 2 - 150x150 mm</t>
  </si>
  <si>
    <t>"12,536</t>
  </si>
  <si>
    <t>-2007132936</t>
  </si>
  <si>
    <t>"ozn. 1</t>
  </si>
  <si>
    <t>"ozn. 2</t>
  </si>
  <si>
    <t>12,922*1,02 'Přepočtené koeficientem množství</t>
  </si>
  <si>
    <t>-277868178</t>
  </si>
  <si>
    <t>"obruba ozn. 3 - 150x250 mm</t>
  </si>
  <si>
    <t>"10,837</t>
  </si>
  <si>
    <t>"obruba přechodová 150x150-250 mm</t>
  </si>
  <si>
    <t>"1,000</t>
  </si>
  <si>
    <t>-257969595</t>
  </si>
  <si>
    <t>"ozn. 3</t>
  </si>
  <si>
    <t>10,837*1,02 'Přepočtené koeficientem množství</t>
  </si>
  <si>
    <t>-1638900914</t>
  </si>
  <si>
    <t>-832843612</t>
  </si>
  <si>
    <t>"úprava podél obruby - napojení na asfalt. ZP</t>
  </si>
  <si>
    <t>450345027</t>
  </si>
  <si>
    <t>866115459</t>
  </si>
  <si>
    <t>-533314702</t>
  </si>
  <si>
    <t>Nový výkaz (48)</t>
  </si>
  <si>
    <t>156,23</t>
  </si>
  <si>
    <t>Nový výkaz (49)</t>
  </si>
  <si>
    <t>Nový výkaz (50)</t>
  </si>
  <si>
    <t>312,46</t>
  </si>
  <si>
    <t>Nový výkaz (51)</t>
  </si>
  <si>
    <t>468,69</t>
  </si>
  <si>
    <t>Nový výkaz (52)</t>
  </si>
  <si>
    <t>Nový výkaz (53)</t>
  </si>
  <si>
    <t>Nový výkaz (54)</t>
  </si>
  <si>
    <t>Nový výkaz (55)</t>
  </si>
  <si>
    <t>3,023</t>
  </si>
  <si>
    <t>Nový výkaz (56)</t>
  </si>
  <si>
    <t>13,382</t>
  </si>
  <si>
    <t>SO 11 - Veřejná zeleň</t>
  </si>
  <si>
    <t>VV0010</t>
  </si>
  <si>
    <t>Nový výkaz (57)</t>
  </si>
  <si>
    <t>34,83</t>
  </si>
  <si>
    <t>Nový výkaz (58)</t>
  </si>
  <si>
    <t>1,045</t>
  </si>
  <si>
    <t>Nový výkaz (59)</t>
  </si>
  <si>
    <t>Nový výkaz (60)</t>
  </si>
  <si>
    <t>Nový výkaz (61)</t>
  </si>
  <si>
    <t>Nový výkaz (62)</t>
  </si>
  <si>
    <t>Nový výkaz (63)</t>
  </si>
  <si>
    <t>0,3</t>
  </si>
  <si>
    <t>Nový výkaz (64)</t>
  </si>
  <si>
    <t>0,6</t>
  </si>
  <si>
    <t>Nový výkaz (65)</t>
  </si>
  <si>
    <t>Nový výkaz (66)</t>
  </si>
  <si>
    <t>Nový výkaz (67)</t>
  </si>
  <si>
    <t>14,505</t>
  </si>
  <si>
    <t>Nový výkaz (68)</t>
  </si>
  <si>
    <t>124,12</t>
  </si>
  <si>
    <t>Nový výkaz (69)</t>
  </si>
  <si>
    <t>0,027</t>
  </si>
  <si>
    <t>Nový výkaz (129)</t>
  </si>
  <si>
    <t>45,58</t>
  </si>
  <si>
    <t>Nový výkaz (171)</t>
  </si>
  <si>
    <t>24,33</t>
  </si>
  <si>
    <t>Nový výkaz (172)</t>
  </si>
  <si>
    <t>Nový výkaz (173)</t>
  </si>
  <si>
    <t>870,75</t>
  </si>
  <si>
    <t xml:space="preserve">      1.0 - Kořenové cesty</t>
  </si>
  <si>
    <t xml:space="preserve">      1.1 - Zeleň - trávníková plocha</t>
  </si>
  <si>
    <t xml:space="preserve">      1.2 - Stromová výsadba</t>
  </si>
  <si>
    <t xml:space="preserve">      1.3 - Trvalková výsadba</t>
  </si>
  <si>
    <t xml:space="preserve">      1.4 - Zavlažovací drenáž</t>
  </si>
  <si>
    <t xml:space="preserve">      1.5 - Následná 5-ti letá péče po výsadbě</t>
  </si>
  <si>
    <t xml:space="preserve">      5.1 - Chodníkové plochy - povrch mlat</t>
  </si>
  <si>
    <t>1.0</t>
  </si>
  <si>
    <t>Kořenové cesty</t>
  </si>
  <si>
    <t>1957936578</t>
  </si>
  <si>
    <t>"SO11_TZ_tech_zprava.pdf</t>
  </si>
  <si>
    <t>"SNL_vegetacni upravy_situace_240315.pdf</t>
  </si>
  <si>
    <t>"3x dl. 3,50 m/strom</t>
  </si>
  <si>
    <t>"rýha š. 0,30 m a hloubky 0,40 m</t>
  </si>
  <si>
    <t>"strom S1, S2, S3, S4, S8 a S9</t>
  </si>
  <si>
    <t>(( 0,300 * 0,400 ) * ( 3,500 * 3 )) * 6</t>
  </si>
  <si>
    <t>162211311</t>
  </si>
  <si>
    <t>Vodorovné přemístění výkopku nebo sypaniny stavebním kolečkem s vyprázdněním kolečka na hromady nebo do dopravního prostředku na vzdálenost do 10 m z horniny třídy těžitelnosti I, skupiny 1 až 3</t>
  </si>
  <si>
    <t>-1478899643</t>
  </si>
  <si>
    <t>https://podminky.urs.cz/item/CS_URS_2024_01/162211311</t>
  </si>
  <si>
    <t>"přesun k místu nakládky na dopravní prostředek</t>
  </si>
  <si>
    <t>"VV viz. 132212131</t>
  </si>
  <si>
    <t>7,560</t>
  </si>
  <si>
    <t>162211319</t>
  </si>
  <si>
    <t>Vodorovné přemístění výkopku nebo sypaniny stavebním kolečkem s vyprázdněním kolečka na hromady nebo do dopravního prostředku na vzdálenost do 10 m Příplatek za každých dalších 10 m k ceně -1311</t>
  </si>
  <si>
    <t>1400394077</t>
  </si>
  <si>
    <t>https://podminky.urs.cz/item/CS_URS_2024_01/162211319</t>
  </si>
  <si>
    <t>-399660751</t>
  </si>
  <si>
    <t>-1117251850</t>
  </si>
  <si>
    <t>7,56*5 'Přepočtené koeficientem množství</t>
  </si>
  <si>
    <t>167111121</t>
  </si>
  <si>
    <t>Nakládání, skládání a překládání neulehlého výkopku nebo sypaniny ručně skládání nebo překládání, z hornin třídy těžitelnosti I, skupiny 1 až 3</t>
  </si>
  <si>
    <t>-935400334</t>
  </si>
  <si>
    <t>https://podminky.urs.cz/item/CS_URS_2024_01/167111121</t>
  </si>
  <si>
    <t>"přeložení zeminy z výkopku na dopravní prostředek</t>
  </si>
  <si>
    <t>273691959</t>
  </si>
  <si>
    <t>7,560 * 1,75</t>
  </si>
  <si>
    <t>973997341</t>
  </si>
  <si>
    <t>174111101</t>
  </si>
  <si>
    <t>Zásyp sypaninou z jakékoliv horniny ručně s uložením výkopku ve vrstvách se zhutněním jam, šachet, rýh nebo kolem objektů v těchto vykopávkách</t>
  </si>
  <si>
    <t>1116134430</t>
  </si>
  <si>
    <t>https://podminky.urs.cz/item/CS_URS_2024_01/174111101</t>
  </si>
  <si>
    <t>"zásyp kořenové cesty smíchaným strukturálním substrátem "B"</t>
  </si>
  <si>
    <t>184814211</t>
  </si>
  <si>
    <t>Míchání vegetačních substrátů ručně přehozením přes síto</t>
  </si>
  <si>
    <t>1372486534</t>
  </si>
  <si>
    <t>https://podminky.urs.cz/item/CS_URS_2024_01/184814211</t>
  </si>
  <si>
    <t>"míchání strukturálního substrátu "B" na staveništi</t>
  </si>
  <si>
    <t>"složení strukt. substrátu B :</t>
  </si>
  <si>
    <t>"- kompost 10% objemu</t>
  </si>
  <si>
    <t>"- biouhel 20% objemu</t>
  </si>
  <si>
    <t>"- DK fr. 32/63 70% objemu</t>
  </si>
  <si>
    <t>"VV viz. 174111101</t>
  </si>
  <si>
    <t>58343959</t>
  </si>
  <si>
    <t>kamenivo drcené hrubé frakce 32/63</t>
  </si>
  <si>
    <t>-1650096977</t>
  </si>
  <si>
    <t>"70% objemu</t>
  </si>
  <si>
    <t>7,560 * 70/100</t>
  </si>
  <si>
    <t>5,292*2 'Přepočtené koeficientem množství</t>
  </si>
  <si>
    <t>RMAT0012</t>
  </si>
  <si>
    <t>kompost</t>
  </si>
  <si>
    <t>-667632615</t>
  </si>
  <si>
    <t>"10% objemu</t>
  </si>
  <si>
    <t>7,560 * 10/100</t>
  </si>
  <si>
    <t>0,756*1,4 'Přepočtené koeficientem množství</t>
  </si>
  <si>
    <t>RMAT0014</t>
  </si>
  <si>
    <t>biouhel jemný tříděný (0-0 mm)</t>
  </si>
  <si>
    <t>-1058503751</t>
  </si>
  <si>
    <t>"20% objemu</t>
  </si>
  <si>
    <t>7,560 * 20/100</t>
  </si>
  <si>
    <t>Zeleň - trávníková plocha</t>
  </si>
  <si>
    <t>-996522627</t>
  </si>
  <si>
    <t>"dovoz původní skryté ornice z dočasné deponie na staveniště</t>
  </si>
  <si>
    <t>"vv viz. 181351003</t>
  </si>
  <si>
    <t>156,230 * 0,200</t>
  </si>
  <si>
    <t>167151101</t>
  </si>
  <si>
    <t>Nakládání, skládání a překládání neulehlého výkopku nebo sypaniny strojně nakládání, množství do 100 m3, z horniny třídy těžitelnosti I, skupiny 1 až 3</t>
  </si>
  <si>
    <t>-1390756208</t>
  </si>
  <si>
    <t>https://podminky.urs.cz/item/CS_URS_2024_01/167151101</t>
  </si>
  <si>
    <t>181111121</t>
  </si>
  <si>
    <t>Plošná úprava terénu v zemině skupiny 1 až 4 s urovnáním povrchu bez doplnění ornice souvislé plochy do 500 m2 při nerovnostech terénu přes 100 do 150 mm v rovině nebo na svahu do 1:5</t>
  </si>
  <si>
    <t>1017366891</t>
  </si>
  <si>
    <t>https://podminky.urs.cz/item/CS_URS_2024_01/181111121</t>
  </si>
  <si>
    <t>"původní skrytá orniční vrstva</t>
  </si>
  <si>
    <t>"(38,140+34,440+8,340+10,900+4,030+2,680+2,840+30,000+24,860)</t>
  </si>
  <si>
    <t>181305111</t>
  </si>
  <si>
    <t>Převrstvení ornice na skládce</t>
  </si>
  <si>
    <t>-817307145</t>
  </si>
  <si>
    <t>https://podminky.urs.cz/item/CS_URS_2024_01/181305111</t>
  </si>
  <si>
    <t>"původní skrytá ornice na dočasné deponii před dovozem na staveniště</t>
  </si>
  <si>
    <t>181351003</t>
  </si>
  <si>
    <t>Rozprostření a urovnání ornice v rovině nebo ve svahu sklonu do 1:5 strojně při souvislé ploše do 100 m2, tl. vrstvy do 200 mm</t>
  </si>
  <si>
    <t>-1203056942</t>
  </si>
  <si>
    <t>https://podminky.urs.cz/item/CS_URS_2024_01/181351003</t>
  </si>
  <si>
    <t>181411141</t>
  </si>
  <si>
    <t>Založení trávníku na půdě předem připravené plochy do 1000 m2 výsevem včetně utažení parterového v rovině nebo na svahu do 1:5</t>
  </si>
  <si>
    <t>-1146368270</t>
  </si>
  <si>
    <t>https://podminky.urs.cz/item/CS_URS_2024_01/181411141</t>
  </si>
  <si>
    <t>00572470</t>
  </si>
  <si>
    <t xml:space="preserve">osivo směs travní komunikační VV19/1 </t>
  </si>
  <si>
    <t>kg</t>
  </si>
  <si>
    <t>-1108880537</t>
  </si>
  <si>
    <t>156,23*0,025 'Přepočtené koeficientem množství</t>
  </si>
  <si>
    <t>183402121</t>
  </si>
  <si>
    <t>Rozrušení půdy na hloubku přes 50 do 150 mm souvislé plochy do 500 m2 v rovině nebo na svahu do 1:5</t>
  </si>
  <si>
    <t>-422978651</t>
  </si>
  <si>
    <t>https://podminky.urs.cz/item/CS_URS_2024_01/183402121</t>
  </si>
  <si>
    <t>"rozrušení "utaženého" podkladu pojezdem stavební machanizace</t>
  </si>
  <si>
    <t>183403153</t>
  </si>
  <si>
    <t>Obdělání půdy hrabáním v rovině nebo na svahu do 1:5</t>
  </si>
  <si>
    <t>1259243489</t>
  </si>
  <si>
    <t>https://podminky.urs.cz/item/CS_URS_2024_01/183403153</t>
  </si>
  <si>
    <t>"2x křížem</t>
  </si>
  <si>
    <t>"(38,140+34,440+8,340+10,900+4,030+2,680+2,840+30,000+24,860) * 2</t>
  </si>
  <si>
    <t>183403161</t>
  </si>
  <si>
    <t>Obdělání půdy válením v rovině nebo na svahu do 1:5</t>
  </si>
  <si>
    <t>-793915565</t>
  </si>
  <si>
    <t>https://podminky.urs.cz/item/CS_URS_2024_01/183403161</t>
  </si>
  <si>
    <t>"3x křížem</t>
  </si>
  <si>
    <t>"(38,140+34,440+8,340+10,900+4,030+2,680+2,840+30,000+24,860) * 3</t>
  </si>
  <si>
    <t>184813511</t>
  </si>
  <si>
    <t>Chemické odplevelení půdy před založením kultury, trávníku nebo zpevněných ploch ručně o jakékoli výměře postřikem na široko v rovině nebo na svahu do 1:5</t>
  </si>
  <si>
    <t>1369764230</t>
  </si>
  <si>
    <t>https://podminky.urs.cz/item/CS_URS_2024_01/184813511</t>
  </si>
  <si>
    <t>"2x před výsadbou</t>
  </si>
  <si>
    <t>184813521</t>
  </si>
  <si>
    <t>Chemické odplevelení po založení kultury ručně postřikem na široko v rovině nebo na svahu do 1:5</t>
  </si>
  <si>
    <t>1358875712</t>
  </si>
  <si>
    <t>https://podminky.urs.cz/item/CS_URS_2024_01/184813521</t>
  </si>
  <si>
    <t>"1x po výsadbě</t>
  </si>
  <si>
    <t>185803111</t>
  </si>
  <si>
    <t>Ošetření trávníku jednorázové v rovině nebo na svahu do 1:5</t>
  </si>
  <si>
    <t>114030366</t>
  </si>
  <si>
    <t>https://podminky.urs.cz/item/CS_URS_2024_01/185803111</t>
  </si>
  <si>
    <t>"první seč po výsadbě</t>
  </si>
  <si>
    <t>185804215</t>
  </si>
  <si>
    <t>Vypletí v rovině nebo na svahu do 1:5 trávníku po výsevu</t>
  </si>
  <si>
    <t>703076721</t>
  </si>
  <si>
    <t>https://podminky.urs.cz/item/CS_URS_2024_01/185804215</t>
  </si>
  <si>
    <t>185804311</t>
  </si>
  <si>
    <t>Zalití rostlin vodou plochy záhonů jednotlivě do 20 m2</t>
  </si>
  <si>
    <t>-2031702594</t>
  </si>
  <si>
    <t>https://podminky.urs.cz/item/CS_URS_2024_01/185804311</t>
  </si>
  <si>
    <t>"vydatnost 1 zálivky = 15 litrů/m2</t>
  </si>
  <si>
    <t>"1x při výsadbě</t>
  </si>
  <si>
    <t>"(8,340+10,900+4,030+2,680+2,840) * ( 15,00 / 1000 )</t>
  </si>
  <si>
    <t>"1x denně po dobu min. 5-ti dnů po výsadbě</t>
  </si>
  <si>
    <t>"((8,340+10,900+4,030+2,680+2,840)) * ( 15,00 / 1000 ) * 5</t>
  </si>
  <si>
    <t>"1x při první seči</t>
  </si>
  <si>
    <t>185804312</t>
  </si>
  <si>
    <t>Zalití rostlin vodou plochy záhonů jednotlivě přes 20 m2</t>
  </si>
  <si>
    <t>1991703544</t>
  </si>
  <si>
    <t>https://podminky.urs.cz/item/CS_URS_2024_01/185804312</t>
  </si>
  <si>
    <t>"((38,140+34,440)+(30,000+24,860)) * ( 15,00 / 1000 )</t>
  </si>
  <si>
    <t>"(((38,140+34,440)+(30,000+24,860)) * ( 15,00 / 1000 )) * 5</t>
  </si>
  <si>
    <t>185851121</t>
  </si>
  <si>
    <t>Dovoz vody pro zálivku rostlin na vzdálenost do 1000 m</t>
  </si>
  <si>
    <t>-739832704</t>
  </si>
  <si>
    <t>https://podminky.urs.cz/item/CS_URS_2024_01/185851121</t>
  </si>
  <si>
    <t>3,023 " VV viz. 185804311</t>
  </si>
  <si>
    <t>13,382 " VV viz. 185804312</t>
  </si>
  <si>
    <t>185851129</t>
  </si>
  <si>
    <t>Dovoz vody pro zálivku rostlin Příplatek k ceně za každých dalších i započatých 1000 m</t>
  </si>
  <si>
    <t>1003327773</t>
  </si>
  <si>
    <t>https://podminky.urs.cz/item/CS_URS_2024_01/185851129</t>
  </si>
  <si>
    <t>16,405*4 'Přepočtené koeficientem množství</t>
  </si>
  <si>
    <t>1.2</t>
  </si>
  <si>
    <t>Stromová výsadba</t>
  </si>
  <si>
    <t>183101221</t>
  </si>
  <si>
    <t>Hloubení jamek pro vysazování rostlin v zemině skupiny 1 až 4 s výměnou půdy z 50% v rovině nebo na svahu do 1:5, objemu přes 0,40 do 1,00 m3</t>
  </si>
  <si>
    <t>466289444</t>
  </si>
  <si>
    <t>https://podminky.urs.cz/item/CS_URS_2024_01/183101221</t>
  </si>
  <si>
    <t>"jáma cca. 1,5 násobek průměru balu</t>
  </si>
  <si>
    <t>"R_strom S1</t>
  </si>
  <si>
    <t>Rozpad figury: R_strom S1</t>
  </si>
  <si>
    <t>10321100</t>
  </si>
  <si>
    <t>zahradní substrát pro výsadbu VL</t>
  </si>
  <si>
    <t>1622992716</t>
  </si>
  <si>
    <t>1*0,5 'Přepočtené koeficientem množství</t>
  </si>
  <si>
    <t>RKON0002</t>
  </si>
  <si>
    <t>Hloubení jam pro výsadbu dřevin strojně v rovině nebo ve svahu do 1:5, objem do 15,00 m3</t>
  </si>
  <si>
    <t>-512852535</t>
  </si>
  <si>
    <t>"jáma 3,50x3,50x1,20 m</t>
  </si>
  <si>
    <t>"strom S2, S3, S4, S8 a S9</t>
  </si>
  <si>
    <t>"(1,000+1,000+1,000+1,000+1,000)</t>
  </si>
  <si>
    <t>184102115</t>
  </si>
  <si>
    <t>Výsadba dřeviny s balem do předem vyhloubené jamky se zalitím v rovině nebo na svahu do 1:5, při průměru balu přes 500 do 600 mm</t>
  </si>
  <si>
    <t>-963961802</t>
  </si>
  <si>
    <t>https://podminky.urs.cz/item/CS_URS_2024_01/184102115</t>
  </si>
  <si>
    <t>"(1,000+1,000+1,000+1,000+1,000+1,000)</t>
  </si>
  <si>
    <t>RMAT0009</t>
  </si>
  <si>
    <t>dřevina okrasná - obvod kmínku 16-18 cm v 1 m výšku</t>
  </si>
  <si>
    <t>-2023969026</t>
  </si>
  <si>
    <t>Poznámka k položce:_x000D_
Rostlinný materiál musí odpovídat 1. třídě jakosti dle normy ČSN 46 902-1 Výpěstky okrasných dřevin a musí být fytopatologicky nezávadné. Je nutno dodržet druh i navržený kultivar stromu. Výpěstky musí být ve školce min. 3x přesazované se zemní balem o průměru 50-60cm. Zemní bal musí být nepoškozený, pevný, rovnoměrně prokořeněný a fixován jutou a drátěným pletivem. Kmen stromů musí být dostatečně silný, rovný, bez jakéhokoli poškození pletiv dřeva a kůry a s hojícími se nebo zahojenými ranami po odstranění obrostu.  Koruna musí být pravidelná, habitem a texturou odpovídající příslušnému taxonu. Koruna musí být pravidelně zavětvená, výhony budou bez mechanického nebo fyziologického poškození. Rány po řezu ze školky musí být zacelené nebo zavalující do průměru max. 20 mm.  Za vadu koruny bude považováno kodominantní větvení, asymetrická koruna, koruna s velkým množstvím tlakových větvení.</t>
  </si>
  <si>
    <t>184215132</t>
  </si>
  <si>
    <t>Ukotvení dřeviny kůly v rovině nebo na svahu do 1:5 třemi kůly, délky přes 1 do 2 m</t>
  </si>
  <si>
    <t>-1486623995</t>
  </si>
  <si>
    <t>https://podminky.urs.cz/item/CS_URS_2024_01/184215132</t>
  </si>
  <si>
    <t>"strom S1</t>
  </si>
  <si>
    <t>60591253</t>
  </si>
  <si>
    <t>kůl vyvazovací dřevěný impregnovaný D 8cm dl 2m</t>
  </si>
  <si>
    <t>1612775490</t>
  </si>
  <si>
    <t>1*3 'Přepočtené koeficientem množství</t>
  </si>
  <si>
    <t>184215211</t>
  </si>
  <si>
    <t>Ukotvení dřeviny podzemním kotvením do volné zeminy skupiny 1 až 4, obvodu kmene do 250 mm</t>
  </si>
  <si>
    <t>-258972018</t>
  </si>
  <si>
    <t>https://podminky.urs.cz/item/CS_URS_2024_01/184215211</t>
  </si>
  <si>
    <t>"4 ks/ strom</t>
  </si>
  <si>
    <t>"(1,000+1,000+1,000+1,000+1,000) * 4</t>
  </si>
  <si>
    <t>RMAT0015</t>
  </si>
  <si>
    <t>zemní kotva ke KARI síti</t>
  </si>
  <si>
    <t>-425432642</t>
  </si>
  <si>
    <t>184801121</t>
  </si>
  <si>
    <t>Ošetření vysazených dřevin solitérních v rovině nebo na svahu do 1:5</t>
  </si>
  <si>
    <t>1792753137</t>
  </si>
  <si>
    <t>https://podminky.urs.cz/item/CS_URS_2024_01/184801121</t>
  </si>
  <si>
    <t>184813162</t>
  </si>
  <si>
    <t>Zřízení ochranného nátěru kmene stromu do výšky 1 m, obvodu kmene přes 180 do 250 mm</t>
  </si>
  <si>
    <t>-923648063</t>
  </si>
  <si>
    <t>https://podminky.urs.cz/item/CS_URS_2024_01/184813162</t>
  </si>
  <si>
    <t>"1x podkladní + 1x krycí</t>
  </si>
  <si>
    <t>"(1,000+1,000+1,000+1,000+1,000+1,000) * 2</t>
  </si>
  <si>
    <t>58534713</t>
  </si>
  <si>
    <t>hydrát vápenný velmi jemný dolomitický</t>
  </si>
  <si>
    <t>2080642787</t>
  </si>
  <si>
    <t>12*0,001 'Přepočtené koeficientem množství</t>
  </si>
  <si>
    <t>184813242</t>
  </si>
  <si>
    <t>Zřízení ochrany paty kmene dřeviny tuhou gumovou vyztuženou chráničkou</t>
  </si>
  <si>
    <t>-37563871</t>
  </si>
  <si>
    <t>https://podminky.urs.cz/item/CS_URS_2024_01/184813242</t>
  </si>
  <si>
    <t>27245012</t>
  </si>
  <si>
    <t>chránička pryžová s vysokou ochrannou kmene proti mechanickému poškození sekačkou</t>
  </si>
  <si>
    <t>-1769127129</t>
  </si>
  <si>
    <t>-2067768529</t>
  </si>
  <si>
    <t>"2x</t>
  </si>
  <si>
    <t>"(( 0,900 * 0,900 ) *1,000) * 2</t>
  </si>
  <si>
    <t>"(( 3,500 * 3,500 ) * 5,000 ) * 2</t>
  </si>
  <si>
    <t>647470138</t>
  </si>
  <si>
    <t>"0,900 * 0,900 *1,000</t>
  </si>
  <si>
    <t>"1,655 * 1,655 *(1,000+1,000+1,000+1,000+1,000)</t>
  </si>
  <si>
    <t>-2073221195</t>
  </si>
  <si>
    <t>"strukturální substrát svrchní (typ A)</t>
  </si>
  <si>
    <t>( 1,455 * 1,455 * 0,350 ) * 5</t>
  </si>
  <si>
    <t>"strukturální substrát spodní (typ B)</t>
  </si>
  <si>
    <t>( 3,500 * 3,500 * 0,800 ) * 5</t>
  </si>
  <si>
    <t>- ( 1,100 * 1,100 * 0,300 ) * 5 "odpočet typu C</t>
  </si>
  <si>
    <t>"strukturální substrát (typ C)</t>
  </si>
  <si>
    <t>( 1,100 * 1,100 * 0,300 ) * 5</t>
  </si>
  <si>
    <t>58343810</t>
  </si>
  <si>
    <t>kamenivo drcené hrubé frakce 4/8</t>
  </si>
  <si>
    <t>59676112</t>
  </si>
  <si>
    <t>"strukturální substrát svrchní (typ A) - 10%</t>
  </si>
  <si>
    <t>(( 1,455 * 1,455 * 0,350 ) * 5 ) * 10/100</t>
  </si>
  <si>
    <t>"strukturální substrát (typ C) - 30%</t>
  </si>
  <si>
    <t>(( 1,100 * 1,100 * 0,300 ) * 5 ) * 30/100</t>
  </si>
  <si>
    <t>0,915*2 'Přepočtené koeficientem množství</t>
  </si>
  <si>
    <t>58343872</t>
  </si>
  <si>
    <t>kamenivo drcené hrubé frakce 8/16</t>
  </si>
  <si>
    <t>-685162214</t>
  </si>
  <si>
    <t>58343930</t>
  </si>
  <si>
    <t>kamenivo drcené hrubé frakce 16/32</t>
  </si>
  <si>
    <t>1730928110</t>
  </si>
  <si>
    <t>"strukturální substrát spodní (typ B) - 70%</t>
  </si>
  <si>
    <t>(( 3,500 * 3,500 * 0,800 ) * 5 ) * 70/100</t>
  </si>
  <si>
    <t>- (( 1,100 * 1,100 * 0,300 ) * 5 ) * 70/100 "odpočet typu C</t>
  </si>
  <si>
    <t>33,029*2 'Přepočtené koeficientem množství</t>
  </si>
  <si>
    <t>10364101</t>
  </si>
  <si>
    <t>zemina pro terénní úpravy - ornice</t>
  </si>
  <si>
    <t>-1007091258</t>
  </si>
  <si>
    <t>"strukturální substrát svrchní (typ A) - 50%</t>
  </si>
  <si>
    <t>(( 1,455 * 1,455 * 0,350 ) * 5 ) *50/100</t>
  </si>
  <si>
    <t>"strukturální substrát (typ C) - 20%</t>
  </si>
  <si>
    <t>(( 1,100 * 1,100 * 0,300 ) * 5 ) * 20/100</t>
  </si>
  <si>
    <t>2,215*1,6 'Přepočtené koeficientem množství</t>
  </si>
  <si>
    <t>627621848</t>
  </si>
  <si>
    <t>"strukturální substrát svrchní (typ A) - 15%</t>
  </si>
  <si>
    <t>(( 1,455 * 1,455 * 0,350 ) * 5 ) * 15/100</t>
  </si>
  <si>
    <t>"strukturální substrát spodní (typ B) - 10%</t>
  </si>
  <si>
    <t>(( 3,500 * 3,500 * 0,800 ) * 5 ) * 10/100</t>
  </si>
  <si>
    <t>- (( 1,100 * 1,100 * 0,300 ) * 5 ) * 10/100 "odpočet typu C</t>
  </si>
  <si>
    <t>"strukturální substrát (typ C) - 15%</t>
  </si>
  <si>
    <t>(( 1,100 * 1,100 * 0,300 ) * 5 ) * 15/100</t>
  </si>
  <si>
    <t>5,546*1,4 'Přepočtené koeficientem množství</t>
  </si>
  <si>
    <t>RMAT0013</t>
  </si>
  <si>
    <t>hydrogel krystalky (bal. 3 kg)</t>
  </si>
  <si>
    <t>bal</t>
  </si>
  <si>
    <t>-612610583</t>
  </si>
  <si>
    <t>"800 g/m3</t>
  </si>
  <si>
    <t>1519205937</t>
  </si>
  <si>
    <t>"strukturální substrát spodní (typ B) - 20%</t>
  </si>
  <si>
    <t>(( 3,500 * 3,500 * 0,800 ) * 5 ) * 20/100</t>
  </si>
  <si>
    <t>- (( 1,100 * 1,100 * 0,300 ) * 5 ) * 20/100 "odpočet typu C</t>
  </si>
  <si>
    <t>184911151</t>
  </si>
  <si>
    <t>Mulčování záhonů kačírkem nebo drceným kamenivem tloušťky mulče přes 20 do 50 mm v rovině nebo na svahu do 1:5</t>
  </si>
  <si>
    <t>-674369471</t>
  </si>
  <si>
    <t>https://podminky.urs.cz/item/CS_URS_2024_01/184911151</t>
  </si>
  <si>
    <t>"tl. 50 mm</t>
  </si>
  <si>
    <t>1,650 * 1,650 * 6</t>
  </si>
  <si>
    <t>1086368652</t>
  </si>
  <si>
    <t>16,335*0,125 'Přepočtené koeficientem množství</t>
  </si>
  <si>
    <t>184911333</t>
  </si>
  <si>
    <t>Drenážní vrstva záhonu pro výsadby rostlin v rovině nebo na svahu do 1:5, souvislé plochy do 10 m2, hloubky přes 150 do 300 mm</t>
  </si>
  <si>
    <t>-1242524819</t>
  </si>
  <si>
    <t>https://podminky.urs.cz/item/CS_URS_2024_01/184911333</t>
  </si>
  <si>
    <t>Poznámka k položce:_x000D_
strukturální substráty míchány na staveništi dle stanovených poměrů - spcm. viz. položka 184814211</t>
  </si>
  <si>
    <t>"tl. 300 mm</t>
  </si>
  <si>
    <t>( 1,100 * 1,100 ) * 5</t>
  </si>
  <si>
    <t>RKON0004</t>
  </si>
  <si>
    <t>Drenážní vrstva záhonu pro výsadby rostlin v rovině nebo na svahu do 1:5, souvislé plochy do 10 m2, hloubky přes 300 do 450 mm</t>
  </si>
  <si>
    <t>16827059</t>
  </si>
  <si>
    <t>"tl. 350 mm</t>
  </si>
  <si>
    <t>( 1,455 * 1,455 ) * 5</t>
  </si>
  <si>
    <t>RKON0005</t>
  </si>
  <si>
    <t>Drenážní vrstva záhonu pro výsadby rostlin v rovině nebo na svahu do 1:5, souvislé plochy do 10 m2, hloubky přes 450 do 900 mm</t>
  </si>
  <si>
    <t>-1812173397</t>
  </si>
  <si>
    <t>"tl. 800 mm</t>
  </si>
  <si>
    <t>( 3,500 * 3,500 ) * 5</t>
  </si>
  <si>
    <t>- ( 1,100 * 1,100 ) * 5 "odpočet typu C</t>
  </si>
  <si>
    <t>RKON0003</t>
  </si>
  <si>
    <t>Hnojení půdy nebo trávníku v rovině nebo na svahu do 1:5 umělým hnojivem s rozdělením k jednotlivým rostlinám</t>
  </si>
  <si>
    <t>-790863124</t>
  </si>
  <si>
    <t>"5 tablet / strom</t>
  </si>
  <si>
    <t>"1 tableta = 0,01 kg</t>
  </si>
  <si>
    <t>"0,010 * 30</t>
  </si>
  <si>
    <t>RMAT0011</t>
  </si>
  <si>
    <t>tablety pro hnojení stromů (bal = 25 ks tablet)</t>
  </si>
  <si>
    <t>bal.</t>
  </si>
  <si>
    <t>-725765090</t>
  </si>
  <si>
    <t>1260637391</t>
  </si>
  <si>
    <t>"1 zálivka = 100 litrů/strom</t>
  </si>
  <si>
    <t>"(1,000+1,000+1,000+1,000+1,000+1,000) * 100/1000</t>
  </si>
  <si>
    <t>-1716519986</t>
  </si>
  <si>
    <t>0,600 " VV viz. 185804311</t>
  </si>
  <si>
    <t>-822673161</t>
  </si>
  <si>
    <t>0,6*4 'Přepočtené koeficientem množství</t>
  </si>
  <si>
    <t>275362021</t>
  </si>
  <si>
    <t>Výztuž základů patek ze svařovaných sítí z drátů typu KARI</t>
  </si>
  <si>
    <t>-1952884064</t>
  </si>
  <si>
    <t>https://podminky.urs.cz/item/CS_URS_2024_01/275362021</t>
  </si>
  <si>
    <t>"1x KARI 6/6-150x150 mm</t>
  </si>
  <si>
    <t>"rozměr 1,20x1,20 m</t>
  </si>
  <si>
    <t>"(( 1,200 * 1,200 ) * 2,96 * 0,001 ) * 5</t>
  </si>
  <si>
    <t>"přípočet 30% na prostřih</t>
  </si>
  <si>
    <t>"0,021 * 30/100</t>
  </si>
  <si>
    <t>1.3</t>
  </si>
  <si>
    <t>Trvalková výsadba</t>
  </si>
  <si>
    <t>183111111</t>
  </si>
  <si>
    <t>Hloubení jamek pro vysazování rostlin v zemině skupiny 1 až 4 bez výměny půdy v rovině nebo na svahu do 1:5, objemu do 0,002 m3</t>
  </si>
  <si>
    <t>-988309276</t>
  </si>
  <si>
    <t>https://podminky.urs.cz/item/CS_URS_2024_01/183111111</t>
  </si>
  <si>
    <t>"záhonová výsadba trvalek</t>
  </si>
  <si>
    <t>"6 ks/m2</t>
  </si>
  <si>
    <t>"plocha cca. 35 m2</t>
  </si>
  <si>
    <t>210,000</t>
  </si>
  <si>
    <t>"záhonová výsadba cibulovin</t>
  </si>
  <si>
    <t>"5-10 ks/m2</t>
  </si>
  <si>
    <t>350,000</t>
  </si>
  <si>
    <t>183211312</t>
  </si>
  <si>
    <t>Výsadba květin do připravené půdy se zalitím do připravené půdy, se zalitím trvalek prostokořenných</t>
  </si>
  <si>
    <t>-1086373600</t>
  </si>
  <si>
    <t>https://podminky.urs.cz/item/CS_URS_2024_01/183211312</t>
  </si>
  <si>
    <t>RMAT0001</t>
  </si>
  <si>
    <t>Coreopsis varticilata "Zagreb" - Krásnoočko přeslenité</t>
  </si>
  <si>
    <t>-1567552499</t>
  </si>
  <si>
    <t>RMAT0002</t>
  </si>
  <si>
    <t>Salvia nemorosa "Ostfriesland" - Šalvěj hajní</t>
  </si>
  <si>
    <t>144967934</t>
  </si>
  <si>
    <t>RMAT0003</t>
  </si>
  <si>
    <t>Aster dumosus "Pref.A.Knppenberg" - Hvězdice keříčkovitá</t>
  </si>
  <si>
    <t>1159429269</t>
  </si>
  <si>
    <t>RMAT0004</t>
  </si>
  <si>
    <t>Sedum telephium "Herbstfreude" - Rozchodník nachový</t>
  </si>
  <si>
    <t>-946956824</t>
  </si>
  <si>
    <t>RMAT0005</t>
  </si>
  <si>
    <t>Thymus vulgaris - Tymián obecný</t>
  </si>
  <si>
    <t>-903945038</t>
  </si>
  <si>
    <t>RMAT0006</t>
  </si>
  <si>
    <t>Euphorbia polychroma - pryšec mnohobarvý</t>
  </si>
  <si>
    <t>-1431633028</t>
  </si>
  <si>
    <t>183211313</t>
  </si>
  <si>
    <t>Výsadba květin do připravené půdy se zalitím do připravené půdy, se zalitím cibulí nebo hlíz</t>
  </si>
  <si>
    <t>-436266687</t>
  </si>
  <si>
    <t>https://podminky.urs.cz/item/CS_URS_2024_01/183211313</t>
  </si>
  <si>
    <t>RMAT0007</t>
  </si>
  <si>
    <t>Allium "Sphaerocephalon" - česnek kulatohlavý</t>
  </si>
  <si>
    <t>-1303782604</t>
  </si>
  <si>
    <t>RMAT0008</t>
  </si>
  <si>
    <t>Narcissus "Tete a Tete"</t>
  </si>
  <si>
    <t>-568406887</t>
  </si>
  <si>
    <t>185804111</t>
  </si>
  <si>
    <t>Ošetření vysazených květin jednorázové v rovině</t>
  </si>
  <si>
    <t>-734223975</t>
  </si>
  <si>
    <t>https://podminky.urs.cz/item/CS_URS_2024_01/185804111</t>
  </si>
  <si>
    <t>"záhonová výsadba trvalek a cibulovin</t>
  </si>
  <si>
    <t>"(2,490+10,730+4,970+4,980+6,660+5,000)</t>
  </si>
  <si>
    <t>185804252</t>
  </si>
  <si>
    <t>Odstranění odkvetlých a odumřelých částí rostlin ze záhonů trvalek</t>
  </si>
  <si>
    <t>-344075571</t>
  </si>
  <si>
    <t>https://podminky.urs.cz/item/CS_URS_2024_01/185804252</t>
  </si>
  <si>
    <t>1699441199</t>
  </si>
  <si>
    <t>"vydatnost 1 zálivky = 5 litrů/m2</t>
  </si>
  <si>
    <t>"(2,490+10,730+4,970+4,980+6,660+5,000) * ( 5,00 / 1000 )</t>
  </si>
  <si>
    <t>"((2,490+10,730+4,970+4,980+6,660+5,000) * ( 5,00 / 1000 )) * 5</t>
  </si>
  <si>
    <t>185804511</t>
  </si>
  <si>
    <t>Odplevelení výsadeb v rovině nebo na svahu do 1:5 záhonů květin</t>
  </si>
  <si>
    <t>-280685901</t>
  </si>
  <si>
    <t>https://podminky.urs.cz/item/CS_URS_2024_01/185804511</t>
  </si>
  <si>
    <t>-1597113044</t>
  </si>
  <si>
    <t>1,045 " VV viz. 185804311</t>
  </si>
  <si>
    <t>-2026260147</t>
  </si>
  <si>
    <t>1,045*4 'Přepočtené koeficientem množství</t>
  </si>
  <si>
    <t>1.4</t>
  </si>
  <si>
    <t>Zavlažovací drenáž</t>
  </si>
  <si>
    <t>-1069001353</t>
  </si>
  <si>
    <t>"SNL_vegetacni upravy_sit_240527.pdf</t>
  </si>
  <si>
    <t>"Kořenová drenážní smyčka* (R_strom S2+R_strom S3+R_strom S4+R_strom S8+R_strom S9)</t>
  </si>
  <si>
    <t>Rozpad figury: Kořenová drenážní smyčka</t>
  </si>
  <si>
    <t>4,866</t>
  </si>
  <si>
    <t>Rozpad figury: R_strom S2</t>
  </si>
  <si>
    <t>Rozpad figury: R_strom S3</t>
  </si>
  <si>
    <t>Rozpad figury: R_strom S4</t>
  </si>
  <si>
    <t>Rozpad figury: R_strom S8</t>
  </si>
  <si>
    <t>Rozpad figury: R_strom S9</t>
  </si>
  <si>
    <t>-1977500541</t>
  </si>
  <si>
    <t>877325213</t>
  </si>
  <si>
    <t>Montáž tvarovek na kanalizačním plastovém potrubí z PE elektrotvarovek SDR 11/PN16 T-kusů d 160</t>
  </si>
  <si>
    <t>379806348</t>
  </si>
  <si>
    <t>https://podminky.urs.cz/item/CS_URS_2024_01/877325213</t>
  </si>
  <si>
    <t>"2 ksusy / strom</t>
  </si>
  <si>
    <t>"(R_strom S2+R_strom S3+R_strom S4+R_strom S8+R_strom S9) * 2,000</t>
  </si>
  <si>
    <t>28613291</t>
  </si>
  <si>
    <t>tvarovka T-kus PE drenážního systému komunikací, letišť a sportovišť DN 150</t>
  </si>
  <si>
    <t>1401849017</t>
  </si>
  <si>
    <t>1.5</t>
  </si>
  <si>
    <t>Následná 5-ti letá péče po výsadbě</t>
  </si>
  <si>
    <t>184215172</t>
  </si>
  <si>
    <t>Odstranění ukotvení dřeviny kůly třemi kůly, délky přes 1 do 2 m</t>
  </si>
  <si>
    <t>1068458156</t>
  </si>
  <si>
    <t>https://podminky.urs.cz/item/CS_URS_2024_01/184215172</t>
  </si>
  <si>
    <t>184813151</t>
  </si>
  <si>
    <t>Odstranění výmladků stromu ručně, na bázi, výšky do 2 m, průměru kmene do 0,2 m</t>
  </si>
  <si>
    <t>844008279</t>
  </si>
  <si>
    <t>https://podminky.urs.cz/item/CS_URS_2024_01/184813151</t>
  </si>
  <si>
    <t>"kořenové a kmenové výmladky</t>
  </si>
  <si>
    <t>"1x za rok během vegetace</t>
  </si>
  <si>
    <t>6,000 * 5</t>
  </si>
  <si>
    <t>1425440904</t>
  </si>
  <si>
    <t>-495603618</t>
  </si>
  <si>
    <t>30*0,001 'Přepočtené koeficientem množství</t>
  </si>
  <si>
    <t>184817111</t>
  </si>
  <si>
    <t>Řez trvalek během vegetačního období v rovině nebo na svahu do 1:5 jarní řez</t>
  </si>
  <si>
    <t>213814373</t>
  </si>
  <si>
    <t>https://podminky.urs.cz/item/CS_URS_2024_01/184817111</t>
  </si>
  <si>
    <t>"trvalkový záhon</t>
  </si>
  <si>
    <t>"5x ročně</t>
  </si>
  <si>
    <t>"(2,490+10,730+4,970+4,980+6,660+5,000) * 5 * 5</t>
  </si>
  <si>
    <t>184852322</t>
  </si>
  <si>
    <t>Řez stromů prováděný lezeckou technikou výchovný (S-RV) alejové stromy, výšky přes 4 do 6 m</t>
  </si>
  <si>
    <t>-1583375985</t>
  </si>
  <si>
    <t>https://podminky.urs.cz/item/CS_URS_2024_01/184852322</t>
  </si>
  <si>
    <t>184911111</t>
  </si>
  <si>
    <t>Znovuuvázání dřeviny jedním úvazkem ke stávajícímu kůlu</t>
  </si>
  <si>
    <t>285167659</t>
  </si>
  <si>
    <t>https://podminky.urs.cz/item/CS_URS_2024_01/184911111</t>
  </si>
  <si>
    <t>-1364281298</t>
  </si>
  <si>
    <t>"1x ročně</t>
  </si>
  <si>
    <t>( 1,650 * 1,650 * 6 ) * 5</t>
  </si>
  <si>
    <t>-1448484031</t>
  </si>
  <si>
    <t>81,675*0,125 'Přepočtené koeficientem množství</t>
  </si>
  <si>
    <t>185804211</t>
  </si>
  <si>
    <t>Vypletí v rovině nebo na svahu do 1:5 záhonu květin</t>
  </si>
  <si>
    <t>-581108978</t>
  </si>
  <si>
    <t>https://podminky.urs.cz/item/CS_URS_2024_01/185804211</t>
  </si>
  <si>
    <t>1730487644</t>
  </si>
  <si>
    <t>"20x ročně (ve vegetačním období) v dáce 50 litrů /strom po dobu 2 let</t>
  </si>
  <si>
    <t>(( 20 * 6,000 ) * ( 50/1000)) * 2</t>
  </si>
  <si>
    <t>"30x ročně (ve vegetačním období) v dávce 57 litrů/vak po dobu 3 let</t>
  </si>
  <si>
    <t>(( 30 * 6,000 ) * ( 57/1000)) * 3</t>
  </si>
  <si>
    <t>1259693042</t>
  </si>
  <si>
    <t>"VV viz. 185804311</t>
  </si>
  <si>
    <t>42,780</t>
  </si>
  <si>
    <t>-1350398469</t>
  </si>
  <si>
    <t>42,78*4 'Přepočtené koeficientem množství</t>
  </si>
  <si>
    <t>899922811</t>
  </si>
  <si>
    <t>Osazení závlahy ke dřevině vodního vaku</t>
  </si>
  <si>
    <t>288676326</t>
  </si>
  <si>
    <t>https://podminky.urs.cz/item/CS_URS_2024_01/899922811</t>
  </si>
  <si>
    <t>"zálivkový vak bude každoročně vyměňován</t>
  </si>
  <si>
    <t>28382001</t>
  </si>
  <si>
    <t>vak zavlažovací PE 75l</t>
  </si>
  <si>
    <t>967842295</t>
  </si>
  <si>
    <t>Chodníkové plochy - povrch mlat</t>
  </si>
  <si>
    <t>1580979687</t>
  </si>
  <si>
    <t>"R_Plocha (SO 11) mlatová cesta</t>
  </si>
  <si>
    <t>Rozpad figury: R_Plocha (SO 11) mlatová cesta</t>
  </si>
  <si>
    <t>7,350+7,390+8,730+7,390+7,370+7,350</t>
  </si>
  <si>
    <t>181912111</t>
  </si>
  <si>
    <t>Úprava pláně vyrovnáním výškových rozdílů ručně v hornině třídy těžitelnosti I skupiny 3 bez zhutnění</t>
  </si>
  <si>
    <t>1003472875</t>
  </si>
  <si>
    <t>https://podminky.urs.cz/item/CS_URS_2024_01/181912111</t>
  </si>
  <si>
    <t>561121101</t>
  </si>
  <si>
    <t>Zřízení podkladu nebo ochranné vrstvy vozovky z mechanicky zpevněné zeminy MZ bez přidání pojiva nebo vylepšovacího materiálu, s rozprostřením, vlhčením, promísením a zhutněním, tloušťka po zhutnění 50 mm</t>
  </si>
  <si>
    <t>-1615722655</t>
  </si>
  <si>
    <t>https://podminky.urs.cz/item/CS_URS_2024_01/561121101</t>
  </si>
  <si>
    <t>58331351</t>
  </si>
  <si>
    <t>kamenivo těžené drobné frakce 0/4</t>
  </si>
  <si>
    <t>-522034394</t>
  </si>
  <si>
    <t>45,58*0,09 'Přepočtené koeficientem množství</t>
  </si>
  <si>
    <t>561121102</t>
  </si>
  <si>
    <t>Zřízení podkladu nebo ochranné vrstvy vozovky z mechanicky zpevněné zeminy MZ bez přidání pojiva nebo vylepšovacího materiálu, s rozprostřením, vlhčením, promísením a zhutněním, tloušťka po zhutnění 80 mm</t>
  </si>
  <si>
    <t>-1787001054</t>
  </si>
  <si>
    <t>https://podminky.urs.cz/item/CS_URS_2024_01/561121102</t>
  </si>
  <si>
    <t>-1680594410</t>
  </si>
  <si>
    <t>45,58*0,144 'Přepočtené koeficientem množství</t>
  </si>
  <si>
    <t>564751103</t>
  </si>
  <si>
    <t>Podklad nebo kryt z kameniva hrubého drceného vel. 32-63 mm s rozprostřením a zhutněním plochy jednotlivě do 100 m2, po zhutnění tl. 170 mm</t>
  </si>
  <si>
    <t>-906132640</t>
  </si>
  <si>
    <t>https://podminky.urs.cz/item/CS_URS_2024_01/564751103</t>
  </si>
  <si>
    <t>420822266</t>
  </si>
  <si>
    <t>998231311</t>
  </si>
  <si>
    <t>Přesun hmot pro sadovnické a krajinářské úpravy strojně dopravní vzdálenost do 5000 m</t>
  </si>
  <si>
    <t>1047504622</t>
  </si>
  <si>
    <t>https://podminky.urs.cz/item/CS_URS_2024_01/998231311</t>
  </si>
  <si>
    <t>Nový výkaz (88)</t>
  </si>
  <si>
    <t>308,36</t>
  </si>
  <si>
    <t>Nový výkaz (89)</t>
  </si>
  <si>
    <t>33,06</t>
  </si>
  <si>
    <t>Nový výkaz (90)</t>
  </si>
  <si>
    <t>275,3</t>
  </si>
  <si>
    <t>Nový výkaz (91)</t>
  </si>
  <si>
    <t>181,52</t>
  </si>
  <si>
    <t>Nový výkaz (92)</t>
  </si>
  <si>
    <t>45,38</t>
  </si>
  <si>
    <t>Nový výkaz (93)</t>
  </si>
  <si>
    <t>309,76</t>
  </si>
  <si>
    <t>Nový výkaz (94)</t>
  </si>
  <si>
    <t>48,83</t>
  </si>
  <si>
    <t>B - Rozšíření parkoviště</t>
  </si>
  <si>
    <t>Nový výkaz (95)</t>
  </si>
  <si>
    <t>119,019</t>
  </si>
  <si>
    <t>Nový výkaz (96)</t>
  </si>
  <si>
    <t>168,98</t>
  </si>
  <si>
    <t>Nový výkaz (97)</t>
  </si>
  <si>
    <t>358,47</t>
  </si>
  <si>
    <t>Nový výkaz (98)</t>
  </si>
  <si>
    <t>189,49</t>
  </si>
  <si>
    <t>Nový výkaz (99)</t>
  </si>
  <si>
    <t>8,98</t>
  </si>
  <si>
    <t>Nový výkaz (100)</t>
  </si>
  <si>
    <t>12,87</t>
  </si>
  <si>
    <t>Nový výkaz (101)</t>
  </si>
  <si>
    <t>203,34</t>
  </si>
  <si>
    <t>Nový výkaz (102)</t>
  </si>
  <si>
    <t>240,32</t>
  </si>
  <si>
    <t>Nový výkaz (103)</t>
  </si>
  <si>
    <t>33,39</t>
  </si>
  <si>
    <t>Nový výkaz (104)</t>
  </si>
  <si>
    <t>43,517</t>
  </si>
  <si>
    <t>Nový výkaz (105)</t>
  </si>
  <si>
    <t>329,306</t>
  </si>
  <si>
    <t>Nový výkaz (106)</t>
  </si>
  <si>
    <t>256,79</t>
  </si>
  <si>
    <t>Nový výkaz (107)</t>
  </si>
  <si>
    <t>6,62</t>
  </si>
  <si>
    <t>Nový výkaz (108)</t>
  </si>
  <si>
    <t>Nový výkaz (109)</t>
  </si>
  <si>
    <t>1,62</t>
  </si>
  <si>
    <t>Nový výkaz (110)</t>
  </si>
  <si>
    <t>56,322</t>
  </si>
  <si>
    <t>Nový výkaz (111)</t>
  </si>
  <si>
    <t>118,276</t>
  </si>
  <si>
    <t>Nový výkaz (112)</t>
  </si>
  <si>
    <t>4,506</t>
  </si>
  <si>
    <t>Nový výkaz (113)</t>
  </si>
  <si>
    <t>14,644</t>
  </si>
  <si>
    <t>Nový výkaz (114)</t>
  </si>
  <si>
    <t>Nový výkaz (115)</t>
  </si>
  <si>
    <t>Nový výkaz (116)</t>
  </si>
  <si>
    <t>4,5</t>
  </si>
  <si>
    <t>Nový výkaz (117)</t>
  </si>
  <si>
    <t>58,8</t>
  </si>
  <si>
    <t>Nový výkaz (118)</t>
  </si>
  <si>
    <t>11,76</t>
  </si>
  <si>
    <t>Nový výkaz (119)</t>
  </si>
  <si>
    <t>4,783</t>
  </si>
  <si>
    <t>Nový výkaz (120)</t>
  </si>
  <si>
    <t>96,351</t>
  </si>
  <si>
    <t>Nový výkaz (121)</t>
  </si>
  <si>
    <t>Nový výkaz (122)</t>
  </si>
  <si>
    <t>188,227</t>
  </si>
  <si>
    <t>Nový výkaz (123)</t>
  </si>
  <si>
    <t>125,089</t>
  </si>
  <si>
    <t>Nový výkaz (124)</t>
  </si>
  <si>
    <t>63,138</t>
  </si>
  <si>
    <t>Nový výkaz (125)</t>
  </si>
  <si>
    <t>Nový výkaz (126)</t>
  </si>
  <si>
    <t>Nový výkaz (127)</t>
  </si>
  <si>
    <t>673,1</t>
  </si>
  <si>
    <t>Nový výkaz (128)</t>
  </si>
  <si>
    <t>104,278</t>
  </si>
  <si>
    <t xml:space="preserve">      1.1 - Společné zemní práce pro komunikace a zpevněné plochy</t>
  </si>
  <si>
    <t xml:space="preserve">    3 - Svislé a kompletní konstrukce</t>
  </si>
  <si>
    <t xml:space="preserve">      3.1 - Opěrný prvek z bet. palisád</t>
  </si>
  <si>
    <t xml:space="preserve">    4 - Vodorovné konstrukce</t>
  </si>
  <si>
    <t xml:space="preserve">      4.1 - Schodišťové stupně</t>
  </si>
  <si>
    <t xml:space="preserve">      5.1 - Komunikace - povrch asfaltový</t>
  </si>
  <si>
    <t xml:space="preserve">      5.2 - Chodníková plocha s možností pojezdu</t>
  </si>
  <si>
    <t xml:space="preserve">      5.3 - Parkovací stání - povrch distanční bet. dlažba</t>
  </si>
  <si>
    <t xml:space="preserve">      5.4 - Parkovací stání ZTP - povrch bet. dlažba</t>
  </si>
  <si>
    <t xml:space="preserve">      5.5 - Chodníková plocha - povrch bet. dlažba</t>
  </si>
  <si>
    <t xml:space="preserve">      5.6 - Chodníková plocha - napojení na stávající stav - předláždění - povrch bet. dlažba</t>
  </si>
  <si>
    <t xml:space="preserve">      5.7 - Úpravy pro slabozraké a nevidomé - povrch bet. dlažba</t>
  </si>
  <si>
    <t xml:space="preserve">      9.0 - Dopravní značení (SDZ+VDZ)</t>
  </si>
  <si>
    <t xml:space="preserve">      9.1 - Bourání zeleň</t>
  </si>
  <si>
    <t xml:space="preserve">      9.2 - Bourání chodníku z bet. dlažby</t>
  </si>
  <si>
    <t xml:space="preserve">      9.3 - Bourání betonové plochy</t>
  </si>
  <si>
    <t xml:space="preserve">      9.4 - Bourání obrubníku</t>
  </si>
  <si>
    <t xml:space="preserve">      9.5 - Obrubníky betonové</t>
  </si>
  <si>
    <t xml:space="preserve">      9.6 - Bourání ostatních konstrukcí</t>
  </si>
  <si>
    <t>Společné zemní práce pro komunikace a zpevněné plochy</t>
  </si>
  <si>
    <t>122252204</t>
  </si>
  <si>
    <t>Odkopávky a prokopávky nezapažené pro silnice a dálnice strojně v hornině třídy těžitelnosti I přes 100 do 500 m3</t>
  </si>
  <si>
    <t>1581211642</t>
  </si>
  <si>
    <t>https://podminky.urs.cz/item/CS_URS_2024_01/122252204</t>
  </si>
  <si>
    <t>"po sejmutí orniční vrstvy tl. 150 mm</t>
  </si>
  <si>
    <t>"N_plocha (skladba 1 ) plná skladba* 0,260</t>
  </si>
  <si>
    <t>"N_plocha (skladba 2 ) chodník s možností pojezdu * 0,240</t>
  </si>
  <si>
    <t>"N_Plocha (skladba 2) parkovací stání * 0,240</t>
  </si>
  <si>
    <t>"N_Plocha (skladba 2) parkovací stání ZTP* 0,240</t>
  </si>
  <si>
    <t>"plocha chodníku</t>
  </si>
  <si>
    <t>"8,980 * 0,140</t>
  </si>
  <si>
    <t>"plocha úpravy pro slabozraké a nevidomě</t>
  </si>
  <si>
    <t>"0,820 * 0,140</t>
  </si>
  <si>
    <t>Rozpad figury: N_plocha (skladba 1 ) plná skladba</t>
  </si>
  <si>
    <t>168,980</t>
  </si>
  <si>
    <t>Rozpad figury: N_plocha (skladba 2 ) chodník s možností pojezdu</t>
  </si>
  <si>
    <t>8,980</t>
  </si>
  <si>
    <t xml:space="preserve">Rozpad figury: N_Plocha (skladba 2) parkovací stání </t>
  </si>
  <si>
    <t>63,610+37,990+62,500+39,240</t>
  </si>
  <si>
    <t>Rozpad figury: N_Plocha (skladba 2) parkovací stání ZTP</t>
  </si>
  <si>
    <t>16,700+16,690</t>
  </si>
  <si>
    <t>617410440</t>
  </si>
  <si>
    <t>"přebytečná zemina (100%) na trvalou skládku</t>
  </si>
  <si>
    <t>"VV viz. 122252204 odd. 1.1</t>
  </si>
  <si>
    <t>-121332458</t>
  </si>
  <si>
    <t>104,278*5 'Přepočtené koeficientem množství</t>
  </si>
  <si>
    <t>1868058321</t>
  </si>
  <si>
    <t>"N_plocha (skladba 1 ) plná skladba</t>
  </si>
  <si>
    <t>"N_plocha (skladba 2 ) chodník s možností pojezdu</t>
  </si>
  <si>
    <t>"N_Plocha (skladba 2) parkovací stání</t>
  </si>
  <si>
    <t>"N_Plocha (skladba 2) parkovací stání ZTP</t>
  </si>
  <si>
    <t>"N_Plocha (skladba 3) chodníková plocha bet. dlažba</t>
  </si>
  <si>
    <t>"N_Plocha (skladba 3) úprava pro slabozraké a nevidomé</t>
  </si>
  <si>
    <t>Rozpad figury: N_Plocha (skladba 3) chodníková plocha bet. dlažba</t>
  </si>
  <si>
    <t>98,390+54,800+8,980+94,620</t>
  </si>
  <si>
    <t>Rozpad figury: N_Plocha (skladba 3) úprava pro slabozraké a nevidomé</t>
  </si>
  <si>
    <t>0,800+0,820</t>
  </si>
  <si>
    <t>375949694</t>
  </si>
  <si>
    <t>104,278*1,75 'Přepočtené koeficientem množství</t>
  </si>
  <si>
    <t>-596005666</t>
  </si>
  <si>
    <t>-1652760132</t>
  </si>
  <si>
    <t>370891844</t>
  </si>
  <si>
    <t>"rýha š. 0,40 m; průměrná hloubka 0,65 m</t>
  </si>
  <si>
    <t>"(28,161* 0,400 * 0,650 ) * 2</t>
  </si>
  <si>
    <t>219555796</t>
  </si>
  <si>
    <t>"VV viz. 132251101</t>
  </si>
  <si>
    <t>1952124306</t>
  </si>
  <si>
    <t>14,644*5 'Přepočtené koeficientem množství</t>
  </si>
  <si>
    <t>61213937</t>
  </si>
  <si>
    <t>14,644*1,75 'Přepočtené koeficientem množství</t>
  </si>
  <si>
    <t>1478544218</t>
  </si>
  <si>
    <t>211531111</t>
  </si>
  <si>
    <t>Výplň kamenivem do rýh odvodňovacích žeber nebo trativodů bez zhutnění, s úpravou povrchu výplně kamenivem hrubým drceným frakce 16 až 63 mm</t>
  </si>
  <si>
    <t>-1540225915</t>
  </si>
  <si>
    <t>https://podminky.urs.cz/item/CS_URS_2024_01/211531111</t>
  </si>
  <si>
    <t>"dosyp nad objem zásypu uvedený v položce 212752402 odd. 2.1</t>
  </si>
  <si>
    <t>"(28,161* 0,400 * 0,200 ) * 2</t>
  </si>
  <si>
    <t>122673588</t>
  </si>
  <si>
    <t>"rýha š. 0,40 m; průměrná hl. 0,65 m</t>
  </si>
  <si>
    <t>"(28,161* ( 0,400 * 2 + 0,650 * 2 )) * 2</t>
  </si>
  <si>
    <t>69311070</t>
  </si>
  <si>
    <t>geotextilie netkaná separační, ochranná, filtrační, drenážní PP 400g/m2</t>
  </si>
  <si>
    <t>1008687305</t>
  </si>
  <si>
    <t>118,276*1,1845 'Přepočtené koeficientem množství</t>
  </si>
  <si>
    <t>1665015578</t>
  </si>
  <si>
    <t>"28,161* 2</t>
  </si>
  <si>
    <t>-915925653</t>
  </si>
  <si>
    <t>Svislé a kompletní konstrukce</t>
  </si>
  <si>
    <t>3.1</t>
  </si>
  <si>
    <t>Opěrný prvek z bet. palisád</t>
  </si>
  <si>
    <t>339921131</t>
  </si>
  <si>
    <t>Osazování palisád betonových v řadě se zabetonováním výšky palisády do 500 mm</t>
  </si>
  <si>
    <t>965532705</t>
  </si>
  <si>
    <t>https://podminky.urs.cz/item/CS_URS_2024_01/339921131</t>
  </si>
  <si>
    <t>"opěrný prvek</t>
  </si>
  <si>
    <t>2,950 + 3,050</t>
  </si>
  <si>
    <t>59229010</t>
  </si>
  <si>
    <t>palisáda hranatá betonová 180x120mm v 400mm barevná</t>
  </si>
  <si>
    <t>-1161417383</t>
  </si>
  <si>
    <t>6*9,09 'Přepočtené koeficientem množství</t>
  </si>
  <si>
    <t>Vodorovné konstrukce</t>
  </si>
  <si>
    <t>4.1</t>
  </si>
  <si>
    <t>Schodišťové stupně</t>
  </si>
  <si>
    <t>434121426</t>
  </si>
  <si>
    <t>Osazování schodišťových stupňů železobetonových s vyspárováním styčných spár, s provizorním dřevěným zábradlím a dočasným zakrytím stupnic prkny na desku, stupňů drsných</t>
  </si>
  <si>
    <t>-1598371018</t>
  </si>
  <si>
    <t>https://podminky.urs.cz/item/CS_URS_2024_01/434121426</t>
  </si>
  <si>
    <t>"výškový stupeň obrubou 100x250 mm</t>
  </si>
  <si>
    <t>"2,000* 2,500</t>
  </si>
  <si>
    <t>2122684774</t>
  </si>
  <si>
    <t>5*1,02 'Přepočtené koeficientem množství</t>
  </si>
  <si>
    <t>Komunikace - povrch asfaltový</t>
  </si>
  <si>
    <t>-2137966533</t>
  </si>
  <si>
    <t>"N_Komunikace (skladba 1) - plná skladba - povrch asfaltový</t>
  </si>
  <si>
    <t>"rozšíření podkladu pruh š. 0,30 m</t>
  </si>
  <si>
    <t>"68,368* 0,300</t>
  </si>
  <si>
    <t>Rozpad figury: N_Komunikace (skladba 1) - plná skladba - povrch asfaltový</t>
  </si>
  <si>
    <t>-1380139057</t>
  </si>
  <si>
    <t>38133966</t>
  </si>
  <si>
    <t>-1820117484</t>
  </si>
  <si>
    <t>612088682</t>
  </si>
  <si>
    <t>271340855</t>
  </si>
  <si>
    <t xml:space="preserve">Poznámka k položce:_x000D_
V případě málo únosného podloží (dlouhodobé sedání) či při prolínání zeminy s konstrukcí je nutno pod vlastní konstrukci vložit geotextilii min. 400 g/m2 či geomříž, resp materiál, který odpovídá netkané PP geotextilii typu S1, dle TP 97/2021. Její specifikace bude stanovena v rámci KD a AD projektantem za účasti TDI a geologa stavby. </t>
  </si>
  <si>
    <t>Chodníková plocha s možností pojezdu</t>
  </si>
  <si>
    <t>712114925</t>
  </si>
  <si>
    <t>-852171170</t>
  </si>
  <si>
    <t>"12,965* 0,300</t>
  </si>
  <si>
    <t>-1234381570</t>
  </si>
  <si>
    <t>1258079781</t>
  </si>
  <si>
    <t>8,98*1,03 'Přepočtené koeficientem množství</t>
  </si>
  <si>
    <t>1984114630</t>
  </si>
  <si>
    <t>Parkovací stání - povrch distanční bet. dlažba</t>
  </si>
  <si>
    <t>374238222</t>
  </si>
  <si>
    <t>-913412281</t>
  </si>
  <si>
    <t>"(36,047+25,568+35,576+26,074) * 0,300</t>
  </si>
  <si>
    <t>596412212</t>
  </si>
  <si>
    <t>Kladení dlažby z betonových vegetačních dlaždic pozemních komunikací s ložem z kameniva těženého nebo drceného tl. do 50 mm, s vyplněním spár a vegetačních otvorů, s hutněním vibrováním tl. 80 mm, pro plochy přes 100 do 300 m2</t>
  </si>
  <si>
    <t>-1104661967</t>
  </si>
  <si>
    <t>https://podminky.urs.cz/item/CS_URS_2024_01/596412212</t>
  </si>
  <si>
    <t>-1155838850</t>
  </si>
  <si>
    <t>203,34*1,02 'Přepočtené koeficientem množství</t>
  </si>
  <si>
    <t>-2124084941</t>
  </si>
  <si>
    <t>203,34*0,045 'Přepočtené koeficientem množství</t>
  </si>
  <si>
    <t>-1656742201</t>
  </si>
  <si>
    <t>Parkovací stání ZTP - povrch bet. dlažba</t>
  </si>
  <si>
    <t>-1072048613</t>
  </si>
  <si>
    <t>1576366095</t>
  </si>
  <si>
    <t>"(16,884+16,873) * 0,300</t>
  </si>
  <si>
    <t>-2051280509</t>
  </si>
  <si>
    <t>451382050</t>
  </si>
  <si>
    <t>33,39*1,03 'Přepočtené koeficientem množství</t>
  </si>
  <si>
    <t>165908386</t>
  </si>
  <si>
    <t>Chodníková plocha - povrch bet. dlažba</t>
  </si>
  <si>
    <t>1417177708</t>
  </si>
  <si>
    <t>"(86,425+60,907+12,975+81,413) * 0,300</t>
  </si>
  <si>
    <t>596211112</t>
  </si>
  <si>
    <t>Kladení dlažby z betonových zámkových dlaždic komunikací pro pěší ručně s ložem z kameniva těženého nebo drceného tl. do 40 mm, s vyplněním spár s dvojitým hutněním, vibrováním a se smetením přebytečného materiálu na krajnici tl. 60 mm skupiny A, pro plochy přes 100 do 300 m2</t>
  </si>
  <si>
    <t>229838195</t>
  </si>
  <si>
    <t>https://podminky.urs.cz/item/CS_URS_2024_01/596211112</t>
  </si>
  <si>
    <t>1478911876</t>
  </si>
  <si>
    <t>256,79*1,02 'Přepočtené koeficientem množství</t>
  </si>
  <si>
    <t>1683562856</t>
  </si>
  <si>
    <t>Chodníková plocha - napojení na stávající stav - předláždění - povrch bet. dlažba</t>
  </si>
  <si>
    <t>-776715631</t>
  </si>
  <si>
    <t>"vyrovnání a doplnění původního podkladu</t>
  </si>
  <si>
    <t>"N_Plocha (skladba 3) chodníková plocha - předláždění</t>
  </si>
  <si>
    <t>Rozpad figury: N_Plocha (skladba 3) chodníková plocha - předláždění</t>
  </si>
  <si>
    <t>1,580+2,240+1,380+1,420</t>
  </si>
  <si>
    <t>1217807648</t>
  </si>
  <si>
    <t>"použití původní bet. dlažby</t>
  </si>
  <si>
    <t>-1091096865</t>
  </si>
  <si>
    <t>Úpravy pro slabozraké a nevidomé - povrch bet. dlažba</t>
  </si>
  <si>
    <t>-256540694</t>
  </si>
  <si>
    <t>1255073404</t>
  </si>
  <si>
    <t>59245006</t>
  </si>
  <si>
    <t>dlažba pro nevidomé betonová 200x100mm tl 60mm barevná</t>
  </si>
  <si>
    <t>1189719927</t>
  </si>
  <si>
    <t>1,62*1,02 'Přepočtené koeficientem množství</t>
  </si>
  <si>
    <t>596211114</t>
  </si>
  <si>
    <t>Kladení dlažby z betonových zámkových dlaždic komunikací pro pěší ručně s ložem z kameniva těženého nebo drceného tl. do 40 mm, s vyplněním spár s dvojitým hutněním, vibrováním a se smetením přebytečného materiálu na krajnici tl. 60 mm skupiny A, pro plochy Příplatek k cenám za dlažbu z prvků dvou barev</t>
  </si>
  <si>
    <t>62408955</t>
  </si>
  <si>
    <t>https://podminky.urs.cz/item/CS_URS_2024_01/596211114</t>
  </si>
  <si>
    <t>614428238</t>
  </si>
  <si>
    <t>Dopravní značení (SDZ+VDZ)</t>
  </si>
  <si>
    <t>-393162176</t>
  </si>
  <si>
    <t>"2x IP12</t>
  </si>
  <si>
    <t>"2,000</t>
  </si>
  <si>
    <t>40445625</t>
  </si>
  <si>
    <t>informativní značky provozní IP8, IP9, IP11-IP13 500x700mm</t>
  </si>
  <si>
    <t>-1789173811</t>
  </si>
  <si>
    <t>-303480643</t>
  </si>
  <si>
    <t>934486714</t>
  </si>
  <si>
    <t>-1837075604</t>
  </si>
  <si>
    <t>-367320394</t>
  </si>
  <si>
    <t>"V10f - symbol ZTP</t>
  </si>
  <si>
    <t>"2,000* ( 1,500 * 1,500 )</t>
  </si>
  <si>
    <t>1043150535</t>
  </si>
  <si>
    <t>"vyznačení PS jiným odstínem bet. dlažby</t>
  </si>
  <si>
    <t>"(4,902+4,902+4,902+4,902+4,901+4,892+4,901+4,901+4,902+4,902+4,901+4,892)</t>
  </si>
  <si>
    <t>59245263</t>
  </si>
  <si>
    <t>dlažba skladebná betonová 200x200mm tl 60mm barevná</t>
  </si>
  <si>
    <t>1521316110</t>
  </si>
  <si>
    <t>"(4,902+4,902+4,902+4,902+4,901+4,892+4,901+4,901+4,902+4,902+4,901+4,892) * 0,200</t>
  </si>
  <si>
    <t>11,76*1,03 'Přepočtené koeficientem množství</t>
  </si>
  <si>
    <t>-50207705</t>
  </si>
  <si>
    <t>Bourání zeleň</t>
  </si>
  <si>
    <t>7795537</t>
  </si>
  <si>
    <t>"křoviny</t>
  </si>
  <si>
    <t>"3x plocha &gt; 2m2</t>
  </si>
  <si>
    <t>2,000 * 3</t>
  </si>
  <si>
    <t>1615874129</t>
  </si>
  <si>
    <t>"stávající orniční vrstva tl. 150 mm</t>
  </si>
  <si>
    <t>"pro VV SP stanoven podíl 20% ručně + 80% strojně</t>
  </si>
  <si>
    <t>"((9,310+56,910+17,530+59,060)+(19,190+61,870+3,030)) * 20/100</t>
  </si>
  <si>
    <t>331025932</t>
  </si>
  <si>
    <t>"((9,310+56,910+17,530+59,060)+(19,190+61,870+3,030)) * 80/100</t>
  </si>
  <si>
    <t>121151113</t>
  </si>
  <si>
    <t>Sejmutí ornice strojně při souvislé ploše přes 100 do 500 m2, tl. vrstvy do 200 mm</t>
  </si>
  <si>
    <t>-13243373</t>
  </si>
  <si>
    <t>https://podminky.urs.cz/item/CS_URS_2024_01/121151113</t>
  </si>
  <si>
    <t>"309,760</t>
  </si>
  <si>
    <t>1873854795</t>
  </si>
  <si>
    <t>"skrytá ornice na dočasnou deponii pro zpětné využití</t>
  </si>
  <si>
    <t>"tl. 150 mm plochy 536,66 m2</t>
  </si>
  <si>
    <t>536,660 * 0,150</t>
  </si>
  <si>
    <t>162301501</t>
  </si>
  <si>
    <t>Vodorovné přemístění smýcených křovin do průměru kmene 100 mm na vzdálenost do 5 000 m</t>
  </si>
  <si>
    <t>-878132765</t>
  </si>
  <si>
    <t>https://podminky.urs.cz/item/CS_URS_2024_01/162301501</t>
  </si>
  <si>
    <t>162301981</t>
  </si>
  <si>
    <t>Vodorovné přemístění smýcených křovin Příplatek k ceně za každých dalších i započatých 1 000 m</t>
  </si>
  <si>
    <t>-277696017</t>
  </si>
  <si>
    <t>https://podminky.urs.cz/item/CS_URS_2024_01/162301981</t>
  </si>
  <si>
    <t>6*10 'Přepočtené koeficientem množství</t>
  </si>
  <si>
    <t>-1584381566</t>
  </si>
  <si>
    <t>Bourání chodníku z bet. dlažby</t>
  </si>
  <si>
    <t>-1602245</t>
  </si>
  <si>
    <t>"N_stávající chodník z bet. dlažby</t>
  </si>
  <si>
    <t>Rozpad figury: N_stávající chodník z bet. dlažby</t>
  </si>
  <si>
    <t>117,100+33,060+158,200</t>
  </si>
  <si>
    <t>113107322</t>
  </si>
  <si>
    <t>Odstranění podkladů nebo krytů strojně plochy jednotlivě do 50 m2 s přemístěním hmot na skládku na vzdálenost do 3 m nebo s naložením na dopravní prostředek z kameniva hrubého drceného, o tl. vrstvy přes 100 do 200 mm</t>
  </si>
  <si>
    <t>427304645</t>
  </si>
  <si>
    <t>https://podminky.urs.cz/item/CS_URS_2024_01/113107322</t>
  </si>
  <si>
    <t>"stávající chodník z bet. dlažby</t>
  </si>
  <si>
    <t>"33,060</t>
  </si>
  <si>
    <t>113107162</t>
  </si>
  <si>
    <t>Odstranění podkladů nebo krytů strojně plochy jednotlivě přes 50 m2 do 200 m2 s přemístěním hmot na skládku na vzdálenost do 20 m nebo s naložením na dopravní prostředek z kameniva hrubého drceného, o tl. vrstvy přes 100 do 200 mm</t>
  </si>
  <si>
    <t>2146739953</t>
  </si>
  <si>
    <t>https://podminky.urs.cz/item/CS_URS_2024_01/113107162</t>
  </si>
  <si>
    <t>"117,100+158,200</t>
  </si>
  <si>
    <t>Bourání betonové plochy</t>
  </si>
  <si>
    <t>182279836</t>
  </si>
  <si>
    <t>"stávající bet. plocha pod sušáky prádla</t>
  </si>
  <si>
    <t>"48,830</t>
  </si>
  <si>
    <t>113107331</t>
  </si>
  <si>
    <t>Odstranění podkladů nebo krytů strojně plochy jednotlivě do 50 m2 s přemístěním hmot na skládku na vzdálenost do 3 m nebo s naložením na dopravní prostředek z betonu prostého, o tl. vrstvy přes 100 do 150 mm</t>
  </si>
  <si>
    <t>1867458863</t>
  </si>
  <si>
    <t>https://podminky.urs.cz/item/CS_URS_2024_01/113107331</t>
  </si>
  <si>
    <t>Bourání obrubníku</t>
  </si>
  <si>
    <t>-1569920718</t>
  </si>
  <si>
    <t>"N_stávající obruba 50x200 mm</t>
  </si>
  <si>
    <t>Rozpad figury: N_stávající obruba 50x200 mm</t>
  </si>
  <si>
    <t>22,777+35,317+15,990+11,628+32,331+0,976</t>
  </si>
  <si>
    <t>-674376685</t>
  </si>
  <si>
    <t>"beton C25/30-XF2</t>
  </si>
  <si>
    <t>"N_OBR_2</t>
  </si>
  <si>
    <t>Rozpad figury: N_OBR_2</t>
  </si>
  <si>
    <t>2,388+2,395</t>
  </si>
  <si>
    <t>59217032</t>
  </si>
  <si>
    <t>obrubník silniční betonový 1000x150x150mm</t>
  </si>
  <si>
    <t>-2088979634</t>
  </si>
  <si>
    <t>4,783*1,02 'Přepočtené koeficientem množství</t>
  </si>
  <si>
    <t>1224239462</t>
  </si>
  <si>
    <t>"beton C 25/30-XF2</t>
  </si>
  <si>
    <t>"obruba 150x250 mm</t>
  </si>
  <si>
    <t>"N_OBR_4</t>
  </si>
  <si>
    <t>"N_OBR_5</t>
  </si>
  <si>
    <t>Rozpad figury: N_OBR_4</t>
  </si>
  <si>
    <t>87,341</t>
  </si>
  <si>
    <t>Rozpad figury: N_OBR_5</t>
  </si>
  <si>
    <t>4,510+4,500</t>
  </si>
  <si>
    <t>789505436</t>
  </si>
  <si>
    <t>96,351*1,02 'Přepočtené koeficientem množství</t>
  </si>
  <si>
    <t>1899582212</t>
  </si>
  <si>
    <t>"obruba 100x250 mm</t>
  </si>
  <si>
    <t>"N_OBR_6</t>
  </si>
  <si>
    <t>"N_OBR_7</t>
  </si>
  <si>
    <t>"obruba 50x200 mm</t>
  </si>
  <si>
    <t>"N_OBR_8</t>
  </si>
  <si>
    <t>"N_OBR_9</t>
  </si>
  <si>
    <t>Rozpad figury: N_OBR_6</t>
  </si>
  <si>
    <t>5,005+5,006</t>
  </si>
  <si>
    <t>Rozpad figury: N_OBR_7</t>
  </si>
  <si>
    <t>26,566+26,561</t>
  </si>
  <si>
    <t>Rozpad figury: N_OBR_8</t>
  </si>
  <si>
    <t>6,538+13,742+12,867+6,105+1,544+4,011+1,416+1,434+1,504+2,764</t>
  </si>
  <si>
    <t>Rozpad figury: N_OBR_9</t>
  </si>
  <si>
    <t>7,829+35,654+2,205+5,151+22,325</t>
  </si>
  <si>
    <t>1793570143</t>
  </si>
  <si>
    <t>125,089*1,02 'Přepočtené koeficientem množství</t>
  </si>
  <si>
    <t>-1253795826</t>
  </si>
  <si>
    <t>63,138*1,02 'Přepočtené koeficientem množství</t>
  </si>
  <si>
    <t>Bourání ostatních konstrukcí</t>
  </si>
  <si>
    <t>113107131</t>
  </si>
  <si>
    <t>Odstranění podkladů nebo krytů ručně s přemístěním hmot na skládku na vzdálenost do 3 m nebo s naložením na dopravní prostředek z betonu prostého, o tl. vrstvy přes 100 do 150 mm</t>
  </si>
  <si>
    <t>1824827012</t>
  </si>
  <si>
    <t>https://podminky.urs.cz/item/CS_URS_2024_01/113107131</t>
  </si>
  <si>
    <t>"betonová rampa k objektům</t>
  </si>
  <si>
    <t>3,270</t>
  </si>
  <si>
    <t>966001211</t>
  </si>
  <si>
    <t>Odstranění lavičky parkové stabilní zabetonované</t>
  </si>
  <si>
    <t>-1690296973</t>
  </si>
  <si>
    <t>https://podminky.urs.cz/item/CS_URS_2024_01/966001211</t>
  </si>
  <si>
    <t>"N_odstraněná parková lavička</t>
  </si>
  <si>
    <t>Rozpad figury: N_odstraněná parková lavička</t>
  </si>
  <si>
    <t>767996701</t>
  </si>
  <si>
    <t>Demontáž ostatních zámečnických konstrukcí řezáním o hmotnosti jednotlivých dílů do 50 kg</t>
  </si>
  <si>
    <t>975084199</t>
  </si>
  <si>
    <t>https://podminky.urs.cz/item/CS_URS_2024_01/767996701</t>
  </si>
  <si>
    <t>"5x konstrukce pro sušení prádla</t>
  </si>
  <si>
    <t>"TR 51x3 mm (3,551 kg/m´)</t>
  </si>
  <si>
    <t>(( 2,000 + 3,500 + 2,000 ) * 3,551 ) * 5</t>
  </si>
  <si>
    <t>1616654017</t>
  </si>
  <si>
    <t>"podkl. drc. kamenivo (ŠD)</t>
  </si>
  <si>
    <t>9,587 + 79,837 + 14,161</t>
  </si>
  <si>
    <t>655382494</t>
  </si>
  <si>
    <t>103,585*14 'Přepočtené koeficientem množství</t>
  </si>
  <si>
    <t>1498517149</t>
  </si>
  <si>
    <t>"betonové kry</t>
  </si>
  <si>
    <t>15,870 + 1,063</t>
  </si>
  <si>
    <t>922150536</t>
  </si>
  <si>
    <t>16,933*14 'Přepočtené koeficientem množství</t>
  </si>
  <si>
    <t>1507204894</t>
  </si>
  <si>
    <t>80,174</t>
  </si>
  <si>
    <t>4,761</t>
  </si>
  <si>
    <t>"parková lavička</t>
  </si>
  <si>
    <t>0,964</t>
  </si>
  <si>
    <t>"konstrukce sušáků prádla</t>
  </si>
  <si>
    <t>0,133</t>
  </si>
  <si>
    <t>669079592</t>
  </si>
  <si>
    <t>86,032*14 'Přepočtené koeficientem množství</t>
  </si>
  <si>
    <t>-419974401</t>
  </si>
  <si>
    <t>37215632</t>
  </si>
  <si>
    <t>-1643217559</t>
  </si>
  <si>
    <t>-764218767</t>
  </si>
  <si>
    <t>1961482226</t>
  </si>
  <si>
    <t>SO 09 - Mobiliář</t>
  </si>
  <si>
    <t>132212132</t>
  </si>
  <si>
    <t>Hloubení nezapažených rýh šířky do 800 mm ručně s urovnáním dna do předepsaného profilu a spádu v hornině třídy těžitelnosti I skupiny 3 nesoudržných</t>
  </si>
  <si>
    <t>1560276680</t>
  </si>
  <si>
    <t>https://podminky.urs.cz/item/CS_URS_2024_01/132212132</t>
  </si>
  <si>
    <t>"SO09_D1.1_Technicka_zprava.pdf</t>
  </si>
  <si>
    <t>"1x lavička</t>
  </si>
  <si>
    <t>"2x základ+podsyp 250x800x350 mm</t>
  </si>
  <si>
    <t>( 0,250 * 0,800 * 0,420 ) * 2</t>
  </si>
  <si>
    <t>-848027691</t>
  </si>
  <si>
    <t>"VV viz. 132212132</t>
  </si>
  <si>
    <t>0,168</t>
  </si>
  <si>
    <t>-2141043442</t>
  </si>
  <si>
    <t>0,168*5 'Přepočtené koeficientem množství</t>
  </si>
  <si>
    <t>1209384452</t>
  </si>
  <si>
    <t>0,168*1,75 'Přepočtené koeficientem množství</t>
  </si>
  <si>
    <t>-726209145</t>
  </si>
  <si>
    <t>271572211</t>
  </si>
  <si>
    <t>Podsyp pod základové konstrukce se zhutněním a urovnáním povrchu ze štěrkopísku netříděného</t>
  </si>
  <si>
    <t>-1849278071</t>
  </si>
  <si>
    <t>https://podminky.urs.cz/item/CS_URS_2024_01/271572211</t>
  </si>
  <si>
    <t xml:space="preserve">"2x základový pas </t>
  </si>
  <si>
    <t>"tl. 70 mm</t>
  </si>
  <si>
    <t>( 0,250 * 0,800 * 0,070 ) * 2</t>
  </si>
  <si>
    <t>274313511</t>
  </si>
  <si>
    <t>Základy z betonu prostého pasy betonu kamenem neprokládaného tř. C 12/15</t>
  </si>
  <si>
    <t>-796202247</t>
  </si>
  <si>
    <t>https://podminky.urs.cz/item/CS_URS_2024_01/274313511</t>
  </si>
  <si>
    <t>( 0,250 * 0,800 * 0,250 ) * 2</t>
  </si>
  <si>
    <t>274351121</t>
  </si>
  <si>
    <t>Bednění základů pasů rovné zřízení</t>
  </si>
  <si>
    <t>361128705</t>
  </si>
  <si>
    <t>https://podminky.urs.cz/item/CS_URS_2024_01/274351121</t>
  </si>
  <si>
    <t>(( 0,250 * 2 + 0,800 * 2 ) * 0,420 ) * 2</t>
  </si>
  <si>
    <t>274351122</t>
  </si>
  <si>
    <t>Bednění základů pasů rovné odstranění</t>
  </si>
  <si>
    <t>-94537012</t>
  </si>
  <si>
    <t>https://podminky.urs.cz/item/CS_URS_2024_01/274351122</t>
  </si>
  <si>
    <t>936124113</t>
  </si>
  <si>
    <t>Montáž lavičky parkové stabilní přichycené kotevními šrouby</t>
  </si>
  <si>
    <t>-393056723</t>
  </si>
  <si>
    <t>https://podminky.urs.cz/item/CS_URS_2024_01/936124113</t>
  </si>
  <si>
    <t>74910110</t>
  </si>
  <si>
    <t>lavička s opěradlem (kotvená) 1800x680x770mm konstrukce-beton, sedák-dřevo</t>
  </si>
  <si>
    <t>-815725066</t>
  </si>
  <si>
    <t>Poznámka k položce:_x000D_
Odolná konstrukce bočnic z pohledového pevnostního betonu se sedákem a opěrákem přichyceným _x000D_
k bočnicím pomocí pozinkovaného kování. Sedák a opěrák z latí z masivního dřeva budou k bočnicím _x000D_
připevněny pomocí skrytých nerezových vrutů k pozinkovanému kování._x000D_
_x000D_
Bližší specifikace díllů: _x000D_
- rozměr: š x hl x v 1800 x 680 x 770 _x000D_
- betonové bočnice: hladký vibrolisovaný beton přírodní _x000D_
- ocelové části: pozinkováno _x000D_
- sedák: 5 latí – borovice TW _x000D_
- opěrák: 3 latě – borovice TW</t>
  </si>
  <si>
    <t>953961112</t>
  </si>
  <si>
    <t>Kotva chemická s vyvrtáním otvoru do betonu, železobetonu nebo tvrdého kamene tmel, velikost M 10, hloubka 90 mm</t>
  </si>
  <si>
    <t>928186095</t>
  </si>
  <si>
    <t>https://podminky.urs.cz/item/CS_URS_2024_01/953961112</t>
  </si>
  <si>
    <t>"4x kotva M10</t>
  </si>
  <si>
    <t>953965117</t>
  </si>
  <si>
    <t>Kotva chemická s vyvrtáním otvoru kotevní šrouby pro chemické kotvy, velikost M 10, délka 200 mm</t>
  </si>
  <si>
    <t>-610120948</t>
  </si>
  <si>
    <t>https://podminky.urs.cz/item/CS_URS_2024_01/953965117</t>
  </si>
  <si>
    <t>358926092</t>
  </si>
  <si>
    <t>Nový výkaz (130)</t>
  </si>
  <si>
    <t>176,13</t>
  </si>
  <si>
    <t>Nový výkaz (131)</t>
  </si>
  <si>
    <t>Nový výkaz (132)</t>
  </si>
  <si>
    <t>399,5</t>
  </si>
  <si>
    <t>Nový výkaz (133)</t>
  </si>
  <si>
    <t>352,26</t>
  </si>
  <si>
    <t>Nový výkaz (134)</t>
  </si>
  <si>
    <t>528,39</t>
  </si>
  <si>
    <t>Nový výkaz (135)</t>
  </si>
  <si>
    <t>Nový výkaz (136)</t>
  </si>
  <si>
    <t>Nový výkaz (137)</t>
  </si>
  <si>
    <t>Nový výkaz (138)</t>
  </si>
  <si>
    <t>2,214</t>
  </si>
  <si>
    <t>Nový výkaz (139)</t>
  </si>
  <si>
    <t>16,28</t>
  </si>
  <si>
    <t>Nový výkaz (140)</t>
  </si>
  <si>
    <t>Nový výkaz (141)</t>
  </si>
  <si>
    <t>Nový výkaz (142)</t>
  </si>
  <si>
    <t>Nový výkaz (143)</t>
  </si>
  <si>
    <t>15,98</t>
  </si>
  <si>
    <t>Nový výkaz (144)</t>
  </si>
  <si>
    <t>0,48</t>
  </si>
  <si>
    <t>Nový výkaz (145)</t>
  </si>
  <si>
    <t>14,77</t>
  </si>
  <si>
    <t>Nový výkaz (146)</t>
  </si>
  <si>
    <t>Nový výkaz (147)</t>
  </si>
  <si>
    <t>Nový výkaz (148)</t>
  </si>
  <si>
    <t>Nový výkaz (149)</t>
  </si>
  <si>
    <t>Nový výkaz (150)</t>
  </si>
  <si>
    <t>73,5</t>
  </si>
  <si>
    <t>Nový výkaz (151)</t>
  </si>
  <si>
    <t>36,75</t>
  </si>
  <si>
    <t>Nový výkaz (152)</t>
  </si>
  <si>
    <t>31,623</t>
  </si>
  <si>
    <t>Nový výkaz (153)</t>
  </si>
  <si>
    <t>8,168</t>
  </si>
  <si>
    <t>Nový výkaz (154)</t>
  </si>
  <si>
    <t>3,63</t>
  </si>
  <si>
    <t>Nový výkaz (155)</t>
  </si>
  <si>
    <t>Nový výkaz (156)</t>
  </si>
  <si>
    <t>0,017</t>
  </si>
  <si>
    <t>Nový výkaz (157)</t>
  </si>
  <si>
    <t>Nový výkaz (158)</t>
  </si>
  <si>
    <t>Nový výkaz (159)</t>
  </si>
  <si>
    <t>6,351</t>
  </si>
  <si>
    <t>Nový výkaz (160)</t>
  </si>
  <si>
    <t>33,12</t>
  </si>
  <si>
    <t>Nový výkaz (169)</t>
  </si>
  <si>
    <t>14,598</t>
  </si>
  <si>
    <t>Nový výkaz (170)</t>
  </si>
  <si>
    <t xml:space="preserve">    1.0 - Kořenové cesty</t>
  </si>
  <si>
    <t xml:space="preserve">    1.1 - Zeleň - trávníková plocha</t>
  </si>
  <si>
    <t xml:space="preserve">    1.2 - Stromová výsadba</t>
  </si>
  <si>
    <t xml:space="preserve">    1.3 - Trvalková výsadba</t>
  </si>
  <si>
    <t xml:space="preserve">    1.4 - Zavlažovací drenáž</t>
  </si>
  <si>
    <t xml:space="preserve">    1.5 - Následní 5-ti letá péče po výsadbě</t>
  </si>
  <si>
    <t>70475945</t>
  </si>
  <si>
    <t>"strom S5, S6 a S7</t>
  </si>
  <si>
    <t>(( 0,300 * 0,400 ) * ( 3,500 * 3 )) * 3</t>
  </si>
  <si>
    <t>1821076431</t>
  </si>
  <si>
    <t>3,780</t>
  </si>
  <si>
    <t>1492443453</t>
  </si>
  <si>
    <t>498481361</t>
  </si>
  <si>
    <t>1574591098</t>
  </si>
  <si>
    <t>3,78*5 'Přepočtené koeficientem množství</t>
  </si>
  <si>
    <t>2005460689</t>
  </si>
  <si>
    <t>-1921282115</t>
  </si>
  <si>
    <t>3,780 * 1,75</t>
  </si>
  <si>
    <t>1400482334</t>
  </si>
  <si>
    <t>-926889123</t>
  </si>
  <si>
    <t>-1116745277</t>
  </si>
  <si>
    <t>-1269961239</t>
  </si>
  <si>
    <t>3,780 * 70/100</t>
  </si>
  <si>
    <t>2,646*2 'Přepočtené koeficientem množství</t>
  </si>
  <si>
    <t>889335080</t>
  </si>
  <si>
    <t>3,780 * 10/100</t>
  </si>
  <si>
    <t>0,378*1,4 'Přepočtené koeficientem množství</t>
  </si>
  <si>
    <t>313353576</t>
  </si>
  <si>
    <t>3,780 * 20/100</t>
  </si>
  <si>
    <t>556691112</t>
  </si>
  <si>
    <t>176,130 * 0,200</t>
  </si>
  <si>
    <t>-1557400453</t>
  </si>
  <si>
    <t>-113056773</t>
  </si>
  <si>
    <t>"nová zeleň - trávník</t>
  </si>
  <si>
    <t>"(21,020+10,030+63,330+46,030+8,740+24,660+2,320)</t>
  </si>
  <si>
    <t>1255414417</t>
  </si>
  <si>
    <t>-1357607329</t>
  </si>
  <si>
    <t>1590673483</t>
  </si>
  <si>
    <t>osivo směs travní univerzál</t>
  </si>
  <si>
    <t>-2096861235</t>
  </si>
  <si>
    <t>176,13*0,025 'Přepočtené koeficientem množství</t>
  </si>
  <si>
    <t>-1919701611</t>
  </si>
  <si>
    <t>"2_situace.pdf+SNL_vegetacni upravy_sit_240527.pdf</t>
  </si>
  <si>
    <t>"(5,510+4,980+5,490) * 5 * 5</t>
  </si>
  <si>
    <t>986945471</t>
  </si>
  <si>
    <t>"(21,020+10,030+63,330+46,030+8,740+24,660+2,320) * 2</t>
  </si>
  <si>
    <t>-386592470</t>
  </si>
  <si>
    <t>"(21,020+10,030+63,330+46,030+8,740+24,660+2,320) * 3</t>
  </si>
  <si>
    <t>560630253</t>
  </si>
  <si>
    <t>-1833649398</t>
  </si>
  <si>
    <t>1056045067</t>
  </si>
  <si>
    <t>-531166981</t>
  </si>
  <si>
    <t>1772321015</t>
  </si>
  <si>
    <t>"(10,030+8,740+2,320) * ( 15/1000)</t>
  </si>
  <si>
    <t>"((10,030+8,740+2,320) * ( 15/1000 ) ) * 5</t>
  </si>
  <si>
    <t>"(10,030+8,740+2,320) * ( 15/1000 )</t>
  </si>
  <si>
    <t>1030727263</t>
  </si>
  <si>
    <t>"(21,020+63,330+46,030+24,660) * ( 15/1000 )</t>
  </si>
  <si>
    <t>"((21,020+63,330+46,030+24,660) * ( 15/1000 )) * 5</t>
  </si>
  <si>
    <t>-702367384</t>
  </si>
  <si>
    <t>2,214 " VV viz. 185804311</t>
  </si>
  <si>
    <t>16,280 " VV viz. 185804312</t>
  </si>
  <si>
    <t>922668862</t>
  </si>
  <si>
    <t>18,494*4 'Přepočtené koeficientem množství</t>
  </si>
  <si>
    <t>33246225</t>
  </si>
  <si>
    <t>"(1,000+1,000+1,000)</t>
  </si>
  <si>
    <t>1980162120</t>
  </si>
  <si>
    <t>-691077553</t>
  </si>
  <si>
    <t>"4 ks/strom</t>
  </si>
  <si>
    <t>"(1,000+1,000+1,000) * 4</t>
  </si>
  <si>
    <t>200365120</t>
  </si>
  <si>
    <t>1449246846</t>
  </si>
  <si>
    <t>-2049738273</t>
  </si>
  <si>
    <t>"(1,000+1,000+1,000) * 2</t>
  </si>
  <si>
    <t>-79813593</t>
  </si>
  <si>
    <t>6*0,001 'Přepočtené koeficientem množství</t>
  </si>
  <si>
    <t>-2141904479</t>
  </si>
  <si>
    <t>-2018329928</t>
  </si>
  <si>
    <t>-1484263628</t>
  </si>
  <si>
    <t>"2x strom S5, S6 a S7</t>
  </si>
  <si>
    <t>"(( 3,500 * 3,500 ) * 3 ) * 2</t>
  </si>
  <si>
    <t>-15855494</t>
  </si>
  <si>
    <t>"1x strom S5, S6 a S7</t>
  </si>
  <si>
    <t>"( 3,500 * 3,500 ) * 3</t>
  </si>
  <si>
    <t>1174377526</t>
  </si>
  <si>
    <t>"( 1,455 * 1,455 * 0,350 ) * 3</t>
  </si>
  <si>
    <t>"( 3,500 * 3,500 * 0,800 ) * 3</t>
  </si>
  <si>
    <t>"- ( 1,100 * 1,100 * 0,300 ) * 3 "odpočet typu C</t>
  </si>
  <si>
    <t>"( 1,100 * 1,100 * 0,300 ) * 3</t>
  </si>
  <si>
    <t>-42784256</t>
  </si>
  <si>
    <t>(( 1,455 * 1,455 * 0,350 ) * 3 ) * 10/100</t>
  </si>
  <si>
    <t>(( 1,100 * 1,100 * 0,300 ) * 3 ) * 30/100</t>
  </si>
  <si>
    <t>0,549*2 'Přepočtené koeficientem množství</t>
  </si>
  <si>
    <t>-37081401</t>
  </si>
  <si>
    <t>-640223142</t>
  </si>
  <si>
    <t>(( 3,500 * 3,500 * 0,800 ) * 3 ) * 70/100</t>
  </si>
  <si>
    <t>- (( 1,100 * 1,100 * 0,300 ) * 3 ) * 70/100 "odpočet typu C</t>
  </si>
  <si>
    <t>19,818*2 'Přepočtené koeficientem množství</t>
  </si>
  <si>
    <t>-2036284596</t>
  </si>
  <si>
    <t>(( 1,455 * 1,455 * 0,350 ) * 3 ) *50/100</t>
  </si>
  <si>
    <t>(( 1,100 * 1,100 * 0,300 ) * 3 ) * 20/100</t>
  </si>
  <si>
    <t>1,329*1,6 'Přepočtené koeficientem množství</t>
  </si>
  <si>
    <t>-546236131</t>
  </si>
  <si>
    <t>(( 1,455 * 1,455 * 0,350 ) * 3 ) * 15/100</t>
  </si>
  <si>
    <t>(( 3,500 * 3,500 * 0,800 ) * 3 ) * 10/100</t>
  </si>
  <si>
    <t>- (( 1,100 * 1,100 * 0,300 ) * 3 ) * 10/100 "odpočet typu C</t>
  </si>
  <si>
    <t>(( 1,100 * 1,100 * 0,300 ) * 3 ) * 15/100</t>
  </si>
  <si>
    <t>3,327*1,4 'Přepočtené koeficientem množství</t>
  </si>
  <si>
    <t>-2145352944</t>
  </si>
  <si>
    <t>1621185511</t>
  </si>
  <si>
    <t>(( 3,500 * 3,500 * 0,800 ) * 3 ) * 20/100</t>
  </si>
  <si>
    <t>- (( 1,100 * 1,100 * 0,300 ) * 3 ) * 20/100 "odpočet typu C</t>
  </si>
  <si>
    <t>1323164007</t>
  </si>
  <si>
    <t>"1,650 * 1,650 * 3</t>
  </si>
  <si>
    <t>-612265299</t>
  </si>
  <si>
    <t>8,168*0,125 'Přepočtené koeficientem množství</t>
  </si>
  <si>
    <t>-806043087</t>
  </si>
  <si>
    <t>"( 1,100 * 1,100 ) * 3</t>
  </si>
  <si>
    <t>1812397548</t>
  </si>
  <si>
    <t>"vydatnost 1 zálivky = 100 litrů/strom</t>
  </si>
  <si>
    <t>"(1,000+1,000+1,000) * ( 100/1000 )</t>
  </si>
  <si>
    <t>-1310906849</t>
  </si>
  <si>
    <t>0,300 " VV viz. 185804311</t>
  </si>
  <si>
    <t>1025971955</t>
  </si>
  <si>
    <t>0,3*4 'Přepočtené koeficientem množství</t>
  </si>
  <si>
    <t>-1366143856</t>
  </si>
  <si>
    <t>"rozměr 1,20 x 1,20 m</t>
  </si>
  <si>
    <t>"(( 1,200 * 1,200 ) * 2,96 * 0,001 ) * 3</t>
  </si>
  <si>
    <t>"0,013 * 30/100</t>
  </si>
  <si>
    <t>-1022278297</t>
  </si>
  <si>
    <t>895748298</t>
  </si>
  <si>
    <t>"0,010 * 15</t>
  </si>
  <si>
    <t>-533599472</t>
  </si>
  <si>
    <t>1026431006</t>
  </si>
  <si>
    <t>"( 1,455 * 1,455 ) * 3</t>
  </si>
  <si>
    <t>1549846173</t>
  </si>
  <si>
    <t>"- ( 1,100 * 1,100 ) * 3 " odpočet typu C</t>
  </si>
  <si>
    <t>-991445609</t>
  </si>
  <si>
    <t>"plocha cca. 15 m2</t>
  </si>
  <si>
    <t>90,000</t>
  </si>
  <si>
    <t>150,000</t>
  </si>
  <si>
    <t>582392008</t>
  </si>
  <si>
    <t>"90,000</t>
  </si>
  <si>
    <t>-1554138356</t>
  </si>
  <si>
    <t>1193150672</t>
  </si>
  <si>
    <t>1389219995</t>
  </si>
  <si>
    <t>-349267312</t>
  </si>
  <si>
    <t>1132781948</t>
  </si>
  <si>
    <t>-680909629</t>
  </si>
  <si>
    <t>-1243352467</t>
  </si>
  <si>
    <t>"150,000</t>
  </si>
  <si>
    <t>234390186</t>
  </si>
  <si>
    <t>-799797422</t>
  </si>
  <si>
    <t>-83051890</t>
  </si>
  <si>
    <t>"(5,510+4,980+5,490)</t>
  </si>
  <si>
    <t>1326541875</t>
  </si>
  <si>
    <t>-819667839</t>
  </si>
  <si>
    <t>"(5,510+4,980+5,490) * ( 5/1000 )</t>
  </si>
  <si>
    <t>"((5,510+4,980+5,490) * ( 5/1000 )) * 5</t>
  </si>
  <si>
    <t>227054367</t>
  </si>
  <si>
    <t>392315870</t>
  </si>
  <si>
    <t>0,480 " VV viz. 185804311</t>
  </si>
  <si>
    <t>-1968383950</t>
  </si>
  <si>
    <t>0,48*4 'Přepočtené koeficientem množství</t>
  </si>
  <si>
    <t>-100420828</t>
  </si>
  <si>
    <t>"Kořenová drenážní smyčka* (N_strom S5+N_strom S6+N_strom S7)</t>
  </si>
  <si>
    <t>Rozpad figury: N_strom S5</t>
  </si>
  <si>
    <t>Rozpad figury: N_strom S6</t>
  </si>
  <si>
    <t>Rozpad figury: N_strom S7</t>
  </si>
  <si>
    <t>1371794890</t>
  </si>
  <si>
    <t>1732784077</t>
  </si>
  <si>
    <t>"2 kusy/ strom</t>
  </si>
  <si>
    <t>"(N_strom S5+N_strom S6+N_strom S7) * 2,000</t>
  </si>
  <si>
    <t>-1971300788</t>
  </si>
  <si>
    <t>Následní 5-ti letá péče po výsadbě</t>
  </si>
  <si>
    <t>-601389500</t>
  </si>
  <si>
    <t>3,000 * 5</t>
  </si>
  <si>
    <t>-469050668</t>
  </si>
  <si>
    <t>1353846559</t>
  </si>
  <si>
    <t>15*0,001 'Přepočtené koeficientem množství</t>
  </si>
  <si>
    <t>1528388050</t>
  </si>
  <si>
    <t>-1138287708</t>
  </si>
  <si>
    <t>"strom S5, S6, S7</t>
  </si>
  <si>
    <t>-1613661346</t>
  </si>
  <si>
    <t>( 1,650 * 1,650 * 3 ) * 5</t>
  </si>
  <si>
    <t>-295252976</t>
  </si>
  <si>
    <t>40,838*0,125 'Přepočtené koeficientem množství</t>
  </si>
  <si>
    <t>316609463</t>
  </si>
  <si>
    <t>1532716285</t>
  </si>
  <si>
    <t>(( 20 * 3,000 ) * ( 50/1000)) * 2</t>
  </si>
  <si>
    <t>(( 30 * 3,000 ) * ( 57/1000)) * 3</t>
  </si>
  <si>
    <t>-376081317</t>
  </si>
  <si>
    <t>21,390</t>
  </si>
  <si>
    <t>259929999</t>
  </si>
  <si>
    <t>21,39*4 'Přepočtené koeficientem množství</t>
  </si>
  <si>
    <t>1590172873</t>
  </si>
  <si>
    <t>592252215</t>
  </si>
  <si>
    <t>69046357</t>
  </si>
  <si>
    <t>"N_Plocha (SO 11) mlatová cesta</t>
  </si>
  <si>
    <t>Rozpad figury: N_Plocha (SO 11) mlatová cesta</t>
  </si>
  <si>
    <t>7,390+7,380</t>
  </si>
  <si>
    <t>1521965849</t>
  </si>
  <si>
    <t>-882635805</t>
  </si>
  <si>
    <t>1438730666</t>
  </si>
  <si>
    <t>14,77*0,09 'Přepočtené koeficientem množství</t>
  </si>
  <si>
    <t>744544612</t>
  </si>
  <si>
    <t>-593284320</t>
  </si>
  <si>
    <t>14,77*0,144 'Přepočtené koeficientem množství</t>
  </si>
  <si>
    <t>1176470464</t>
  </si>
  <si>
    <t>1368511534</t>
  </si>
  <si>
    <t>-555760746</t>
  </si>
  <si>
    <t>Nový výkaz (164)</t>
  </si>
  <si>
    <t>Nový výkaz (168)</t>
  </si>
  <si>
    <t>VON - Vedlejší a ostatní náklady</t>
  </si>
  <si>
    <t>VRN - Vedlejší rozpočtové náklady</t>
  </si>
  <si>
    <t xml:space="preserve">    VRN1 - Průzkumné, geodetické a projektové práce</t>
  </si>
  <si>
    <t xml:space="preserve">    VRN3 - Zařízení staveniště</t>
  </si>
  <si>
    <t xml:space="preserve">    VRN4 - Inženýrská činnost</t>
  </si>
  <si>
    <t xml:space="preserve">    VRN7 - Provozní vlivy</t>
  </si>
  <si>
    <t xml:space="preserve">    VRN9 - Ostatní náklady</t>
  </si>
  <si>
    <t>VRN</t>
  </si>
  <si>
    <t>Vedlejší rozpočtové náklady</t>
  </si>
  <si>
    <t>VRN1</t>
  </si>
  <si>
    <t>Průzkumné, geodetické a projektové práce</t>
  </si>
  <si>
    <t>012103000</t>
  </si>
  <si>
    <t xml:space="preserve">Vytážení veškerých stávajících inženýrských sítí v prostoru staveniště, jejich barevné či jiné vyznačení v terénu </t>
  </si>
  <si>
    <t>Kč</t>
  </si>
  <si>
    <t>1024</t>
  </si>
  <si>
    <t>930555054</t>
  </si>
  <si>
    <t>https://podminky.urs.cz/item/CS_URS_2024_01/012103000</t>
  </si>
  <si>
    <t>012203000</t>
  </si>
  <si>
    <t>Geodetické práce při provádění stavby - prostorové vytýčení (směrové+výškové), vytýčení fixního výškového bodu a jeho neustálé udržování po celou dobu realizace prací, průběžná a kontrolní měření v průběhu provádění prací</t>
  </si>
  <si>
    <t>-906301218</t>
  </si>
  <si>
    <t>https://podminky.urs.cz/item/CS_URS_2024_01/012203000</t>
  </si>
  <si>
    <t>012303000</t>
  </si>
  <si>
    <t>Geodetické práce po výstavbě - geodetické zaměření jednotlivých SO a vypracování geometrického plánu pro vklad do digitální KM</t>
  </si>
  <si>
    <t>-342531264</t>
  </si>
  <si>
    <t>https://podminky.urs.cz/item/CS_URS_2024_01/012303000</t>
  </si>
  <si>
    <t>Poznámka k položce:_x000D_
Zaměření skutečného stavu obsahující geometrické, polohové a výškové určení dokončené stavby nebo technologického zařízení, zpracované a předané v souladu s § 5 a ve struktuře dle příloh č. 3 a 4 vyhlášky č. 393/2020 Sb., o digitální technické mapě (vyhláška DTM), v platném znění, v aktuálně platné verzi Jednotného výměnného formátu digitální technické mapy (JVF DTM) dle § 6 vyhlášky DTM. Zaměření bude předáno i v ostrých – editovatelných verzích tj. v DGN, DXF DOC, apod.)</t>
  </si>
  <si>
    <t>013244000</t>
  </si>
  <si>
    <t>Dokumentace pro provádění stavby v rozsahu dodavatelské dokumentace (DDS) - 1x v elektronické podobě + 6x v tištěné podobě (textová+výkresová část)</t>
  </si>
  <si>
    <t>752270304</t>
  </si>
  <si>
    <t>https://podminky.urs.cz/item/CS_URS_2024_01/013244000</t>
  </si>
  <si>
    <t>013254000</t>
  </si>
  <si>
    <t>Dokumentace skutečného provedení stavby (textová+výkresová část) s barevným vyznačením případných změn či odchylek od schváleného stupně PD - 1x v elektronické podobě + 4x v tištěné podobě</t>
  </si>
  <si>
    <t>-1773022803</t>
  </si>
  <si>
    <t>https://podminky.urs.cz/item/CS_URS_2024_01/013254000</t>
  </si>
  <si>
    <t>013274000</t>
  </si>
  <si>
    <t>Pasportizace stávajících objektů před započetím prací - pořízení fotodokumentace stavu před zahájením prací, popis stávajícího stavebně-technického stavu včetně případných nákresů zjištěného stavu.</t>
  </si>
  <si>
    <t>-2083668535</t>
  </si>
  <si>
    <t>https://podminky.urs.cz/item/CS_URS_2024_01/013274000</t>
  </si>
  <si>
    <t>013284000</t>
  </si>
  <si>
    <t>Pasportizace objektu po provedení prací - pořízení fotodokumentace stavu po dokončení prací, popis stávajícího stavebně-technického stavu včetně případných nákresů zjištěného stavu.</t>
  </si>
  <si>
    <t>-214832071</t>
  </si>
  <si>
    <t>https://podminky.urs.cz/item/CS_URS_2024_01/013284000</t>
  </si>
  <si>
    <t>VRN3</t>
  </si>
  <si>
    <t>Zařízení staveniště</t>
  </si>
  <si>
    <t>032103000</t>
  </si>
  <si>
    <t>Náklady na stavební buňky v rozsahu dle potřeb zhotovitele (předpoklad 1x kancelářská buňka, 2x skladovací buňka, 2x nádrž (1m3) na vodu.</t>
  </si>
  <si>
    <t>410878596</t>
  </si>
  <si>
    <t>https://podminky.urs.cz/item/CS_URS_2024_01/032103000</t>
  </si>
  <si>
    <t>032503000</t>
  </si>
  <si>
    <t>Skládky na staveništi pro potřebný materiál k zpracování včetně oplocení</t>
  </si>
  <si>
    <t>-1935239415</t>
  </si>
  <si>
    <t>https://podminky.urs.cz/item/CS_URS_2024_01/032503000</t>
  </si>
  <si>
    <t>032603000</t>
  </si>
  <si>
    <t>Mycí centrum</t>
  </si>
  <si>
    <t>-2115670404</t>
  </si>
  <si>
    <t>https://podminky.urs.cz/item/CS_URS_2024_01/032603000</t>
  </si>
  <si>
    <t>032803000</t>
  </si>
  <si>
    <t xml:space="preserve">Ostatní vybavení staveniště - mobilní chemická toaleta po celou dobu provádění prací včetně nákladů na její provozování a udržování </t>
  </si>
  <si>
    <t>1235210444</t>
  </si>
  <si>
    <t>https://podminky.urs.cz/item/CS_URS_2024_01/032803000</t>
  </si>
  <si>
    <t>034103000</t>
  </si>
  <si>
    <t>Oplocení staveniště</t>
  </si>
  <si>
    <t>CS ÚRS 2024 01 skupinová položka</t>
  </si>
  <si>
    <t>1438298375</t>
  </si>
  <si>
    <t>"C.3_spec_vykres_sit_ZOV_hruby_navrh_DIO.pdf</t>
  </si>
  <si>
    <t>"rámové ocelové oplocení staveniště</t>
  </si>
  <si>
    <t>"cca. 286 bm</t>
  </si>
  <si>
    <t>"koridor pro pěší</t>
  </si>
  <si>
    <t>"cca. 105,5 bm</t>
  </si>
  <si>
    <t>034303000</t>
  </si>
  <si>
    <t>Dopravní značení na staveništi</t>
  </si>
  <si>
    <t>666311768</t>
  </si>
  <si>
    <t>"2x IP22</t>
  </si>
  <si>
    <t>"1x Z2+3xS7 typ 1</t>
  </si>
  <si>
    <t>034503000</t>
  </si>
  <si>
    <t>Informační tabule na staveništi</t>
  </si>
  <si>
    <t>-1179780756</t>
  </si>
  <si>
    <t>https://podminky.urs.cz/item/CS_URS_2024_01/034503000</t>
  </si>
  <si>
    <t>Poznámka k položce:_x000D_
Obsahuje :_x000D_
- název stavby_x000D_
- název objednatele_x000D_
- název zhotovitele_x000D_
- název zpracovatele PD_x000D_
- název TDS_x000D_
- nezbytné kontaktní údaje odpovědných osob_x000D_
- termíny realizace stavby_x000D_
- případné další údaje (např. financování či spolufinancování stavby apod.)</t>
  </si>
  <si>
    <t>039203000</t>
  </si>
  <si>
    <t>Úprava terénu po zrušení zařízení staveniště, uvedení do původního stavu</t>
  </si>
  <si>
    <t>746713359</t>
  </si>
  <si>
    <t>https://podminky.urs.cz/item/CS_URS_2024_01/039203000</t>
  </si>
  <si>
    <t>VRN4</t>
  </si>
  <si>
    <t>Inženýrská činnost</t>
  </si>
  <si>
    <t>042503000</t>
  </si>
  <si>
    <t>Plán BOZP na staveništi</t>
  </si>
  <si>
    <t>-579127871</t>
  </si>
  <si>
    <t>https://podminky.urs.cz/item/CS_URS_2024_01/042503000</t>
  </si>
  <si>
    <t>042703000</t>
  </si>
  <si>
    <t>Technické požadavky na výrobky - vzorkování použitých materiálů pro jejich odsouhlasení objednatelem, TDS a AD (způsob a min. rozsah viz. TZ)</t>
  </si>
  <si>
    <t>1970208695</t>
  </si>
  <si>
    <t>https://podminky.urs.cz/item/CS_URS_2024_01/042703000</t>
  </si>
  <si>
    <t>043154000</t>
  </si>
  <si>
    <t>Zkoušky hutnicí podle ČSN 72 1010., ČSN 73 6192, ČSN 73 6190</t>
  </si>
  <si>
    <t>2015194501</t>
  </si>
  <si>
    <t>https://podminky.urs.cz/item/CS_URS_2024_01/043154000</t>
  </si>
  <si>
    <t>045303000</t>
  </si>
  <si>
    <t>Koordinační činnost zhotovitele jeho podzhotovitelů</t>
  </si>
  <si>
    <t>844913637</t>
  </si>
  <si>
    <t>https://podminky.urs.cz/item/CS_URS_2024_01/045303000</t>
  </si>
  <si>
    <t>VRN7</t>
  </si>
  <si>
    <t>Provozní vlivy</t>
  </si>
  <si>
    <t>072103001</t>
  </si>
  <si>
    <t xml:space="preserve">Vypracování a projednání DIO a zajištění DIR komunikace </t>
  </si>
  <si>
    <t>1278567241</t>
  </si>
  <si>
    <t>https://podminky.urs.cz/item/CS_URS_2024_01/072103001</t>
  </si>
  <si>
    <t>VRN9</t>
  </si>
  <si>
    <t>Ostatní náklady</t>
  </si>
  <si>
    <t>094104000</t>
  </si>
  <si>
    <t>Náklady na opatření BOZP</t>
  </si>
  <si>
    <t>9145117</t>
  </si>
  <si>
    <t>https://podminky.urs.cz/item/CS_URS_2024_01/094104000</t>
  </si>
  <si>
    <t>Poznámka k položce:_x000D_
- základní proškolení a periodické školení veškerých účastníků stavby_x000D_
- vypracování seznamů bezpečnostních rizik a jejich seznámení s účastníky stavby_x000D_
- veškerá opatření na dodržování zásad BOZP na staveništi (oplocení, výstražné pásky, přechodové lávky, osvětlení při snížené viditelnosti apod.)_x000D_
- vybavení potřebným počtem a typem RHP_x000D_
- staveništní lékárnička</t>
  </si>
  <si>
    <t>SEZNAM FIGUR</t>
  </si>
  <si>
    <t>Výměra</t>
  </si>
  <si>
    <t xml:space="preserve"> A/ SO 01</t>
  </si>
  <si>
    <t>zaústění drenáže do UV1 a UV2</t>
  </si>
  <si>
    <t>2x UV1</t>
  </si>
  <si>
    <t>0,050* 2</t>
  </si>
  <si>
    <t>1x UV2</t>
  </si>
  <si>
    <t>0,050* 1</t>
  </si>
  <si>
    <t>Použití figury:</t>
  </si>
  <si>
    <t>Jádrové vrty diamantovými korunkami do stavebních materiálů D přes 150 do 180 mm</t>
  </si>
  <si>
    <t>Příplatek k jádrovým vrtům za práci ve stísněném prostoru</t>
  </si>
  <si>
    <t>odvodnění pláně</t>
  </si>
  <si>
    <t>R_Drenáž HD-PE DN 150 * 2</t>
  </si>
  <si>
    <t>Trativod z drenážních trubek korugovaných PE-HD SN 8 perforace 360° včetně lože otevřený výkop DN 150 pro liniové stavby</t>
  </si>
  <si>
    <t>rýha šířky 400 mm a průměrné hloubky 650 mm</t>
  </si>
  <si>
    <t>(R_Drenáž HD-PE DN 150 * ( 0,400 * 2 + 0,650 * 2 )) * 2</t>
  </si>
  <si>
    <t>Zřízení opláštění žeber nebo trativodů geotextilií v rýze nebo zářezu sklonu přes 1:2 š do 2,5 m</t>
  </si>
  <si>
    <t>zásyp rýhy drenáže nad množství započtené v položce 212752402</t>
  </si>
  <si>
    <t>(R_Drenáž HD-PE DN 150 * 0,400 * 0,200 ) * 2</t>
  </si>
  <si>
    <t>Výplň odvodňovacích žeber nebo trativodů kamenivem hrubým drceným frakce 4 až 16 mm</t>
  </si>
  <si>
    <t>drenáž odvodnění pláně</t>
  </si>
  <si>
    <t>výkop rýhy od úrovně pláně</t>
  </si>
  <si>
    <t>(R_Drenáž HD-PE DN 150 * 0,400 * 0,650 ) * 2</t>
  </si>
  <si>
    <t>Hloubení rýh nezapažených š do 800 mm v hornině třídy těžitelnosti I skupiny 3 objem do 20 m3 strojně</t>
  </si>
  <si>
    <t>4_sit_dop_znaceni.pdf</t>
  </si>
  <si>
    <t>1x P2</t>
  </si>
  <si>
    <t>1x P4</t>
  </si>
  <si>
    <t>2x B28</t>
  </si>
  <si>
    <t>2x E13</t>
  </si>
  <si>
    <t>6,000</t>
  </si>
  <si>
    <t>Montáž svislé dopravní značky do velikosti 1 m2 objímkami na sloupek nebo konzolu</t>
  </si>
  <si>
    <t>2x B28+E13</t>
  </si>
  <si>
    <t>Montáž sloupku dopravních značek délky do 3,5 m s betonovým základem a patkou D 70 mm</t>
  </si>
  <si>
    <t>6x V17</t>
  </si>
  <si>
    <t>0,250*6,000</t>
  </si>
  <si>
    <t>Vodorovné dopravní značení přechody pro chodce, šipky, symboly základní bílá barva</t>
  </si>
  <si>
    <t>Předznačení vodorovného plošného značení</t>
  </si>
  <si>
    <t>vyznačení PS jiným odstínem dlažby</t>
  </si>
  <si>
    <t>R_Délka VDZ (V10b) provedené dlažbou</t>
  </si>
  <si>
    <t>Osazení desek z bílého betonu do lože z kameniva pásů a pruhů š 250 mm</t>
  </si>
  <si>
    <t>Nový výkaz (10)</t>
  </si>
  <si>
    <t>3x rušená původní UV</t>
  </si>
  <si>
    <t>3,000</t>
  </si>
  <si>
    <t>R_nová UV1 (průběžná)</t>
  </si>
  <si>
    <t>R_nová UV2 (koncová)</t>
  </si>
  <si>
    <t>Osazení betonových prstenců nebo rámů v do 100 mm pod poklopy a mříže</t>
  </si>
  <si>
    <t>Osazení vpusti uliční DN 450 z betonových dílců dno s kalištěm</t>
  </si>
  <si>
    <t>Osazení vpusti uliční DN 450 z betonových dílců skruž horní 295 mm</t>
  </si>
  <si>
    <t>Osazení vpusti uliční DN 450 z betonových dílců skruž středová 295 mm</t>
  </si>
  <si>
    <t>Osazení vpusti uliční DN 450 z betonových dílců skruž průběžná se zápachovou uzávěrkou</t>
  </si>
  <si>
    <t>Obsypání potrubí ručně sypaninou bez prohození, uloženou do 3 m</t>
  </si>
  <si>
    <t>Lože pod potrubí otevřený výkop ze štěrkopísku</t>
  </si>
  <si>
    <t>Montáž kanalizačního potrubí hladkého plnostěnného SN 10 z PVC-U DN 200</t>
  </si>
  <si>
    <t>zásyp do úrovně pláně</t>
  </si>
  <si>
    <t>R_Napojení UV1 PVC DN 200* 1,000 * 0,285</t>
  </si>
  <si>
    <t>Zásyp jam, šachet rýh nebo kolem objektů sypaninou se zhutněním</t>
  </si>
  <si>
    <t>výkop od úrovně pláně</t>
  </si>
  <si>
    <t>rýha š. 1,00 m; průměrná hl. 0,885 m</t>
  </si>
  <si>
    <t>R_Napojení UV1 PVC DN 200* 1,000 * 0,885</t>
  </si>
  <si>
    <t>R_Napojení UV2 PVC DN 200* 1,000 * 0,885</t>
  </si>
  <si>
    <t>Hloubení nezapažených rýh šířky do 800 mm v soudržných horninách třídy těžitelnosti I skupiny 3 ručně</t>
  </si>
  <si>
    <t>5_situace_obrub.pdf</t>
  </si>
  <si>
    <t>bet. obrubník 50x200 mm</t>
  </si>
  <si>
    <t>R_OBR_8</t>
  </si>
  <si>
    <t>R_OBR_9</t>
  </si>
  <si>
    <t>Osazení chodníkového obrubníku betonového stojatého s boční opěrou do lože z betonu prostého</t>
  </si>
  <si>
    <t>bet. obrubník 150x150 mm</t>
  </si>
  <si>
    <t>R_OBR_1</t>
  </si>
  <si>
    <t>R_OBR_2</t>
  </si>
  <si>
    <t>Odpočet plochy stání separovaného odpadu</t>
  </si>
  <si>
    <t>obr. 1</t>
  </si>
  <si>
    <t>-0,386</t>
  </si>
  <si>
    <t>obr. 2</t>
  </si>
  <si>
    <t>- 12,536</t>
  </si>
  <si>
    <t>Osazení silničního obrubníku betonového ležatého s boční opěrou do lože z betonu prostého</t>
  </si>
  <si>
    <t>-12,536</t>
  </si>
  <si>
    <t>bet. obrubník 150x250 mm</t>
  </si>
  <si>
    <t>R_OBR_3</t>
  </si>
  <si>
    <t>R_OBR_4</t>
  </si>
  <si>
    <t>R_OBR_5</t>
  </si>
  <si>
    <t>obr. 3</t>
  </si>
  <si>
    <t>-10,837</t>
  </si>
  <si>
    <t>bet. obrubník 100x250 mm</t>
  </si>
  <si>
    <t>R_OBR_6</t>
  </si>
  <si>
    <t>R_OBR_7</t>
  </si>
  <si>
    <t>bet. obrubník přechodový 150x150-250 mm</t>
  </si>
  <si>
    <t>R_přechod.obruba 150x150-250 mm</t>
  </si>
  <si>
    <t>-1,000</t>
  </si>
  <si>
    <t>Osazení silničního obrubníku betonového stojatého s boční opěrou do lože z betonu prostého</t>
  </si>
  <si>
    <t>3_vz_pricne_rezy_a_det_napojeni.pdf</t>
  </si>
  <si>
    <t>napojení asfaltové komunikace na bet. obrubu</t>
  </si>
  <si>
    <t>(115,759+18,096+9,854)</t>
  </si>
  <si>
    <t>Řezání spár pro vytvoření komůrky š 10 mm hl 20 mm pro těsnící zálivku v živičném krytu</t>
  </si>
  <si>
    <t>Těsnění spár zálivkou za tepla pro komůrky š 10 mm hl 20 mm s těsnicím profilem</t>
  </si>
  <si>
    <t>Těsnění svislé spáry mezi živičným krytem a ostatními prvky samolepicí asfaltovou páskou š 35 mm</t>
  </si>
  <si>
    <t>vrstva ŠDb</t>
  </si>
  <si>
    <t>R_Plocha (skladba 1) - plná skladba</t>
  </si>
  <si>
    <t>rozšíření po obvodě š. 0,30 m</t>
  </si>
  <si>
    <t>(121,793+18,096) * 0,300</t>
  </si>
  <si>
    <t>vrstva ŠDa</t>
  </si>
  <si>
    <t>Podklad ze štěrkodrtě ŠD plochy přes 100 m2 tl 150 mm</t>
  </si>
  <si>
    <t>Asfaltový beton vrstva podkladní ACP 16 (obalované kamenivo OKS) tl 70 mm š do 3 m</t>
  </si>
  <si>
    <t>Postřik infiltrační kationaktivní emulzí v množství 1 kg/m2</t>
  </si>
  <si>
    <t>Postřik živičný spojovací ze silniční emulze v množství 0,40 kg/m2</t>
  </si>
  <si>
    <t>Asfaltový beton vrstva obrusná ACO 11+ (ABS) tř. I tl 40 mm š do 3 m z nemodifikovaného asfaltu</t>
  </si>
  <si>
    <t>Geotextilie pro ochranu, separaci a filtraci netkaná měrná hm přes 300 do 500 g/m2</t>
  </si>
  <si>
    <t>R_Plocha (skladba 1) - napojení přes odskok</t>
  </si>
  <si>
    <t>R_Plocha (skladba 1) - napojení přes odskok* 50/100</t>
  </si>
  <si>
    <t>Asfaltový beton vrstva podkladní ACP 16 (obalované kamenivo OKS) tl 70 mm š do 1,5 m</t>
  </si>
  <si>
    <t>R_Plocha (skladba 1) - napojení přes odskok* 25/100</t>
  </si>
  <si>
    <t>R_Plocha (skladba 2) chodník s možností pojezdu</t>
  </si>
  <si>
    <t>-26,930</t>
  </si>
  <si>
    <t>Podklad ze štěrkodrtě ŠD plochy přes 100 m2 tl 120 mm</t>
  </si>
  <si>
    <t>Kladení zámkové dlažby pozemních komunikací ručně tl 80 mm skupiny A pl přes 50 do 100 m2</t>
  </si>
  <si>
    <t>(12,502+16,921) * 0,300</t>
  </si>
  <si>
    <t>R_Plocha (skladba 2 ) - chodníkový přejezd</t>
  </si>
  <si>
    <t>Kladení zámkové dlažby pozemních komunikací ručně tl 80 mm skupiny A pl do 50 m2</t>
  </si>
  <si>
    <t>19,137* 0,300</t>
  </si>
  <si>
    <t>R_Plocha (skladba 2) parkovací stání</t>
  </si>
  <si>
    <t>Kladení dlažby z vegetačních tvárnic pozemních komunikací tl 80 mm pl přes 300 m2</t>
  </si>
  <si>
    <t>(36,352+36,336+32,023+31,332+36,344+21,348) * 0,300</t>
  </si>
  <si>
    <t>R_Plocha (skladba 3) chodník plná skladba</t>
  </si>
  <si>
    <t>(197,582+97,638+9,593) * 0,300</t>
  </si>
  <si>
    <t>Podklad ze štěrkodrtě ŠD plochy přes 100 m2 tl 200 mm</t>
  </si>
  <si>
    <t>Kladení zámkové dlažby komunikací pro pěší ručně tl 60 mm skupiny A pl přes 300 m2</t>
  </si>
  <si>
    <t>dosypání a vyrovnání podkladu</t>
  </si>
  <si>
    <t>R_Plocha (skladba 3) předláždění</t>
  </si>
  <si>
    <t>Úprava krytu z kameniva drceného pro nový kryt s doplněním kameniva drceného přes 0,06 do 0,08 m3/m2</t>
  </si>
  <si>
    <t>použití původní rozebrané bet. dlažby</t>
  </si>
  <si>
    <t>Kladení zámkové dlažby komunikací pro pěší ručně tl 60 mm skupiny A pl do 50 m2</t>
  </si>
  <si>
    <t>Očištění vybouraných zámkových dlaždic s původním spárováním z kameniva těženého</t>
  </si>
  <si>
    <t>R_Plocha (kačírek)</t>
  </si>
  <si>
    <t>Kryt vymývaným dekoračním kamenivem (kačírkem) tl 100 mm</t>
  </si>
  <si>
    <t>R_Plocha (skladba 2) ZTP</t>
  </si>
  <si>
    <t>Příplatek za kombinaci dvou barev u betonových dlažeb pozemních komunikací ručně tl 80 mm skupiny A</t>
  </si>
  <si>
    <t>(4,226+8,489+16,414+14,909) * 0,300</t>
  </si>
  <si>
    <t>R_Plocha (skladba 4) -chodník - napojení na stávající stav (asfalt)</t>
  </si>
  <si>
    <t>Podklad ze směsi stmelené cementem SC C 8/10 (KSC I) tl 100 mm</t>
  </si>
  <si>
    <t>Litý asfalt MA 8 (LAJ) tl 30 mm š do 3 m z nemodifikovaného asfaltu</t>
  </si>
  <si>
    <t>Zdrsňovací posyp litého asfaltu v množství 4 kg/m2</t>
  </si>
  <si>
    <t>Ošetření cementobetonové plochy vodou</t>
  </si>
  <si>
    <t>(2,609+3,292)</t>
  </si>
  <si>
    <t>Styčná spára napojení nového živičného povrchu na stávající za tepla š 15 mm hl 25 mm s prořezáním</t>
  </si>
  <si>
    <t>úprava pláně pro zpevněné plochy</t>
  </si>
  <si>
    <t>Odkopávky a prokopávky nezapažené pro silnice a dálnice v hornině třídy těžitelnosti I objem do 100 m3 strojně</t>
  </si>
  <si>
    <t>Zhutnění podloží z hornin soudržných nebo nesoudržných pod násypy</t>
  </si>
  <si>
    <t>Úprava pláně pro silnice a dálnice v zářezech bez zhutnění</t>
  </si>
  <si>
    <t>C.2_koo_sit_vykres.pdf</t>
  </si>
  <si>
    <t>01_Technicka_zprava.pdf</t>
  </si>
  <si>
    <t>stávající vedení CETIN</t>
  </si>
  <si>
    <t>23,330</t>
  </si>
  <si>
    <t>Provizorní zajištění kabelů ve výkopech při jejich souběhu</t>
  </si>
  <si>
    <t>Výstražná fólie pro krytí kabelů šířky přes 20 do 25 cm</t>
  </si>
  <si>
    <t>Montáž trubek ochranných plastových uložených volně do rýhy tuhých D přes 90 do 110 mm</t>
  </si>
  <si>
    <t>3x rušená UV</t>
  </si>
  <si>
    <t>Demontáž mříží litinových včetně rámů hmotnosti přes 50 do 100 kg</t>
  </si>
  <si>
    <t>3,000* (( Pi * 0,275 * 0,275 ) * 1,800 )</t>
  </si>
  <si>
    <t>Bourání šachet z prefabrikovaných skruží ručně obestavěného prostoru do 1,5 m3</t>
  </si>
  <si>
    <t>obrusná vrstva tl. 40 mm</t>
  </si>
  <si>
    <t>R_Komunikace (skl.1) - napojení přes odskok na stávající stav - povrch asfalt</t>
  </si>
  <si>
    <t>Frézování živičného krytu tl 40 mm pruh š 0,5 m pl do 500 m2 bez překážek v trase</t>
  </si>
  <si>
    <t>napojení na stávající stav</t>
  </si>
  <si>
    <t>Řezání stávajícího živičného krytu hl do 50 mm</t>
  </si>
  <si>
    <t>ložná vrstva tl. 70 mm</t>
  </si>
  <si>
    <t>Řezání stávajícího živičného krytu hl přes 50 do 100 mm</t>
  </si>
  <si>
    <t>podkladní vrstva KSC 8/10 tl. 100 mm</t>
  </si>
  <si>
    <t>Řezání stávajícího betonového krytu hl přes 50 do 100 mm</t>
  </si>
  <si>
    <t>bourani.pdf</t>
  </si>
  <si>
    <t>R_stávající bet. obruba 150x250 mm</t>
  </si>
  <si>
    <t>Vytrhání obrub krajníků obrubníků stojatých</t>
  </si>
  <si>
    <t>R_stávající bet. obruba 50x200 mm</t>
  </si>
  <si>
    <t>Vytrhání obrub záhonových</t>
  </si>
  <si>
    <t>R_stávající chodník asfaltový</t>
  </si>
  <si>
    <t>Odstranění podkladu z kameniva drceného tl do 100 mm strojně pl do 50 m2</t>
  </si>
  <si>
    <t>Odstranění podkladu z betonu prostého tl do 100 mm strojně pl do 50 m2</t>
  </si>
  <si>
    <t>Odstranění podkladu živičného tl 50 mm strojně pl do 50 m2</t>
  </si>
  <si>
    <t>asfaltový chodník - napojení na stávající stav</t>
  </si>
  <si>
    <t>(2,612+3,296)</t>
  </si>
  <si>
    <t>R_stávající chodník z bet. dlažby</t>
  </si>
  <si>
    <t>Rozebrání dlažeb ze zámkových dlaždic komunikací pro pěší ručně</t>
  </si>
  <si>
    <t>Odstranění podkladu z kameniva drceného tl přes 100 do 200 mm strojně pl přes 200 m2</t>
  </si>
  <si>
    <t>R_stávající asfaltová komunikace</t>
  </si>
  <si>
    <t>R_Komunikace (skl.1) - napojení přes odskok na stávající stav - povrch asfalt* 25/100</t>
  </si>
  <si>
    <t>Odstranění podkladu z betonu prostého tl do 100 mm strojně pl přes 200 m2</t>
  </si>
  <si>
    <t>pruh š. 0,15 m podél obrub 150x250 mm</t>
  </si>
  <si>
    <t>R_stávající bet. obruba 150x250 mm* 0,150</t>
  </si>
  <si>
    <t>pruh š. 0,15 m okolo rušených UV</t>
  </si>
  <si>
    <t>3,000* (( 0,150 * ( 0,800 * 2 + 0,500 * 2 )</t>
  </si>
  <si>
    <t>Odstranění podkladu živičného tl přes 50 do 100 mm ručně</t>
  </si>
  <si>
    <t>Čištění vozovek metením ručně podkladu nebo krytu betonového nebo živičného</t>
  </si>
  <si>
    <t>odpočet plochy ručního bourání</t>
  </si>
  <si>
    <t>VV viz. 113107142 oddílu 9.3</t>
  </si>
  <si>
    <t>- 20,972</t>
  </si>
  <si>
    <t>Frézování živičného krytu tl 100 mm pruh š 0,5 m pl do 500 m2 bez překážek v trase</t>
  </si>
  <si>
    <t>Čištění vozovek metením strojně podkladu nebo krytu betonového nebo živičného</t>
  </si>
  <si>
    <t>Čištění vozovek splachováním vodou</t>
  </si>
  <si>
    <t>pro VV SP stanoven podíl 25% celkových ploch</t>
  </si>
  <si>
    <t>(51,940+46,700+8,850+13,360+6,560+4,030+3,120+41,900+26,650) * 25/100</t>
  </si>
  <si>
    <t>Sejmutí ornice tl vrstvy do 200 mm ručně</t>
  </si>
  <si>
    <t>pro VV SP stanoven podíl 75% celkových ploch</t>
  </si>
  <si>
    <t>(51,940+46,700+8,850+13,360+6,560+4,030+3,120+41,900+26,650) * 75/100</t>
  </si>
  <si>
    <t>Sejmutí ornice plochy do 100 m2 tl vrstvy do 200 mm strojně</t>
  </si>
  <si>
    <t>Zarovnání styčné plochy podkladu nebo krytu živičného tl do 50 mm</t>
  </si>
  <si>
    <t xml:space="preserve">R_Drenáž HD-PE DN 150 </t>
  </si>
  <si>
    <t>R_Napojení UV1 PVC DN 200</t>
  </si>
  <si>
    <t xml:space="preserve"> A/ SO 10</t>
  </si>
  <si>
    <t>viz. skladba 2</t>
  </si>
  <si>
    <t>26,930</t>
  </si>
  <si>
    <t>rozšíření po obvodu o 30 cm</t>
  </si>
  <si>
    <t>26,530* 0,300</t>
  </si>
  <si>
    <t>obruba ozn. 1 - 150x150 mm</t>
  </si>
  <si>
    <t>0,386</t>
  </si>
  <si>
    <t>obruba ozn. 2 - 150x150 mm</t>
  </si>
  <si>
    <t>ozn. 1</t>
  </si>
  <si>
    <t>ozn. 2</t>
  </si>
  <si>
    <t>obruba ozn. 3 - 150x250 mm</t>
  </si>
  <si>
    <t>obruba přechodová 150x150-250 mm</t>
  </si>
  <si>
    <t>ozn. 3</t>
  </si>
  <si>
    <t>úprava podél obruby - napojení na asfalt. ZP</t>
  </si>
  <si>
    <t xml:space="preserve"> A/ SO 11</t>
  </si>
  <si>
    <t>původní skrytá orniční vrstva</t>
  </si>
  <si>
    <t>(38,140+34,440+8,340+10,900+4,030+2,680+2,840+30,000+24,860)</t>
  </si>
  <si>
    <t>Plošná úprava terénu do 500 m2 zemina skupiny 1 až 4 nerovnosti přes 100 do 150 mm v rovinně a svahu do 1:5</t>
  </si>
  <si>
    <t>Rozprostření ornice tl vrstvy do 200 mm pl do 100 m2 v rovině nebo ve svahu do 1:5 strojně</t>
  </si>
  <si>
    <t>Založení parterového trávníku výsevem pl do 1000 m2 v rovině a ve svahu do 1:5</t>
  </si>
  <si>
    <t>rozrušení "utaženého" podkladu pojezdem stavební machanizace</t>
  </si>
  <si>
    <t>Rozrušení půdy souvislé pl přes 100 do 500 m2 hl přes 50 do 150 mm v rovině a svahu do 1:5</t>
  </si>
  <si>
    <t>2x křížem</t>
  </si>
  <si>
    <t>(38,140+34,440+8,340+10,900+4,030+2,680+2,840+30,000+24,860) * 2</t>
  </si>
  <si>
    <t>Obdělání půdy hrabáním v rovině a svahu do 1:5</t>
  </si>
  <si>
    <t>3x křížem</t>
  </si>
  <si>
    <t>(38,140+34,440+8,340+10,900+4,030+2,680+2,840+30,000+24,860) * 3</t>
  </si>
  <si>
    <t>Obdělání půdy válením v rovině a svahu do 1:5</t>
  </si>
  <si>
    <t>2x před výsadbou</t>
  </si>
  <si>
    <t>Chemické odplevelení před založením kultury postřikem na široko v rovině a svahu do 1:5 ručně</t>
  </si>
  <si>
    <t>1x po výsadbě</t>
  </si>
  <si>
    <t>Chemické odplevelení po založení kultury postřikem na široko v rovině a svahu do 1:5 ručně</t>
  </si>
  <si>
    <t>první seč po výsadbě</t>
  </si>
  <si>
    <t>Ošetření trávníku shrabáním v rovině a svahu do 1:5</t>
  </si>
  <si>
    <t>Vypletí záhonu trávníku po výsevu s naložením a odvozem odpadu do 20 km v rovině a svahu do 1:5</t>
  </si>
  <si>
    <t>vydatnost 1 zálivky = 15 litrů/m2</t>
  </si>
  <si>
    <t>1x při výsadbě</t>
  </si>
  <si>
    <t>(8,340+10,900+4,030+2,680+2,840) * ( 15,00 / 1000 )</t>
  </si>
  <si>
    <t>1x denně po dobu min. 5-ti dnů po výsadbě</t>
  </si>
  <si>
    <t>((8,340+10,900+4,030+2,680+2,840)) * ( 15,00 / 1000 ) * 5</t>
  </si>
  <si>
    <t>1x při první seči</t>
  </si>
  <si>
    <t>Zalití rostlin vodou plocha do 20 m2</t>
  </si>
  <si>
    <t>((38,140+34,440)+(30,000+24,860)) * ( 15,00 / 1000 )</t>
  </si>
  <si>
    <t>(((38,140+34,440)+(30,000+24,860)) * ( 15,00 / 1000 )) * 5</t>
  </si>
  <si>
    <t>Zalití rostlin vodou plocha přes 20 m2</t>
  </si>
  <si>
    <t>SNL_vegetacni upravy_situace_240315.pdf</t>
  </si>
  <si>
    <t>záhonová výsadba trvalek a cibulovin</t>
  </si>
  <si>
    <t>(2,490+10,730+4,970+4,980+6,660+5,000)</t>
  </si>
  <si>
    <t>Ošetření vysazených květin v rovině a svahu do 1:5</t>
  </si>
  <si>
    <t>Odstranění odkvetlých a odumřelých částí trvalek s odklizením odpadu do 20 km</t>
  </si>
  <si>
    <t>Odplevelení záhonu květin v rovině a svahu do 1:5</t>
  </si>
  <si>
    <t>vydatnost 1 zálivky = 5 litrů/m2</t>
  </si>
  <si>
    <t>(2,490+10,730+4,970+4,980+6,660+5,000) * ( 5,00 / 1000 )</t>
  </si>
  <si>
    <t>((2,490+10,730+4,970+4,980+6,660+5,000) * ( 5,00 / 1000 )) * 5</t>
  </si>
  <si>
    <t>jáma cca. 1,5 násobek průměru balu</t>
  </si>
  <si>
    <t>R_strom S1</t>
  </si>
  <si>
    <t>Jamky pro výsadbu s výměnou 50 % půdy zeminy skupiny 1 až 4 obj přes 0,4 do 1 m3 v rovině a svahu do 1:5</t>
  </si>
  <si>
    <t>jáma 3,50x3,50x1,20 m</t>
  </si>
  <si>
    <t>strom S2, S3, S4, S8 a S9</t>
  </si>
  <si>
    <t>(1,000+1,000+1,000+1,000+1,000)</t>
  </si>
  <si>
    <t>strom S1, S2, S3, S4, S8 a S9</t>
  </si>
  <si>
    <t>(1,000+1,000+1,000+1,000+1,000+1,000)</t>
  </si>
  <si>
    <t>Výsadba dřeviny s balem D přes 0,5 do 0,6 m do jamky se zalitím v rovině a svahu do 1:5</t>
  </si>
  <si>
    <t>Ošetřování vysazených dřevin soliterních v rovině a svahu do 1:5</t>
  </si>
  <si>
    <t>strom S1</t>
  </si>
  <si>
    <t>Ukotvení kmene dřevin v rovině nebo na svahu do 1:5 třemi kůly D do 0,1 m dl přes 1 do 2 m</t>
  </si>
  <si>
    <t>Odstranění ukotvení kmene dřevin třemi kůly D do 0,1 m dl přes 1 do 2 m</t>
  </si>
  <si>
    <t>5 tablet / strom</t>
  </si>
  <si>
    <t>1 tableta = 0,01 kg</t>
  </si>
  <si>
    <t>0,010 * 30</t>
  </si>
  <si>
    <t>Hnojení půdy umělým hnojivem k jednotlivým rostlinám v rovině a svahu do 1:5</t>
  </si>
  <si>
    <t>1 zálivka = 100 litrů/strom</t>
  </si>
  <si>
    <t>(1,000+1,000+1,000+1,000+1,000+1,000) * 100/1000</t>
  </si>
  <si>
    <t>4 ks/ strom</t>
  </si>
  <si>
    <t>(1,000+1,000+1,000+1,000+1,000) * 4</t>
  </si>
  <si>
    <t>Podzemní ukotvení kmene dřevin do volné zeminy skupiny 1 až 4 obvodu kmene do 250 mm</t>
  </si>
  <si>
    <t>1x podkladní + 1x krycí</t>
  </si>
  <si>
    <t>(1,000+1,000+1,000+1,000+1,000+1,000) * 2</t>
  </si>
  <si>
    <t>Zřízení ochranného nátěru kmene stromu do výšky 1 m obvodu přes 180 do 250 mm</t>
  </si>
  <si>
    <t>0,900 * 0,900 *1,000</t>
  </si>
  <si>
    <t>1,655 * 1,655 *(1,000+1,000+1,000+1,000+1,000)</t>
  </si>
  <si>
    <t>2x</t>
  </si>
  <si>
    <t>(( 0,900 * 0,900 ) *1,000) * 2</t>
  </si>
  <si>
    <t>(( 3,500 * 3,500 ) * 5,000 ) * 2</t>
  </si>
  <si>
    <t>1x KARI 6/6-150x150 mm</t>
  </si>
  <si>
    <t>rozměr 1,20x1,20 m</t>
  </si>
  <si>
    <t>(( 1,200 * 1,200 ) * 2,96 * 0,001 ) * 5</t>
  </si>
  <si>
    <t>přípočet 30% na prostřih</t>
  </si>
  <si>
    <t>0,021 * 30/100</t>
  </si>
  <si>
    <t>Výztuž základových patek svařovanými sítěmi Kari</t>
  </si>
  <si>
    <t>R_Plocha (SO 11) mlatová cesta</t>
  </si>
  <si>
    <t>Úprava pláně v hornině třídy těžitelnosti I skupiny 3 bez zhutnění ručně</t>
  </si>
  <si>
    <t>Zřízení podkladu nebo ochranné vrstvy vozovky z mechanicky zpevněné zeminy MZ tl 50 mm</t>
  </si>
  <si>
    <t>Zřízení podkladu nebo ochranné vrstvy vozovky z mechanicky zpevněné zeminy MZ tl 80 mm</t>
  </si>
  <si>
    <t>Podklad z kameniva hrubého drceného vel. 32-63 mm plochy do 100 m2 tl 170 mm</t>
  </si>
  <si>
    <t>SNL_vegetacni upravy_sit_240527.pdf</t>
  </si>
  <si>
    <t>Kořenová drenážní smyčka* (R_strom S2+R_strom S3+R_strom S4+R_strom S8+R_strom S9)</t>
  </si>
  <si>
    <t>2 ksusy / strom</t>
  </si>
  <si>
    <t>(R_strom S2+R_strom S3+R_strom S4+R_strom S8+R_strom S9) * 2,000</t>
  </si>
  <si>
    <t>Montáž elektro T-kusů na kanalizačním potrubí z PE trub d 160</t>
  </si>
  <si>
    <t>trvalkový záhon</t>
  </si>
  <si>
    <t>5x ročně</t>
  </si>
  <si>
    <t>(2,490+10,730+4,970+4,980+6,660+5,000) * 5 * 5</t>
  </si>
  <si>
    <t>Řez trvalek ve vegetačním období v rovině nebo ve svahu do 1:5 jarní řez</t>
  </si>
  <si>
    <t>Vypletí záhonu květin s naložením a odvozem odpadu do 20 km v rovině a svahu do 1:5</t>
  </si>
  <si>
    <t>Kořenová drenážní smyčka</t>
  </si>
  <si>
    <t>R_strom S2</t>
  </si>
  <si>
    <t>R_strom S3</t>
  </si>
  <si>
    <t>R_strom S4</t>
  </si>
  <si>
    <t>R_strom S8</t>
  </si>
  <si>
    <t>R_strom S9</t>
  </si>
  <si>
    <t xml:space="preserve"> B/ SO 01</t>
  </si>
  <si>
    <t>N_stávající chodník z bet. dlažby</t>
  </si>
  <si>
    <t>stávající chodník z bet. dlažby</t>
  </si>
  <si>
    <t>33,060</t>
  </si>
  <si>
    <t>Odstranění podkladu z kameniva drceného tl přes 100 do 200 mm strojně pl do 50 m2</t>
  </si>
  <si>
    <t>117,100+158,200</t>
  </si>
  <si>
    <t>Odstranění podkladu z kameniva drceného tl přes 100 do 200 mm strojně pl přes 50 do 200 m2</t>
  </si>
  <si>
    <t>stávající orniční vrstva tl. 150 mm</t>
  </si>
  <si>
    <t>pro VV SP stanoven podíl 20% ručně + 80% strojně</t>
  </si>
  <si>
    <t>((9,310+56,910+17,530+59,060)+(19,190+61,870+3,030)) * 80/100</t>
  </si>
  <si>
    <t>((9,310+56,910+17,530+59,060)+(19,190+61,870+3,030)) * 20/100</t>
  </si>
  <si>
    <t>309,760</t>
  </si>
  <si>
    <t>Sejmutí ornice plochy do 500 m2 tl vrstvy do 200 mm strojně</t>
  </si>
  <si>
    <t>stávající bet. plocha pod sušáky prádla</t>
  </si>
  <si>
    <t>48,830</t>
  </si>
  <si>
    <t>Odstranění podkladu z betonu prostého tl přes 100 do 150 mm strojně pl do 50 m2</t>
  </si>
  <si>
    <t>N_stávající obruba 50x200 mm</t>
  </si>
  <si>
    <t>N_Komunikace (skladba 1) - plná skladba - povrch asfaltový</t>
  </si>
  <si>
    <t>rozšíření podkladu pruh š. 0,30 m</t>
  </si>
  <si>
    <t>68,368* 0,300</t>
  </si>
  <si>
    <t>N_plocha (skladba 2 ) chodník s možností pojezdu</t>
  </si>
  <si>
    <t>12,965* 0,300</t>
  </si>
  <si>
    <t xml:space="preserve">N_Plocha (skladba 2) parkovací stání </t>
  </si>
  <si>
    <t>Kladení dlažby z vegetačních tvárnic pozemních komunikací tl 80 mm pl přes 100 do 300 m2</t>
  </si>
  <si>
    <t>(36,047+25,568+35,576+26,074) * 0,300</t>
  </si>
  <si>
    <t>N_Plocha (skladba 2) parkovací stání ZTP</t>
  </si>
  <si>
    <t>(16,884+16,873) * 0,300</t>
  </si>
  <si>
    <t>N_Plocha (skladba 3) chodníková plocha bet. dlažba</t>
  </si>
  <si>
    <t>(86,425+60,907+12,975+81,413) * 0,300</t>
  </si>
  <si>
    <t>Kladení zámkové dlažby komunikací pro pěší ručně tl 60 mm skupiny A pl přes 100 do 300 m2</t>
  </si>
  <si>
    <t>vyrovnání a doplnění původního podkladu</t>
  </si>
  <si>
    <t>N_Plocha (skladba 3) chodníková plocha - předláždění</t>
  </si>
  <si>
    <t>použití původní bet. dlažby</t>
  </si>
  <si>
    <t>N_Plocha (skladba 3) úprava pro slabozraké a nevidomé</t>
  </si>
  <si>
    <t>Příplatek za kombinaci dvou barev u kladení betonových dlažeb komunikací pro pěší ručně tl 60 mm skupiny A</t>
  </si>
  <si>
    <t>28,161* 2</t>
  </si>
  <si>
    <t>rýha š. 0,40 m; průměrná hl. 0,65 m</t>
  </si>
  <si>
    <t>(28,161* ( 0,400 * 2 + 0,650 * 2 )) * 2</t>
  </si>
  <si>
    <t>dosyp nad objem zásypu uvedený v položce 212752402 odd. 2.1</t>
  </si>
  <si>
    <t>(28,161* 0,400 * 0,200 ) * 2</t>
  </si>
  <si>
    <t>Výplň odvodňovacích žeber nebo trativodů kamenivem hrubým drceným frakce 16 až 63 mm</t>
  </si>
  <si>
    <t>rýha š. 0,40 m; průměrná hloubka 0,65 m</t>
  </si>
  <si>
    <t>(28,161* 0,400 * 0,650 ) * 2</t>
  </si>
  <si>
    <t>2x IP12</t>
  </si>
  <si>
    <t>V10f - symbol ZTP</t>
  </si>
  <si>
    <t>2,000* ( 1,500 * 1,500 )</t>
  </si>
  <si>
    <t>vyznačení PS jiným odstínem bet. dlažby</t>
  </si>
  <si>
    <t>(4,902+4,902+4,902+4,902+4,901+4,892+4,901+4,901+4,902+4,902+4,901+4,892)</t>
  </si>
  <si>
    <t>(4,902+4,902+4,902+4,902+4,901+4,892+4,901+4,901+4,902+4,902+4,901+4,892) * 0,200</t>
  </si>
  <si>
    <t>beton C25/30-XF2</t>
  </si>
  <si>
    <t>N_OBR_2</t>
  </si>
  <si>
    <t>beton C 25/30-XF2</t>
  </si>
  <si>
    <t>obruba 150x250 mm</t>
  </si>
  <si>
    <t>N_OBR_4</t>
  </si>
  <si>
    <t>N_OBR_5</t>
  </si>
  <si>
    <t>obruba 100x250 mm</t>
  </si>
  <si>
    <t>N_OBR_6</t>
  </si>
  <si>
    <t>N_OBR_7</t>
  </si>
  <si>
    <t>obruba 50x200 mm</t>
  </si>
  <si>
    <t>N_OBR_8</t>
  </si>
  <si>
    <t>N_OBR_9</t>
  </si>
  <si>
    <t>výškový stupeň obrubou 100x250 mm</t>
  </si>
  <si>
    <t>2,000* 2,500</t>
  </si>
  <si>
    <t>Osazení ŽB schodišťových stupňů na desku drsných</t>
  </si>
  <si>
    <t>N_odstraněná parková lavička</t>
  </si>
  <si>
    <t>Odstranění lavičky stabilní zabetonované</t>
  </si>
  <si>
    <t>N_plocha (skladba 1 ) plná skladba</t>
  </si>
  <si>
    <t>po sejmutí orniční vrstvy tl. 150 mm</t>
  </si>
  <si>
    <t>N_plocha (skladba 1 ) plná skladba* 0,260</t>
  </si>
  <si>
    <t>N_plocha (skladba 2 ) chodník s možností pojezdu * 0,240</t>
  </si>
  <si>
    <t>N_Plocha (skladba 2) parkovací stání * 0,240</t>
  </si>
  <si>
    <t>N_Plocha (skladba 2) parkovací stání ZTP* 0,240</t>
  </si>
  <si>
    <t>plocha chodníku</t>
  </si>
  <si>
    <t>8,980 * 0,140</t>
  </si>
  <si>
    <t>plocha úpravy pro slabozraké a nevidomě</t>
  </si>
  <si>
    <t>0,820 * 0,140</t>
  </si>
  <si>
    <t>Odkopávky a prokopávky nezapažené pro silnice a dálnice v hornině třídy těžitelnosti I objem do 500 m3 strojně</t>
  </si>
  <si>
    <t xml:space="preserve"> B/ SO 11</t>
  </si>
  <si>
    <t>156,230</t>
  </si>
  <si>
    <t>312,460</t>
  </si>
  <si>
    <t>468,690</t>
  </si>
  <si>
    <t>34,830</t>
  </si>
  <si>
    <t>5,000</t>
  </si>
  <si>
    <t>0,600</t>
  </si>
  <si>
    <t>20,000</t>
  </si>
  <si>
    <t>12,000</t>
  </si>
  <si>
    <t>124,120</t>
  </si>
  <si>
    <t>45,580</t>
  </si>
  <si>
    <t>(21,020+10,030+63,330+46,030+8,740+24,660+2,320)</t>
  </si>
  <si>
    <t>nová zeleň - trávník</t>
  </si>
  <si>
    <t>2_situace.pdf+SNL_vegetacni upravy_sit_240527.pdf</t>
  </si>
  <si>
    <t>(5,510+4,980+5,490) * 5 * 5</t>
  </si>
  <si>
    <t>VV0026_1</t>
  </si>
  <si>
    <t>870,750</t>
  </si>
  <si>
    <t>(21,020+10,030+63,330+46,030+8,740+24,660+2,320) * 2</t>
  </si>
  <si>
    <t>(21,020+10,030+63,330+46,030+8,740+24,660+2,320) * 3</t>
  </si>
  <si>
    <t>(10,030+8,740+2,320) * ( 15/1000)</t>
  </si>
  <si>
    <t>((10,030+8,740+2,320) * ( 15/1000 ) ) * 5</t>
  </si>
  <si>
    <t>(10,030+8,740+2,320) * ( 15/1000 )</t>
  </si>
  <si>
    <t>(21,020+63,330+46,030+24,660) * ( 15/1000 )</t>
  </si>
  <si>
    <t>((21,020+63,330+46,030+24,660) * ( 15/1000 )) * 5</t>
  </si>
  <si>
    <t>záhonová výsadba trvalek</t>
  </si>
  <si>
    <t>6 ks/m2</t>
  </si>
  <si>
    <t>plocha cca. 15 m2</t>
  </si>
  <si>
    <t>Výsadba trvalek prostokořenných</t>
  </si>
  <si>
    <t>záhonová výsadba cibulovin</t>
  </si>
  <si>
    <t>5-10 ks/m2</t>
  </si>
  <si>
    <t>Výsadba cibulí nebo hlíz</t>
  </si>
  <si>
    <t>(5,510+4,980+5,490)</t>
  </si>
  <si>
    <t>(5,510+4,980+5,490) * ( 5/1000 )</t>
  </si>
  <si>
    <t>((5,510+4,980+5,490) * ( 5/1000 )) * 5</t>
  </si>
  <si>
    <t>N_Plocha (SO 11) mlatová cesta</t>
  </si>
  <si>
    <t>strom S5, S6 a S7</t>
  </si>
  <si>
    <t>(1,000+1,000+1,000)</t>
  </si>
  <si>
    <t>4 ks/strom</t>
  </si>
  <si>
    <t>(1,000+1,000+1,000) * 4</t>
  </si>
  <si>
    <t>(1,000+1,000+1,000) * 2</t>
  </si>
  <si>
    <t>2x strom S5, S6 a S7</t>
  </si>
  <si>
    <t>(( 3,500 * 3,500 ) * 3 ) * 2</t>
  </si>
  <si>
    <t>1x strom S5, S6 a S7</t>
  </si>
  <si>
    <t>( 3,500 * 3,500 ) * 3</t>
  </si>
  <si>
    <t>strukturální substrát svrchní (typ A)</t>
  </si>
  <si>
    <t>( 1,455 * 1,455 * 0,350 ) * 3</t>
  </si>
  <si>
    <t>strukturální substrát spodní (typ B)</t>
  </si>
  <si>
    <t>( 3,500 * 3,500 * 0,800 ) * 3</t>
  </si>
  <si>
    <t>- ( 1,100 * 1,100 * 0,300 ) * 3 "odpočet typu C</t>
  </si>
  <si>
    <t>strukturální substrát (typ C)</t>
  </si>
  <si>
    <t>( 1,100 * 1,100 * 0,300 ) * 3</t>
  </si>
  <si>
    <t>tl. 50 mm</t>
  </si>
  <si>
    <t>1,650 * 1,650 * 3</t>
  </si>
  <si>
    <t>Mulčování záhonů kačírkem tl vrstvy přes 0,02 do 0,05 m v rovině a svahu do 1:5</t>
  </si>
  <si>
    <t>tl. 300 mm</t>
  </si>
  <si>
    <t>( 1,100 * 1,100 ) * 3</t>
  </si>
  <si>
    <t>Drenážní vrstva záhonu pro výsadby v rovině nebo ve svahu do 1:5 pl přes 8 do 10 m2 hl přes 150 do 300 mm</t>
  </si>
  <si>
    <t>vydatnost 1 zálivky = 100 litrů/strom</t>
  </si>
  <si>
    <t>(1,000+1,000+1,000) * ( 100/1000 )</t>
  </si>
  <si>
    <t>rozměr 1,20 x 1,20 m</t>
  </si>
  <si>
    <t>(( 1,200 * 1,200 ) * 2,96 * 0,001 ) * 3</t>
  </si>
  <si>
    <t>0,013 * 30/100</t>
  </si>
  <si>
    <t>0,010 * 15</t>
  </si>
  <si>
    <t>tl. 350 mm</t>
  </si>
  <si>
    <t>( 1,455 * 1,455 ) * 3</t>
  </si>
  <si>
    <t>tl. 800 mm</t>
  </si>
  <si>
    <t>- ( 1,100 * 1,100 ) * 3 " odpočet typu C</t>
  </si>
  <si>
    <t>Kořenová drenážní smyčka* (N_strom S5+N_strom S6+N_strom S7)</t>
  </si>
  <si>
    <t>2 kusy/ strom</t>
  </si>
  <si>
    <t>(N_strom S5+N_strom S6+N_strom S7) * 2,000</t>
  </si>
  <si>
    <t>N_strom S5</t>
  </si>
  <si>
    <t>N_strom S6</t>
  </si>
  <si>
    <t>N_strom S7</t>
  </si>
  <si>
    <t xml:space="preserve"> VON</t>
  </si>
  <si>
    <t>Nový výkaz (161)</t>
  </si>
  <si>
    <t>C.3_spec_vykres_sit_ZOV_hruby_navrh_DIO.pdf</t>
  </si>
  <si>
    <t>2x IP22</t>
  </si>
  <si>
    <t>VON_PSDZ_sloupek DZ</t>
  </si>
  <si>
    <t>Nový výkaz (162)</t>
  </si>
  <si>
    <t>VON_PSDZ_deska DZ</t>
  </si>
  <si>
    <t>Nový výkaz (163)</t>
  </si>
  <si>
    <t>1x</t>
  </si>
  <si>
    <t>VON_PSDZ_zábrana Z2+3xS7 typ 1</t>
  </si>
  <si>
    <t>1x Z2+3xS7 typ 1</t>
  </si>
  <si>
    <t>Nový výkaz (165)</t>
  </si>
  <si>
    <t>VON_oplocení staveniště</t>
  </si>
  <si>
    <t>Nový výkaz (166)</t>
  </si>
  <si>
    <t>VON_koridor pro pěší* 2</t>
  </si>
  <si>
    <t>Nový výkaz (167)</t>
  </si>
  <si>
    <t>rámové ocelové oplocení staveniště</t>
  </si>
  <si>
    <t>cca. 286 bm</t>
  </si>
  <si>
    <t>koridor pro pěší</t>
  </si>
  <si>
    <t>cca. 105,5 bm</t>
  </si>
  <si>
    <t>VON_koridor pro pěší</t>
  </si>
  <si>
    <t>84,727+20,812</t>
  </si>
  <si>
    <t>286,192</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</si>
  <si>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</si>
  <si>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</si>
  <si>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</si>
  <si>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</si>
  <si>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</si>
  <si>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</si>
  <si>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</si>
  <si>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</si>
  <si>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</si>
  <si>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</si>
  <si>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</si>
  <si>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</si>
  <si>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</si>
  <si>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</si>
  <si>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</si>
  <si>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</si>
  <si>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OST</t>
  </si>
  <si>
    <t>Ostatní</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</si>
  <si>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</si>
  <si>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</si>
  <si>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</si>
  <si>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</si>
  <si>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</si>
  <si>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</si>
  <si>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</si>
  <si>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</si>
  <si>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</si>
  <si>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</si>
  <si>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</si>
  <si>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</si>
  <si>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</si>
  <si>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</si>
  <si>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</si>
  <si>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</si>
  <si>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</si>
  <si>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</si>
  <si>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</si>
  <si>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</si>
  <si>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</si>
  <si>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</si>
  <si>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</si>
  <si>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</si>
  <si>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</si>
  <si>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</si>
  <si>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</si>
  <si>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</si>
  <si>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</si>
  <si>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</si>
  <si>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</si>
  <si>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</si>
  <si>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</si>
  <si>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</si>
  <si>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</si>
  <si>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</si>
  <si>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</si>
  <si>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</si>
  <si>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</si>
  <si>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</si>
  <si>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</si>
  <si>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</si>
  <si>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</si>
  <si>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</si>
  <si>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</si>
  <si>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</si>
  <si>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</si>
  <si>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</si>
  <si>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</si>
  <si>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</si>
  <si>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</si>
  <si>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</si>
  <si>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</si>
  <si>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</si>
  <si>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</si>
  <si>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</si>
  <si>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</si>
  <si>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</si>
  <si>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</si>
  <si>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</si>
  <si>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</si>
  <si>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</si>
  <si>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</si>
  <si>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</si>
  <si>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</si>
  <si>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</si>
  <si>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</si>
  <si>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</si>
  <si>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</si>
  <si>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</si>
  <si>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</si>
  <si>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</si>
  <si>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</si>
  <si>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</si>
  <si>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</si>
  <si>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</si>
  <si>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</si>
  <si>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</si>
  <si>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</si>
  <si>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</si>
  <si>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</si>
  <si>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</si>
  <si>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</si>
  <si>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</si>
  <si>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</si>
  <si>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</si>
  <si>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</si>
  <si>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</si>
  <si>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</si>
  <si>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</si>
  <si>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</si>
  <si>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</si>
  <si>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</si>
  <si>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</si>
  <si>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</si>
  <si>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</si>
  <si>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</si>
  <si>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</si>
  <si>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</si>
  <si>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</si>
  <si>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</si>
  <si>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</si>
  <si>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</si>
  <si>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</si>
  <si>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</si>
  <si>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</si>
  <si>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</si>
  <si>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</si>
  <si>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</si>
  <si>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</si>
  <si>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</si>
  <si>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</si>
  <si>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</si>
  <si>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</si>
  <si>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</si>
  <si>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</si>
  <si>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</si>
  <si>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</si>
  <si>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</si>
  <si>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</si>
  <si>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</si>
  <si>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</si>
  <si>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</si>
  <si>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</si>
  <si>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</si>
  <si>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</si>
  <si>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</si>
  <si>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</si>
  <si>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</si>
  <si>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</si>
  <si>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</si>
  <si>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</si>
  <si>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</si>
  <si>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</si>
  <si>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</si>
  <si>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</si>
  <si>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</si>
  <si>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</si>
  <si>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</si>
  <si>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</si>
  <si>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</si>
  <si>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</si>
  <si>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</si>
  <si>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</si>
  <si>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</si>
  <si>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</si>
  <si>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</si>
  <si>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</si>
  <si>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</si>
  <si>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</si>
  <si>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</si>
  <si>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</si>
  <si>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</si>
  <si>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</si>
  <si>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</si>
  <si>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</si>
  <si>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</si>
  <si>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</si>
  <si>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</si>
  <si>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</si>
  <si>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</si>
  <si>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</si>
  <si>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</si>
  <si>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</si>
  <si>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</si>
  <si>
    <t>Všeobecné podmínky k ceně díla</t>
  </si>
  <si>
    <r>
      <t>1)</t>
    </r>
    <r>
      <rPr>
        <sz val="7"/>
        <rFont val="Times New Roman"/>
        <family val="1"/>
        <charset val="238"/>
      </rPr>
      <t xml:space="preserve">       </t>
    </r>
    <r>
      <rPr>
        <sz val="10"/>
        <rFont val="Calibri"/>
        <family val="2"/>
        <charset val="238"/>
      </rPr>
      <t>Nabídková cena obsahuje veškeré práce a dodávky, které jsou zřejmé z projektové dokumentace, zejména technické zprávy, výkresů, výkazu výměr a výpisů materiálů.</t>
    </r>
  </si>
  <si>
    <r>
      <t>2)</t>
    </r>
    <r>
      <rPr>
        <sz val="7"/>
        <rFont val="Times New Roman"/>
        <family val="1"/>
        <charset val="238"/>
      </rPr>
      <t xml:space="preserve">       </t>
    </r>
    <r>
      <rPr>
        <sz val="10"/>
        <rFont val="Calibri"/>
        <family val="2"/>
        <charset val="238"/>
      </rPr>
      <t>Pro stanovení ceny je nutné prostudovat veškeré dostupné podklady a zejména prohlédnout vlastní staveniště.</t>
    </r>
  </si>
  <si>
    <r>
      <t>3)</t>
    </r>
    <r>
      <rPr>
        <sz val="7"/>
        <rFont val="Times New Roman"/>
        <family val="1"/>
        <charset val="238"/>
      </rPr>
      <t xml:space="preserve">       </t>
    </r>
    <r>
      <rPr>
        <sz val="10"/>
        <rFont val="Calibri"/>
        <family val="2"/>
        <charset val="238"/>
      </rPr>
      <t>Věcné ani výměrové údaje ve všech soupisech prací a dodávek nesmějí být zhotovitelem při zpracování nabídky měněny. Výměry materiálů ve specifikacích jsou uvedeny v teoretické (vypočítané) výměře, náklady na prořez či ztratné zohlední dodavatel v jednotkové ceně. Celkové ceny jednotlivých položek i kapitol budou odpovídat uvedené věcné náplni a výměrám v soupisu prací a dodávek.</t>
    </r>
  </si>
  <si>
    <r>
      <t>4)</t>
    </r>
    <r>
      <rPr>
        <sz val="7"/>
        <rFont val="Times New Roman"/>
        <family val="1"/>
        <charset val="238"/>
      </rPr>
      <t xml:space="preserve">       </t>
    </r>
    <r>
      <rPr>
        <sz val="10"/>
        <rFont val="Calibri"/>
        <family val="2"/>
        <charset val="238"/>
      </rPr>
      <t>Zhotovitel při vypracování nabídky zohlední všechny údaje a požadavky uvedené v projektu a v technických standardech. Pokud tak neučiní, nebude v průběhu provádění stavby brán zřetel na jeho eventuální požadavky na uznání víceprací vyplývajících z údajů a požadavků uvedených ve výše zmíněné projektové dokumentaci.</t>
    </r>
  </si>
  <si>
    <r>
      <t>5)</t>
    </r>
    <r>
      <rPr>
        <sz val="7"/>
        <rFont val="Times New Roman"/>
        <family val="1"/>
        <charset val="238"/>
      </rPr>
      <t xml:space="preserve">       </t>
    </r>
    <r>
      <rPr>
        <sz val="10"/>
        <rFont val="Calibri"/>
        <family val="2"/>
        <charset val="238"/>
      </rPr>
      <t>Výkaz výměr, dodávek a prací nemusí být úplný a vyčerpávající. Je souhrnný, tzn.že poskytuje ucelený přehled o rozsahu dodávky pomocí položek, které mají vliv na celkovou a pevnou cenu díla. Je pouze jednou částí dokumentace. Uchazeč je povinen při sestavování rozpočtu kontrolovat VV s PD. Pokud narazí při sestavování nabídkového rozpočtu na nesrovnalost mezi PD a VV je povinen o tom neprodleně informovat zadavatele. Pokud tak neučiní, nebude brán zřetel na případně pozdější požadované vícepráce a vícenáklady.</t>
    </r>
  </si>
  <si>
    <r>
      <t>6)</t>
    </r>
    <r>
      <rPr>
        <sz val="7"/>
        <rFont val="Times New Roman"/>
        <family val="1"/>
        <charset val="238"/>
      </rPr>
      <t xml:space="preserve">       </t>
    </r>
    <r>
      <rPr>
        <sz val="10"/>
        <rFont val="Calibri"/>
        <family val="2"/>
        <charset val="238"/>
      </rPr>
      <t>Jsou-li ve výkazu výměr uvedeny odkazy na obchodní firmy, názvy nebo specifická označení výrobků apod., jsou takové odkazy pouze informativní a zadavatel umožňuje použít i jiných, zejména kvalitativně a technicky stejných řešení.</t>
    </r>
  </si>
  <si>
    <r>
      <t>7)</t>
    </r>
    <r>
      <rPr>
        <sz val="7"/>
        <rFont val="Times New Roman"/>
        <family val="1"/>
        <charset val="238"/>
      </rPr>
      <t xml:space="preserve">       </t>
    </r>
    <r>
      <rPr>
        <sz val="10"/>
        <rFont val="Calibri"/>
        <family val="2"/>
        <charset val="238"/>
      </rPr>
      <t>Nabídka a jednotková cena zahrnuje, pokud není v následujících specifikacích uvedeno jinak, dodávku a montáž materiálu a výrobku podle níže uvedené specifikace, včetně dopravy na staveniště, povinných zkoušek materiálů, vzorků a prací ve smyslu platných norem a předpisů. Předmětem díla a povinností zhotovitele je dále provedení veškerých kotevních a spojovacích prvků, pomocných konstrukcí, stavebních připomoci a ostatních prací přímo nespecifikovaných v těchto podkladech a projektové dokumentaci, ale nezbytných pro zhotovení a plnou funkčnost a požadovanou kvalitu díla.</t>
    </r>
  </si>
  <si>
    <r>
      <t>8)</t>
    </r>
    <r>
      <rPr>
        <sz val="7"/>
        <rFont val="Times New Roman"/>
        <family val="1"/>
        <charset val="238"/>
      </rPr>
      <t xml:space="preserve">       </t>
    </r>
    <r>
      <rPr>
        <sz val="10"/>
        <rFont val="Calibri"/>
        <family val="2"/>
        <charset val="238"/>
      </rPr>
      <t>Do nabídky budou započítány i náklady na stavební přípomoce pro provedení technických instalací jako např. zemní práce, zásypy, obsypy, zhotovení nik, chrániček a těsnění prostupů požárních a akustických a náklady na výpomocné práce pro práce dokončovací a pro technologie včetně potřebných lešení, pažení a jiných dočasných konstrukcí.</t>
    </r>
  </si>
  <si>
    <r>
      <t>9)</t>
    </r>
    <r>
      <rPr>
        <sz val="7"/>
        <rFont val="Times New Roman"/>
        <family val="1"/>
        <charset val="238"/>
      </rPr>
      <t xml:space="preserve">       </t>
    </r>
    <r>
      <rPr>
        <sz val="10"/>
        <rFont val="Calibri"/>
        <family val="2"/>
        <charset val="238"/>
      </rPr>
      <t>Cena díla zahrnuje i veškeré náklady potřebné k provedení díla, tj. včetně věcí opatřených zhotovitelem k provedení díla, včetně nákladů na napojení na objekty stávající nebo budované, pomocných prací, výrobků, materiálů, revizí, kontrol, prohlídek, předepsaných zkoušek, posudků, nákladů na požární dohled a nákladů na bezpečnost práce.</t>
    </r>
  </si>
  <si>
    <r>
      <t>10)</t>
    </r>
    <r>
      <rPr>
        <sz val="7"/>
        <rFont val="Times New Roman"/>
        <family val="1"/>
        <charset val="238"/>
      </rPr>
      <t xml:space="preserve">   </t>
    </r>
    <r>
      <rPr>
        <sz val="10"/>
        <rFont val="Calibri"/>
        <family val="2"/>
        <charset val="238"/>
      </rPr>
      <t>Do cen budou započítány všechny nezbytné režijní náklady stavby, náklady na průběžný úklid stavby a okolí a náklady na závěrečný úklid stavby a okolí.</t>
    </r>
  </si>
  <si>
    <r>
      <t>11)</t>
    </r>
    <r>
      <rPr>
        <sz val="7"/>
        <rFont val="Times New Roman"/>
        <family val="1"/>
        <charset val="238"/>
      </rPr>
      <t xml:space="preserve">   </t>
    </r>
    <r>
      <rPr>
        <sz val="10"/>
        <rFont val="Calibri"/>
        <family val="2"/>
        <charset val="238"/>
      </rPr>
      <t>V ceně budou zahrnuty náklady na střežení staveniště po celou dobu výstavby včetně nákladů pojištění rizik při realizaci stavby.</t>
    </r>
  </si>
  <si>
    <r>
      <t>12)</t>
    </r>
    <r>
      <rPr>
        <sz val="7"/>
        <rFont val="Times New Roman"/>
        <family val="1"/>
        <charset val="238"/>
      </rPr>
      <t xml:space="preserve">   </t>
    </r>
    <r>
      <rPr>
        <sz val="10"/>
        <rFont val="Calibri"/>
        <family val="2"/>
        <charset val="238"/>
      </rPr>
      <t>Součástí ceny díla je vytýčení, ochrana a zajištění veškerých stávajících inženýrských sítí (křižujících nebo v souběhu s prováděnými pracemi). Tyto práce a dodávky jsou součástí nabídky a nebudou zvlášť hrazeny.</t>
    </r>
  </si>
  <si>
    <r>
      <t>13)</t>
    </r>
    <r>
      <rPr>
        <sz val="7"/>
        <rFont val="Times New Roman"/>
        <family val="1"/>
        <charset val="238"/>
      </rPr>
      <t xml:space="preserve">   </t>
    </r>
    <r>
      <rPr>
        <sz val="10"/>
        <rFont val="Calibri"/>
        <family val="2"/>
        <charset val="238"/>
      </rPr>
      <t>Cena díla obsahuje náklady na napojení a rozvody staveništních médií  a ceny médií spotřebovaných při realizaci díla.</t>
    </r>
  </si>
  <si>
    <r>
      <t>14)</t>
    </r>
    <r>
      <rPr>
        <sz val="7"/>
        <rFont val="Times New Roman"/>
        <family val="1"/>
        <charset val="238"/>
      </rPr>
      <t xml:space="preserve">   </t>
    </r>
    <r>
      <rPr>
        <sz val="10"/>
        <rFont val="Calibri"/>
        <family val="2"/>
        <charset val="238"/>
      </rPr>
      <t>Uchazeč má právo navštívit staveniště. Doporučuje se, aby každý uchazeč před zpracováním nabídky budoucí staveniště navštívil a podrobně se seznámil se všemi podmínkami a okolnostmi staveniště, které mohou ovlivnit jeho nabídku.</t>
    </r>
  </si>
  <si>
    <r>
      <t>15)</t>
    </r>
    <r>
      <rPr>
        <sz val="7"/>
        <rFont val="Times New Roman"/>
        <family val="1"/>
        <charset val="238"/>
      </rPr>
      <t xml:space="preserve">   </t>
    </r>
    <r>
      <rPr>
        <sz val="10"/>
        <rFont val="Calibri"/>
        <family val="2"/>
        <charset val="238"/>
      </rPr>
      <t>Dodatečné požadavky, zejména na prodloužení lhůt, úpravu kvality prací, zvýšení ceny z titulu nedokonalého zhodnocení situace či nedostatečných informací, nebudou akceptovány.</t>
    </r>
  </si>
  <si>
    <r>
      <t>16)</t>
    </r>
    <r>
      <rPr>
        <sz val="7"/>
        <rFont val="Times New Roman"/>
        <family val="1"/>
        <charset val="238"/>
      </rPr>
      <t xml:space="preserve">   </t>
    </r>
    <r>
      <rPr>
        <sz val="10"/>
        <rFont val="Calibri"/>
        <family val="2"/>
        <charset val="238"/>
      </rPr>
      <t>Veškeré případné vícenáklady, které vyplynou v průběhu stavby a pokud nebudou vyvolány dodatečnými požadavky objednatele, jsou součástí celkové nabídkové ceny a nebudou zvlášť hrazeny.</t>
    </r>
  </si>
  <si>
    <r>
      <t>17)</t>
    </r>
    <r>
      <rPr>
        <sz val="7"/>
        <rFont val="Times New Roman"/>
        <family val="1"/>
        <charset val="238"/>
      </rPr>
      <t xml:space="preserve">   </t>
    </r>
    <r>
      <rPr>
        <sz val="10"/>
        <rFont val="Calibri"/>
        <family val="2"/>
        <charset val="238"/>
      </rPr>
      <t>Všechny použité stavební materiály a technická zařízení musí splňovat požadavky platných příslušných norem ČSN a EN (v případě nesouladu platí přísnější) na jejich použití v daných stavebních konstrukcích a zhotovitel je povinen doložit jejich certifikáty o vhodnosti pro použití pro dané stavební konstrukce.</t>
    </r>
  </si>
  <si>
    <r>
      <t>18)</t>
    </r>
    <r>
      <rPr>
        <sz val="7"/>
        <rFont val="Times New Roman"/>
        <family val="1"/>
        <charset val="238"/>
      </rPr>
      <t xml:space="preserve">   </t>
    </r>
    <r>
      <rPr>
        <sz val="10"/>
        <rFont val="Calibri"/>
        <family val="2"/>
        <charset val="238"/>
      </rPr>
      <t>Výroba konstrukcí, stavebních prvků nebo příprava stavebních hmot a směsí ve vlastní výrobně zhotovitele mimo staveniště nezakládá nárok na zvýšení jednotkové ceny.</t>
    </r>
  </si>
  <si>
    <r>
      <t>19)</t>
    </r>
    <r>
      <rPr>
        <sz val="7"/>
        <rFont val="Times New Roman"/>
        <family val="1"/>
        <charset val="238"/>
      </rPr>
      <t xml:space="preserve">   </t>
    </r>
    <r>
      <rPr>
        <sz val="10"/>
        <rFont val="Calibri"/>
        <family val="2"/>
        <charset val="238"/>
      </rPr>
      <t>Zhotovitel provede všechny povinné zkoušky, zkoušky rozvodů a zařízení technického vybavení budov, přípojek a venkovních nadzemních a podzemních vedení, vyhotoví potřebné protokoly o nich, zajistí revizní zprávy, návody na obsluhu zařízení v českém jazyce, případně zajistí proškolení a zajistí pokud je to nutné, odsouhlasení a převzetí díla správce sítí. Rovněž provede pasport přilehlých nemovitostí a vyhotoví zprávu s fotodokumentací. Náklady na výše uvedené práce je nutno zahrnout do jednotkových cen a nebudou zvlášť hrazeny.</t>
    </r>
  </si>
  <si>
    <r>
      <t>20)</t>
    </r>
    <r>
      <rPr>
        <sz val="7"/>
        <rFont val="Times New Roman"/>
        <family val="1"/>
        <charset val="238"/>
      </rPr>
      <t xml:space="preserve">   </t>
    </r>
    <r>
      <rPr>
        <sz val="10"/>
        <rFont val="Calibri"/>
        <family val="2"/>
        <charset val="238"/>
      </rPr>
      <t>Veškeré prostupy potrubí a kabelů požárně dělícími konstrukcemi musí být utěsněny dle ustanovení ČSN 73 0802, čl.8.6.1. systémovými atestovanými hmotami s požární odolností shodnou s požární odolností konstrukce, kterou prostupují. Náklady je nutno zahrnout do jednotkových cen.</t>
    </r>
  </si>
  <si>
    <r>
      <t>21)</t>
    </r>
    <r>
      <rPr>
        <sz val="7"/>
        <rFont val="Times New Roman"/>
        <family val="1"/>
        <charset val="238"/>
      </rPr>
      <t xml:space="preserve">   </t>
    </r>
    <r>
      <rPr>
        <sz val="10"/>
        <rFont val="Calibri"/>
        <family val="2"/>
        <charset val="238"/>
      </rPr>
      <t>V průběhu provádění prací budou respektovány všechny příslušné platné předpisy a požadavky BOZP. Náklady vyplývající z jejich dodržení jsou součástí jednotkové ceny a nebudou zvlášť hrazeny.</t>
    </r>
  </si>
  <si>
    <r>
      <t>22)</t>
    </r>
    <r>
      <rPr>
        <sz val="7"/>
        <rFont val="Times New Roman"/>
        <family val="1"/>
        <charset val="238"/>
      </rPr>
      <t xml:space="preserve">   </t>
    </r>
    <r>
      <rPr>
        <sz val="10"/>
        <rFont val="Calibri"/>
        <family val="2"/>
        <charset val="238"/>
      </rPr>
      <t>Vzorky materiálů : výsledný materiál musí odpovídat kvalitou, barvou a jakostí povrchu materiálovým vzorkům, které je povinen zhotovitel předložit k odsouhlasení objednateli v dostatečném předstihu před zahájením prací.</t>
    </r>
  </si>
  <si>
    <r>
      <t>23)</t>
    </r>
    <r>
      <rPr>
        <sz val="7"/>
        <rFont val="Times New Roman"/>
        <family val="1"/>
        <charset val="238"/>
      </rPr>
      <t xml:space="preserve">   </t>
    </r>
    <r>
      <rPr>
        <sz val="10"/>
        <rFont val="Calibri"/>
        <family val="2"/>
        <charset val="238"/>
      </rPr>
      <t>V dostatečném předstihu před zahájením výroby je zhotovitel povinen předložit objednateli, architektovi a projektantovi k odsouhlasení dílenské výkresy, včetně výrobních detailů atypických prvků a katalogové materiály typových výrobků a předloží vzorky materiálů a konstrukcí. Náklady na tyto práce je nutné zahrnout do jednotkové ceny a nebudou zvlášť hrazeny. Teprve na základě písemného souhlasu objednatele je možné zahájit výrobu.</t>
    </r>
  </si>
  <si>
    <r>
      <t>24)</t>
    </r>
    <r>
      <rPr>
        <sz val="7"/>
        <rFont val="Times New Roman"/>
        <family val="1"/>
        <charset val="238"/>
      </rPr>
      <t xml:space="preserve">   </t>
    </r>
    <r>
      <rPr>
        <sz val="10"/>
        <rFont val="Calibri"/>
        <family val="2"/>
        <charset val="238"/>
      </rPr>
      <t>Barva všech výrobků musí být odsouhlasena objednatelem, architektem a projektantem.</t>
    </r>
  </si>
  <si>
    <r>
      <t>25)</t>
    </r>
    <r>
      <rPr>
        <sz val="7"/>
        <rFont val="Times New Roman"/>
        <family val="1"/>
        <charset val="238"/>
      </rPr>
      <t xml:space="preserve">   </t>
    </r>
    <r>
      <rPr>
        <sz val="10"/>
        <rFont val="Calibri"/>
        <family val="2"/>
        <charset val="238"/>
      </rPr>
      <t>V případě, že zhotovitel zváží nutnost doplnit výkaz výměr o další položky nutné k provedení díla, uvede tyto včetně ocenění na samostatnou přílohu, kterou doplní za výkaz výměr.</t>
    </r>
  </si>
  <si>
    <r>
      <t>26)</t>
    </r>
    <r>
      <rPr>
        <sz val="7"/>
        <rFont val="Times New Roman"/>
        <family val="1"/>
        <charset val="238"/>
      </rPr>
      <t xml:space="preserve">   </t>
    </r>
    <r>
      <rPr>
        <sz val="10"/>
        <rFont val="Calibri"/>
        <family val="2"/>
        <charset val="238"/>
      </rPr>
      <t>Cena nebude v průběhu stavby zvyšována z titulu inflace nebo kurzovních rozdílů.</t>
    </r>
  </si>
  <si>
    <r>
      <t>27)</t>
    </r>
    <r>
      <rPr>
        <sz val="10"/>
        <rFont val="Times New Roman"/>
        <family val="1"/>
        <charset val="238"/>
      </rPr>
      <t xml:space="preserve">   </t>
    </r>
    <r>
      <rPr>
        <sz val="10"/>
        <rFont val="Calibri"/>
        <family val="2"/>
        <charset val="238"/>
      </rPr>
      <t>Pevná nabídková cena musí zahrnovat veškeré náklady spojené s úplným dokončením díla včetně veškerých průvodních činností a nákladů spojených s realizací a předáním díla.</t>
    </r>
  </si>
  <si>
    <r>
      <t>28)</t>
    </r>
    <r>
      <rPr>
        <sz val="10"/>
        <rFont val="Times New Roman"/>
        <family val="1"/>
        <charset val="238"/>
      </rPr>
      <t xml:space="preserve">   </t>
    </r>
    <r>
      <rPr>
        <sz val="10"/>
        <rFont val="Calibri"/>
        <family val="2"/>
        <charset val="238"/>
      </rPr>
      <t xml:space="preserve"> DPH bude uvedena zvlášť.</t>
    </r>
  </si>
  <si>
    <t>29) napojení uličních vpustí a linoivého odvodnění (žlabů) je řeseno v jiném 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</si>
</sst>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65">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8"/>
      <color rgb="FF000000"/>
      <name val="Arial CE"/>
    </font>
    <font>
      <sz val="10"/>
      <color rgb="FF3366FF"/>
      <name val="Arial CE"/>
    </font>
    <font>
      <b/>
      <sz val="12"/>
      <color rgb="FF800000"/>
      <name val="Arial CE"/>
    </font>
    <font>
      <sz val="12"/>
      <color rgb="FF000000"/>
      <name val="Arial CE"/>
    </font>
    <font>
      <sz val="10"/>
      <color rgb="FF0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u/>
      <sz val="8"/>
      <color theme="10"/>
      <name val="Arial CE"/>
    </font>
    <font>
      <i/>
      <sz val="9"/>
      <color rgb="FF0000FF"/>
      <name val="Arial CE"/>
    </font>
    <font>
      <i/>
      <sz val="8"/>
      <color rgb="FF0000FF"/>
      <name val="Arial CE"/>
    </font>
    <font>
      <i/>
      <sz val="7"/>
      <color rgb="FF969696"/>
      <name val="Arial CE"/>
    </font>
    <font>
      <u/>
      <sz val="9"/>
      <color theme="10"/>
      <name val="Arial CE"/>
    </font>
    <font>
      <b/>
      <sz val="9"/>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
      <sz val="8"/>
      <name val="MS Sans Serif"/>
      <family val="2"/>
    </font>
    <font>
      <b/>
      <sz val="10"/>
      <color rgb="FF8DB3E2"/>
      <name val="Calibri"/>
      <family val="2"/>
      <charset val="238"/>
    </font>
    <font>
      <sz val="10"/>
      <name val="Calibri"/>
      <family val="2"/>
      <charset val="238"/>
    </font>
    <font>
      <sz val="7"/>
      <name val="Times New Roman"/>
      <family val="1"/>
      <charset val="238"/>
    </font>
    <font>
      <sz val="10"/>
      <name val="Times New Roman"/>
      <family val="1"/>
      <charset val="238"/>
    </font>
    <font>
      <sz val="10"/>
      <name val="Calibri"/>
      <family val="2"/>
      <charset val="238"/>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57" fillId="0" borderId="0" applyNumberFormat="0" applyFill="0" applyBorder="0" applyAlignment="0" applyProtection="0"/>
    <xf numFmtId="0" fontId="59" fillId="0" borderId="1" applyAlignment="0">
      <alignment vertical="top" wrapText="1"/>
      <protection locked="0"/>
    </xf>
  </cellStyleXfs>
  <cellXfs count="348">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12"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top"/>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7" fillId="0" borderId="6" xfId="0" applyFont="1" applyBorder="1" applyAlignment="1">
      <alignment horizontal="left" vertical="center"/>
    </xf>
    <xf numFmtId="0" fontId="0" fillId="0" borderId="6" xfId="0"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3" borderId="0" xfId="0" applyFill="1" applyAlignment="1">
      <alignment vertical="center"/>
    </xf>
    <xf numFmtId="0" fontId="4" fillId="3" borderId="7" xfId="0" applyFont="1" applyFill="1" applyBorder="1" applyAlignment="1">
      <alignment horizontal="left" vertical="center"/>
    </xf>
    <xf numFmtId="0" fontId="0" fillId="3" borderId="8" xfId="0" applyFill="1" applyBorder="1" applyAlignment="1">
      <alignment vertical="center"/>
    </xf>
    <xf numFmtId="0" fontId="4"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7"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0" fillId="0" borderId="0" xfId="0" applyFont="1" applyAlignment="1">
      <alignment horizontal="left" vertical="center"/>
    </xf>
    <xf numFmtId="0" fontId="0" fillId="0" borderId="16" xfId="0" applyBorder="1" applyAlignment="1">
      <alignment vertical="center"/>
    </xf>
    <xf numFmtId="0" fontId="0" fillId="4" borderId="8" xfId="0" applyFill="1" applyBorder="1" applyAlignment="1">
      <alignment vertical="center"/>
    </xf>
    <xf numFmtId="0" fontId="21" fillId="4" borderId="9" xfId="0" applyFont="1" applyFill="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0" fillId="0" borderId="12" xfId="0" applyBorder="1" applyAlignment="1">
      <alignment vertical="center"/>
    </xf>
    <xf numFmtId="0" fontId="4" fillId="0" borderId="4" xfId="0" applyFont="1" applyBorder="1" applyAlignment="1">
      <alignment vertical="center"/>
    </xf>
    <xf numFmtId="0" fontId="23" fillId="0" borderId="0" xfId="0" applyFont="1" applyAlignment="1">
      <alignment horizontal="left" vertical="center"/>
    </xf>
    <xf numFmtId="0" fontId="23" fillId="0" borderId="0" xfId="0" applyFont="1" applyAlignment="1">
      <alignment vertical="center"/>
    </xf>
    <xf numFmtId="4" fontId="23" fillId="0" borderId="0" xfId="0" applyNumberFormat="1" applyFont="1" applyAlignment="1">
      <alignment vertical="center"/>
    </xf>
    <xf numFmtId="0" fontId="4" fillId="0" borderId="0" xfId="0" applyFont="1" applyAlignment="1">
      <alignment horizontal="center" vertical="center"/>
    </xf>
    <xf numFmtId="4" fontId="19" fillId="0" borderId="15" xfId="0" applyNumberFormat="1" applyFont="1" applyBorder="1" applyAlignment="1">
      <alignment vertical="center"/>
    </xf>
    <xf numFmtId="4" fontId="19" fillId="0" borderId="0" xfId="0" applyNumberFormat="1" applyFont="1" applyAlignment="1">
      <alignment vertical="center"/>
    </xf>
    <xf numFmtId="166" fontId="19" fillId="0" borderId="0" xfId="0" applyNumberFormat="1" applyFont="1" applyAlignment="1">
      <alignment vertical="center"/>
    </xf>
    <xf numFmtId="4" fontId="19" fillId="0" borderId="16" xfId="0" applyNumberFormat="1" applyFont="1" applyBorder="1" applyAlignment="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5" fillId="0" borderId="4" xfId="0" applyFont="1" applyBorder="1" applyAlignment="1">
      <alignment vertical="center"/>
    </xf>
    <xf numFmtId="0" fontId="25" fillId="0" borderId="0" xfId="0" applyFont="1" applyAlignment="1">
      <alignment vertical="center"/>
    </xf>
    <xf numFmtId="0" fontId="26" fillId="0" borderId="0" xfId="0" applyFont="1" applyAlignment="1">
      <alignment vertical="center"/>
    </xf>
    <xf numFmtId="0" fontId="3" fillId="0" borderId="0" xfId="0" applyFont="1" applyAlignment="1">
      <alignment horizontal="center" vertical="center"/>
    </xf>
    <xf numFmtId="4" fontId="27" fillId="0" borderId="15" xfId="0" applyNumberFormat="1" applyFont="1" applyBorder="1" applyAlignment="1">
      <alignment vertical="center"/>
    </xf>
    <xf numFmtId="4" fontId="27" fillId="0" borderId="0" xfId="0" applyNumberFormat="1" applyFont="1" applyAlignment="1">
      <alignment vertical="center"/>
    </xf>
    <xf numFmtId="166" fontId="27" fillId="0" borderId="0" xfId="0" applyNumberFormat="1" applyFont="1" applyAlignment="1">
      <alignment vertical="center"/>
    </xf>
    <xf numFmtId="4" fontId="27" fillId="0" borderId="16" xfId="0" applyNumberFormat="1" applyFont="1" applyBorder="1" applyAlignment="1">
      <alignment vertical="center"/>
    </xf>
    <xf numFmtId="0" fontId="5" fillId="0" borderId="0" xfId="0" applyFont="1" applyAlignment="1">
      <alignment horizontal="left" vertical="center"/>
    </xf>
    <xf numFmtId="0" fontId="28" fillId="0" borderId="0" xfId="1" applyFont="1" applyAlignment="1">
      <alignment horizontal="center" vertical="center"/>
    </xf>
    <xf numFmtId="0" fontId="2" fillId="0" borderId="0" xfId="0" applyFont="1" applyAlignment="1">
      <alignment horizontal="center" vertical="center"/>
    </xf>
    <xf numFmtId="4" fontId="1" fillId="0" borderId="15" xfId="0" applyNumberFormat="1" applyFont="1" applyBorder="1" applyAlignment="1">
      <alignment vertical="center"/>
    </xf>
    <xf numFmtId="4" fontId="1" fillId="0" borderId="0" xfId="0" applyNumberFormat="1" applyFont="1" applyAlignment="1">
      <alignment vertical="center"/>
    </xf>
    <xf numFmtId="166" fontId="1" fillId="0" borderId="0" xfId="0" applyNumberFormat="1" applyFont="1" applyAlignment="1">
      <alignment vertical="center"/>
    </xf>
    <xf numFmtId="4" fontId="1" fillId="0" borderId="16" xfId="0" applyNumberFormat="1" applyFont="1" applyBorder="1" applyAlignment="1">
      <alignment vertical="center"/>
    </xf>
    <xf numFmtId="4" fontId="27" fillId="0" borderId="20" xfId="0" applyNumberFormat="1" applyFont="1" applyBorder="1" applyAlignment="1">
      <alignment vertical="center"/>
    </xf>
    <xf numFmtId="4" fontId="27" fillId="0" borderId="21" xfId="0" applyNumberFormat="1" applyFont="1" applyBorder="1" applyAlignment="1">
      <alignment vertical="center"/>
    </xf>
    <xf numFmtId="166" fontId="27" fillId="0" borderId="21" xfId="0" applyNumberFormat="1" applyFont="1" applyBorder="1" applyAlignment="1">
      <alignment vertical="center"/>
    </xf>
    <xf numFmtId="4" fontId="27" fillId="0" borderId="22" xfId="0" applyNumberFormat="1" applyFont="1" applyBorder="1" applyAlignment="1">
      <alignment vertical="center"/>
    </xf>
    <xf numFmtId="0" fontId="30" fillId="0" borderId="0" xfId="0" applyFont="1" applyAlignment="1">
      <alignment horizontal="left" vertical="center"/>
    </xf>
    <xf numFmtId="0" fontId="31" fillId="0" borderId="0" xfId="0" applyFont="1" applyAlignment="1">
      <alignment horizontal="left" vertical="center"/>
    </xf>
    <xf numFmtId="0" fontId="0" fillId="0" borderId="4" xfId="0" applyBorder="1" applyAlignment="1">
      <alignment vertical="center" wrapText="1"/>
    </xf>
    <xf numFmtId="0" fontId="30" fillId="0" borderId="0" xfId="0" applyFont="1" applyAlignment="1">
      <alignment horizontal="left" vertical="center" wrapText="1"/>
    </xf>
    <xf numFmtId="0" fontId="17" fillId="0" borderId="0" xfId="0" applyFont="1" applyAlignment="1">
      <alignment horizontal="lef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7" xfId="0" applyFont="1" applyFill="1" applyBorder="1" applyAlignment="1">
      <alignment horizontal="lef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ill="1" applyBorder="1" applyAlignment="1">
      <alignment vertical="center"/>
    </xf>
    <xf numFmtId="0" fontId="21" fillId="4" borderId="0" xfId="0" applyFont="1" applyFill="1" applyAlignment="1">
      <alignment horizontal="left" vertical="center"/>
    </xf>
    <xf numFmtId="0" fontId="21" fillId="4" borderId="0" xfId="0" applyFont="1" applyFill="1" applyAlignment="1">
      <alignment horizontal="right" vertical="center"/>
    </xf>
    <xf numFmtId="0" fontId="32"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33" fillId="0" borderId="0" xfId="0" applyFont="1" applyAlignment="1">
      <alignment horizontal="lef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34" fillId="0" borderId="0" xfId="0" applyFont="1" applyAlignment="1">
      <alignment horizontal="left" vertical="center"/>
    </xf>
    <xf numFmtId="0" fontId="0" fillId="0" borderId="4" xfId="0" applyBorder="1" applyAlignment="1">
      <alignment horizontal="center" vertical="center" wrapText="1"/>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19" xfId="0" applyFont="1" applyFill="1" applyBorder="1" applyAlignment="1">
      <alignment horizontal="center" vertical="center" wrapText="1"/>
    </xf>
    <xf numFmtId="4" fontId="23" fillId="0" borderId="0" xfId="0" applyNumberFormat="1" applyFont="1"/>
    <xf numFmtId="166" fontId="35" fillId="0" borderId="13" xfId="0" applyNumberFormat="1" applyFont="1" applyBorder="1"/>
    <xf numFmtId="166" fontId="35" fillId="0" borderId="14" xfId="0" applyNumberFormat="1" applyFont="1" applyBorder="1"/>
    <xf numFmtId="4" fontId="36" fillId="0" borderId="0" xfId="0" applyNumberFormat="1" applyFont="1" applyAlignment="1">
      <alignment vertical="center"/>
    </xf>
    <xf numFmtId="0" fontId="8" fillId="0" borderId="4"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5" xfId="0" applyFont="1" applyBorder="1"/>
    <xf numFmtId="166" fontId="8" fillId="0" borderId="0" xfId="0" applyNumberFormat="1" applyFont="1"/>
    <xf numFmtId="166" fontId="8" fillId="0" borderId="16"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1" fillId="0" borderId="23" xfId="0" applyFont="1" applyBorder="1" applyAlignment="1">
      <alignment horizontal="center" vertical="center"/>
    </xf>
    <xf numFmtId="49" fontId="21" fillId="0" borderId="23" xfId="0" applyNumberFormat="1" applyFont="1" applyBorder="1" applyAlignment="1">
      <alignment horizontal="left" vertical="center" wrapText="1"/>
    </xf>
    <xf numFmtId="0" fontId="21" fillId="0" borderId="23" xfId="0" applyFont="1" applyBorder="1" applyAlignment="1">
      <alignment horizontal="left" vertical="center" wrapText="1"/>
    </xf>
    <xf numFmtId="0" fontId="21" fillId="0" borderId="23" xfId="0" applyFont="1" applyBorder="1" applyAlignment="1">
      <alignment horizontal="center" vertical="center" wrapText="1"/>
    </xf>
    <xf numFmtId="167" fontId="21" fillId="0" borderId="23" xfId="0" applyNumberFormat="1" applyFont="1" applyBorder="1" applyAlignment="1">
      <alignment vertical="center"/>
    </xf>
    <xf numFmtId="4" fontId="21" fillId="2" borderId="23" xfId="0" applyNumberFormat="1" applyFont="1" applyFill="1" applyBorder="1" applyAlignment="1" applyProtection="1">
      <alignment vertical="center"/>
      <protection locked="0"/>
    </xf>
    <xf numFmtId="4" fontId="21" fillId="0" borderId="23" xfId="0" applyNumberFormat="1" applyFont="1" applyBorder="1" applyAlignment="1">
      <alignment vertical="center"/>
    </xf>
    <xf numFmtId="0" fontId="22" fillId="2" borderId="15" xfId="0" applyFont="1" applyFill="1" applyBorder="1" applyAlignment="1" applyProtection="1">
      <alignment horizontal="left" vertical="center"/>
      <protection locked="0"/>
    </xf>
    <xf numFmtId="0" fontId="22" fillId="0" borderId="0" xfId="0" applyFont="1" applyAlignment="1">
      <alignment horizontal="center" vertical="center"/>
    </xf>
    <xf numFmtId="166" fontId="22" fillId="0" borderId="0" xfId="0" applyNumberFormat="1" applyFont="1" applyAlignment="1">
      <alignment vertical="center"/>
    </xf>
    <xf numFmtId="166" fontId="22" fillId="0" borderId="16" xfId="0" applyNumberFormat="1" applyFont="1" applyBorder="1" applyAlignment="1">
      <alignment vertical="center"/>
    </xf>
    <xf numFmtId="0" fontId="21" fillId="0" borderId="0" xfId="0" applyFont="1" applyAlignment="1">
      <alignment horizontal="left" vertical="center"/>
    </xf>
    <xf numFmtId="4" fontId="0" fillId="0" borderId="0" xfId="0" applyNumberFormat="1" applyAlignment="1">
      <alignment vertical="center"/>
    </xf>
    <xf numFmtId="0" fontId="37" fillId="0" borderId="0" xfId="0" applyFont="1" applyAlignment="1">
      <alignment horizontal="left" vertical="center"/>
    </xf>
    <xf numFmtId="0" fontId="38" fillId="0" borderId="0" xfId="1" applyFont="1" applyAlignment="1" applyProtection="1">
      <alignment vertical="center" wrapText="1"/>
    </xf>
    <xf numFmtId="0" fontId="0" fillId="0" borderId="0" xfId="0" applyAlignment="1" applyProtection="1">
      <alignment vertical="center"/>
      <protection locked="0"/>
    </xf>
    <xf numFmtId="0" fontId="0" fillId="0" borderId="15" xfId="0" applyBorder="1" applyAlignment="1">
      <alignment vertical="center"/>
    </xf>
    <xf numFmtId="0" fontId="9" fillId="0" borderId="4" xfId="0" applyFont="1" applyBorder="1" applyAlignment="1">
      <alignment vertical="center"/>
    </xf>
    <xf numFmtId="0" fontId="39"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pplyProtection="1">
      <alignment vertical="center"/>
      <protection locked="0"/>
    </xf>
    <xf numFmtId="0" fontId="9" fillId="0" borderId="15" xfId="0" applyFont="1" applyBorder="1" applyAlignment="1">
      <alignment vertical="center"/>
    </xf>
    <xf numFmtId="0" fontId="9" fillId="0" borderId="16"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5" xfId="0" applyFont="1" applyBorder="1" applyAlignment="1">
      <alignment vertical="center"/>
    </xf>
    <xf numFmtId="0" fontId="10" fillId="0" borderId="16" xfId="0" applyFont="1" applyBorder="1" applyAlignment="1">
      <alignment vertical="center"/>
    </xf>
    <xf numFmtId="0" fontId="16" fillId="0" borderId="0" xfId="0" applyFont="1" applyAlignment="1">
      <alignment horizontal="left" vertical="center" indent="1"/>
    </xf>
    <xf numFmtId="0" fontId="20" fillId="0" borderId="0" xfId="0" applyFont="1" applyAlignment="1">
      <alignment horizontal="left" vertical="center" indent="1"/>
    </xf>
    <xf numFmtId="167" fontId="20" fillId="0" borderId="0" xfId="0" applyNumberFormat="1" applyFont="1" applyAlignment="1">
      <alignment vertical="center"/>
    </xf>
    <xf numFmtId="0" fontId="40" fillId="0" borderId="0" xfId="1" applyFont="1" applyAlignment="1" applyProtection="1">
      <alignment vertical="center"/>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5" xfId="0" applyFont="1" applyBorder="1" applyAlignment="1">
      <alignment vertical="center"/>
    </xf>
    <xf numFmtId="0" fontId="11" fillId="0" borderId="16" xfId="0" applyFont="1" applyBorder="1" applyAlignment="1">
      <alignment vertical="center"/>
    </xf>
    <xf numFmtId="0" fontId="41" fillId="0" borderId="23" xfId="0" applyFont="1" applyBorder="1" applyAlignment="1">
      <alignment horizontal="center" vertical="center"/>
    </xf>
    <xf numFmtId="49" fontId="41" fillId="0" borderId="23" xfId="0" applyNumberFormat="1" applyFont="1" applyBorder="1" applyAlignment="1">
      <alignment horizontal="left" vertical="center" wrapText="1"/>
    </xf>
    <xf numFmtId="0" fontId="41" fillId="0" borderId="23" xfId="0" applyFont="1" applyBorder="1" applyAlignment="1">
      <alignment horizontal="left" vertical="center" wrapText="1"/>
    </xf>
    <xf numFmtId="0" fontId="41" fillId="0" borderId="23" xfId="0" applyFont="1" applyBorder="1" applyAlignment="1">
      <alignment horizontal="center" vertical="center" wrapText="1"/>
    </xf>
    <xf numFmtId="167" fontId="41" fillId="0" borderId="23" xfId="0" applyNumberFormat="1" applyFont="1" applyBorder="1" applyAlignment="1">
      <alignment vertical="center"/>
    </xf>
    <xf numFmtId="4" fontId="41" fillId="2" borderId="23" xfId="0" applyNumberFormat="1" applyFont="1" applyFill="1" applyBorder="1" applyAlignment="1" applyProtection="1">
      <alignment vertical="center"/>
      <protection locked="0"/>
    </xf>
    <xf numFmtId="4" fontId="41" fillId="0" borderId="23" xfId="0" applyNumberFormat="1" applyFont="1" applyBorder="1" applyAlignment="1">
      <alignment vertical="center"/>
    </xf>
    <xf numFmtId="0" fontId="42" fillId="0" borderId="4" xfId="0" applyFont="1" applyBorder="1" applyAlignment="1">
      <alignment vertical="center"/>
    </xf>
    <xf numFmtId="0" fontId="41" fillId="2" borderId="15" xfId="0" applyFont="1" applyFill="1" applyBorder="1" applyAlignment="1" applyProtection="1">
      <alignment horizontal="left" vertical="center"/>
      <protection locked="0"/>
    </xf>
    <xf numFmtId="0" fontId="41" fillId="0" borderId="0" xfId="0" applyFont="1" applyAlignment="1">
      <alignment horizontal="center" vertical="center"/>
    </xf>
    <xf numFmtId="0" fontId="43" fillId="0" borderId="0" xfId="0" applyFont="1" applyAlignment="1">
      <alignment vertical="center" wrapText="1"/>
    </xf>
    <xf numFmtId="0" fontId="40" fillId="0" borderId="0" xfId="1" applyFont="1" applyAlignment="1" applyProtection="1">
      <alignment horizontal="left" vertical="center" indent="1"/>
    </xf>
    <xf numFmtId="0" fontId="16" fillId="0" borderId="0" xfId="0" applyFont="1" applyAlignment="1">
      <alignment horizontal="left" vertical="center" indent="2"/>
    </xf>
    <xf numFmtId="0" fontId="20" fillId="0" borderId="0" xfId="0" applyFont="1" applyAlignment="1">
      <alignment horizontal="left" vertical="center" indent="2"/>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4" fillId="0" borderId="0" xfId="0" applyFont="1" applyAlignment="1">
      <alignment horizontal="left" vertical="center" wrapText="1"/>
    </xf>
    <xf numFmtId="0" fontId="44" fillId="0" borderId="17" xfId="1" applyFont="1" applyBorder="1" applyAlignment="1">
      <alignment vertical="center" wrapText="1"/>
    </xf>
    <xf numFmtId="0" fontId="45" fillId="0" borderId="23" xfId="0" applyFont="1" applyBorder="1" applyAlignment="1">
      <alignment horizontal="left" vertical="center" wrapText="1"/>
    </xf>
    <xf numFmtId="167" fontId="45" fillId="0" borderId="19" xfId="0" applyNumberFormat="1" applyFont="1" applyBorder="1" applyAlignment="1">
      <alignment vertical="center" wrapText="1"/>
    </xf>
    <xf numFmtId="0" fontId="0" fillId="0" borderId="0" xfId="0" applyAlignment="1">
      <alignment horizontal="left" vertical="center" wrapText="1"/>
    </xf>
    <xf numFmtId="167" fontId="0" fillId="0" borderId="0" xfId="0" applyNumberFormat="1" applyAlignment="1">
      <alignment vertical="center"/>
    </xf>
    <xf numFmtId="0" fontId="36" fillId="0" borderId="0" xfId="0" applyFont="1" applyAlignment="1">
      <alignment horizontal="left" vertical="center"/>
    </xf>
    <xf numFmtId="0" fontId="45" fillId="0" borderId="17" xfId="0" applyFont="1" applyBorder="1" applyAlignment="1">
      <alignment horizontal="left" vertical="center" wrapText="1"/>
    </xf>
    <xf numFmtId="0" fontId="45" fillId="0" borderId="23" xfId="0" applyFont="1" applyBorder="1" applyAlignment="1">
      <alignment horizontal="left" vertical="center"/>
    </xf>
    <xf numFmtId="167" fontId="45" fillId="0" borderId="19" xfId="0" applyNumberFormat="1" applyFont="1" applyBorder="1" applyAlignment="1">
      <alignment vertical="center"/>
    </xf>
    <xf numFmtId="0" fontId="0" fillId="0" borderId="0" xfId="0" applyAlignment="1">
      <alignment vertical="top"/>
    </xf>
    <xf numFmtId="0" fontId="46" fillId="0" borderId="24" xfId="0" applyFont="1" applyBorder="1" applyAlignment="1">
      <alignment vertical="center" wrapText="1"/>
    </xf>
    <xf numFmtId="0" fontId="46" fillId="0" borderId="25" xfId="0" applyFont="1" applyBorder="1" applyAlignment="1">
      <alignment vertical="center" wrapText="1"/>
    </xf>
    <xf numFmtId="0" fontId="46" fillId="0" borderId="26" xfId="0" applyFont="1" applyBorder="1" applyAlignment="1">
      <alignment vertical="center" wrapText="1"/>
    </xf>
    <xf numFmtId="0" fontId="46" fillId="0" borderId="27" xfId="0" applyFont="1" applyBorder="1" applyAlignment="1">
      <alignment horizontal="center" vertical="center" wrapText="1"/>
    </xf>
    <xf numFmtId="0" fontId="46" fillId="0" borderId="28" xfId="0" applyFont="1" applyBorder="1" applyAlignment="1">
      <alignment horizontal="center" vertical="center" wrapText="1"/>
    </xf>
    <xf numFmtId="0" fontId="46" fillId="0" borderId="27" xfId="0" applyFont="1" applyBorder="1" applyAlignment="1">
      <alignment vertical="center" wrapText="1"/>
    </xf>
    <xf numFmtId="0" fontId="46" fillId="0" borderId="28" xfId="0" applyFont="1" applyBorder="1" applyAlignment="1">
      <alignment vertical="center" wrapText="1"/>
    </xf>
    <xf numFmtId="0" fontId="48" fillId="0" borderId="1" xfId="0" applyFont="1" applyBorder="1" applyAlignment="1">
      <alignment horizontal="left" vertical="center" wrapText="1"/>
    </xf>
    <xf numFmtId="0" fontId="49" fillId="0" borderId="1" xfId="0" applyFont="1" applyBorder="1" applyAlignment="1">
      <alignment horizontal="left" vertical="center" wrapText="1"/>
    </xf>
    <xf numFmtId="0" fontId="50" fillId="0" borderId="27" xfId="0" applyFont="1" applyBorder="1" applyAlignment="1">
      <alignment vertical="center" wrapText="1"/>
    </xf>
    <xf numFmtId="0" fontId="49" fillId="0" borderId="1" xfId="0" applyFont="1" applyBorder="1" applyAlignment="1">
      <alignment vertical="center" wrapText="1"/>
    </xf>
    <xf numFmtId="0" fontId="49" fillId="0" borderId="1" xfId="0" applyFont="1" applyBorder="1" applyAlignment="1">
      <alignment horizontal="left" vertical="center"/>
    </xf>
    <xf numFmtId="0" fontId="49" fillId="0" borderId="1" xfId="0" applyFont="1" applyBorder="1" applyAlignment="1">
      <alignment vertical="center"/>
    </xf>
    <xf numFmtId="49" fontId="49" fillId="0" borderId="1" xfId="0" applyNumberFormat="1" applyFont="1" applyBorder="1" applyAlignment="1">
      <alignment vertical="center" wrapText="1"/>
    </xf>
    <xf numFmtId="0" fontId="46" fillId="0" borderId="30" xfId="0" applyFont="1" applyBorder="1" applyAlignment="1">
      <alignment vertical="center" wrapText="1"/>
    </xf>
    <xf numFmtId="0" fontId="51" fillId="0" borderId="29" xfId="0" applyFont="1" applyBorder="1" applyAlignment="1">
      <alignment vertical="center" wrapText="1"/>
    </xf>
    <xf numFmtId="0" fontId="46" fillId="0" borderId="31" xfId="0" applyFont="1" applyBorder="1" applyAlignment="1">
      <alignment vertical="center" wrapText="1"/>
    </xf>
    <xf numFmtId="0" fontId="46" fillId="0" borderId="1" xfId="0" applyFont="1" applyBorder="1" applyAlignment="1">
      <alignment vertical="top"/>
    </xf>
    <xf numFmtId="0" fontId="46" fillId="0" borderId="0" xfId="0" applyFont="1" applyAlignment="1">
      <alignment vertical="top"/>
    </xf>
    <xf numFmtId="0" fontId="46" fillId="0" borderId="24" xfId="0" applyFont="1" applyBorder="1" applyAlignment="1">
      <alignment horizontal="left" vertical="center"/>
    </xf>
    <xf numFmtId="0" fontId="46" fillId="0" borderId="25" xfId="0" applyFont="1" applyBorder="1" applyAlignment="1">
      <alignment horizontal="left" vertical="center"/>
    </xf>
    <xf numFmtId="0" fontId="46" fillId="0" borderId="26" xfId="0" applyFont="1" applyBorder="1" applyAlignment="1">
      <alignment horizontal="left" vertical="center"/>
    </xf>
    <xf numFmtId="0" fontId="46" fillId="0" borderId="27" xfId="0" applyFont="1" applyBorder="1" applyAlignment="1">
      <alignment horizontal="left" vertical="center"/>
    </xf>
    <xf numFmtId="0" fontId="46" fillId="0" borderId="28" xfId="0" applyFont="1" applyBorder="1" applyAlignment="1">
      <alignment horizontal="left" vertical="center"/>
    </xf>
    <xf numFmtId="0" fontId="48" fillId="0" borderId="1" xfId="0" applyFont="1" applyBorder="1" applyAlignment="1">
      <alignment horizontal="left" vertical="center"/>
    </xf>
    <xf numFmtId="0" fontId="52" fillId="0" borderId="0" xfId="0" applyFont="1" applyAlignment="1">
      <alignment horizontal="left" vertical="center"/>
    </xf>
    <xf numFmtId="0" fontId="48" fillId="0" borderId="29" xfId="0" applyFont="1" applyBorder="1" applyAlignment="1">
      <alignment horizontal="left" vertical="center"/>
    </xf>
    <xf numFmtId="0" fontId="48" fillId="0" borderId="29" xfId="0" applyFont="1" applyBorder="1" applyAlignment="1">
      <alignment horizontal="center" vertical="center"/>
    </xf>
    <xf numFmtId="0" fontId="52" fillId="0" borderId="29" xfId="0" applyFont="1" applyBorder="1" applyAlignment="1">
      <alignment horizontal="left" vertical="center"/>
    </xf>
    <xf numFmtId="0" fontId="53" fillId="0" borderId="1" xfId="0" applyFont="1" applyBorder="1" applyAlignment="1">
      <alignment horizontal="left" vertical="center"/>
    </xf>
    <xf numFmtId="0" fontId="50" fillId="0" borderId="0" xfId="0" applyFont="1" applyAlignment="1">
      <alignment horizontal="left" vertical="center"/>
    </xf>
    <xf numFmtId="0" fontId="54" fillId="0" borderId="1" xfId="0" applyFont="1" applyBorder="1" applyAlignment="1">
      <alignment horizontal="left" vertical="center"/>
    </xf>
    <xf numFmtId="0" fontId="49" fillId="0" borderId="1" xfId="0" applyFont="1" applyBorder="1" applyAlignment="1">
      <alignment horizontal="center" vertical="center"/>
    </xf>
    <xf numFmtId="0" fontId="49" fillId="0" borderId="0" xfId="0" applyFont="1" applyAlignment="1">
      <alignment horizontal="left" vertical="center"/>
    </xf>
    <xf numFmtId="0" fontId="50" fillId="0" borderId="27" xfId="0" applyFont="1" applyBorder="1" applyAlignment="1">
      <alignment horizontal="left" vertical="center"/>
    </xf>
    <xf numFmtId="0" fontId="46" fillId="0" borderId="30" xfId="0" applyFont="1" applyBorder="1" applyAlignment="1">
      <alignment horizontal="left" vertical="center"/>
    </xf>
    <xf numFmtId="0" fontId="51" fillId="0" borderId="29" xfId="0" applyFont="1" applyBorder="1" applyAlignment="1">
      <alignment horizontal="left" vertical="center"/>
    </xf>
    <xf numFmtId="0" fontId="46" fillId="0" borderId="31" xfId="0" applyFont="1" applyBorder="1" applyAlignment="1">
      <alignment horizontal="left" vertical="center"/>
    </xf>
    <xf numFmtId="0" fontId="46" fillId="0" borderId="1" xfId="0" applyFont="1" applyBorder="1" applyAlignment="1">
      <alignment horizontal="left" vertical="center"/>
    </xf>
    <xf numFmtId="0" fontId="51" fillId="0" borderId="1" xfId="0" applyFont="1" applyBorder="1" applyAlignment="1">
      <alignment horizontal="left" vertical="center"/>
    </xf>
    <xf numFmtId="0" fontId="52" fillId="0" borderId="1" xfId="0" applyFont="1" applyBorder="1" applyAlignment="1">
      <alignment horizontal="left" vertical="center"/>
    </xf>
    <xf numFmtId="0" fontId="50" fillId="0" borderId="29" xfId="0" applyFont="1" applyBorder="1" applyAlignment="1">
      <alignment horizontal="left" vertical="center"/>
    </xf>
    <xf numFmtId="0" fontId="46" fillId="0" borderId="1" xfId="0" applyFont="1" applyBorder="1" applyAlignment="1">
      <alignment horizontal="left" vertical="center" wrapText="1"/>
    </xf>
    <xf numFmtId="0" fontId="50" fillId="0" borderId="1" xfId="0" applyFont="1" applyBorder="1" applyAlignment="1">
      <alignment horizontal="left" vertical="center" wrapText="1"/>
    </xf>
    <xf numFmtId="0" fontId="50" fillId="0" borderId="1" xfId="0" applyFont="1" applyBorder="1" applyAlignment="1">
      <alignment horizontal="center" vertical="center" wrapText="1"/>
    </xf>
    <xf numFmtId="0" fontId="46" fillId="0" borderId="24" xfId="0" applyFont="1" applyBorder="1" applyAlignment="1">
      <alignment horizontal="left" vertical="center" wrapText="1"/>
    </xf>
    <xf numFmtId="0" fontId="46" fillId="0" borderId="25" xfId="0" applyFont="1" applyBorder="1" applyAlignment="1">
      <alignment horizontal="left" vertical="center" wrapText="1"/>
    </xf>
    <xf numFmtId="0" fontId="46" fillId="0" borderId="26" xfId="0" applyFont="1" applyBorder="1" applyAlignment="1">
      <alignment horizontal="left" vertical="center" wrapText="1"/>
    </xf>
    <xf numFmtId="0" fontId="46" fillId="0" borderId="27" xfId="0" applyFont="1" applyBorder="1" applyAlignment="1">
      <alignment horizontal="left" vertical="center" wrapText="1"/>
    </xf>
    <xf numFmtId="0" fontId="46" fillId="0" borderId="28" xfId="0" applyFont="1" applyBorder="1" applyAlignment="1">
      <alignment horizontal="left" vertical="center" wrapText="1"/>
    </xf>
    <xf numFmtId="0" fontId="52" fillId="0" borderId="27" xfId="0" applyFont="1" applyBorder="1" applyAlignment="1">
      <alignment horizontal="left" vertical="center" wrapText="1"/>
    </xf>
    <xf numFmtId="0" fontId="52" fillId="0" borderId="28" xfId="0" applyFont="1" applyBorder="1" applyAlignment="1">
      <alignment horizontal="left" vertical="center" wrapText="1"/>
    </xf>
    <xf numFmtId="0" fontId="50" fillId="0" borderId="27" xfId="0" applyFont="1" applyBorder="1" applyAlignment="1">
      <alignment horizontal="left" vertical="center" wrapText="1"/>
    </xf>
    <xf numFmtId="0" fontId="50" fillId="0" borderId="1" xfId="0" applyFont="1" applyBorder="1" applyAlignment="1">
      <alignment horizontal="left" vertical="center"/>
    </xf>
    <xf numFmtId="0" fontId="50" fillId="0" borderId="28" xfId="0" applyFont="1" applyBorder="1" applyAlignment="1">
      <alignment horizontal="left" vertical="center" wrapText="1"/>
    </xf>
    <xf numFmtId="0" fontId="50" fillId="0" borderId="28" xfId="0" applyFont="1" applyBorder="1" applyAlignment="1">
      <alignment horizontal="left" vertical="center"/>
    </xf>
    <xf numFmtId="0" fontId="50" fillId="0" borderId="30" xfId="0" applyFont="1" applyBorder="1" applyAlignment="1">
      <alignment horizontal="left" vertical="center" wrapText="1"/>
    </xf>
    <xf numFmtId="0" fontId="50" fillId="0" borderId="29" xfId="0" applyFont="1" applyBorder="1" applyAlignment="1">
      <alignment horizontal="left" vertical="center" wrapText="1"/>
    </xf>
    <xf numFmtId="0" fontId="50" fillId="0" borderId="31" xfId="0" applyFont="1" applyBorder="1" applyAlignment="1">
      <alignment horizontal="left" vertical="center" wrapText="1"/>
    </xf>
    <xf numFmtId="0" fontId="49" fillId="0" borderId="1" xfId="0" applyFont="1" applyBorder="1" applyAlignment="1">
      <alignment horizontal="left" vertical="top"/>
    </xf>
    <xf numFmtId="0" fontId="49" fillId="0" borderId="1" xfId="0" applyFont="1" applyBorder="1" applyAlignment="1">
      <alignment horizontal="center" vertical="top"/>
    </xf>
    <xf numFmtId="0" fontId="50" fillId="0" borderId="30" xfId="0" applyFont="1" applyBorder="1" applyAlignment="1">
      <alignment horizontal="left" vertical="center"/>
    </xf>
    <xf numFmtId="0" fontId="50" fillId="0" borderId="31" xfId="0" applyFont="1" applyBorder="1" applyAlignment="1">
      <alignment horizontal="left" vertical="center"/>
    </xf>
    <xf numFmtId="0" fontId="50" fillId="0" borderId="1" xfId="0" applyFont="1" applyBorder="1" applyAlignment="1">
      <alignment horizontal="center" vertical="center"/>
    </xf>
    <xf numFmtId="0" fontId="52" fillId="0" borderId="0" xfId="0" applyFont="1" applyAlignment="1">
      <alignment vertical="center"/>
    </xf>
    <xf numFmtId="0" fontId="48" fillId="0" borderId="1" xfId="0" applyFont="1" applyBorder="1" applyAlignment="1">
      <alignment vertical="center"/>
    </xf>
    <xf numFmtId="0" fontId="52" fillId="0" borderId="29" xfId="0" applyFont="1" applyBorder="1" applyAlignment="1">
      <alignment vertical="center"/>
    </xf>
    <xf numFmtId="0" fontId="48" fillId="0" borderId="29" xfId="0" applyFont="1" applyBorder="1" applyAlignment="1">
      <alignment vertical="center"/>
    </xf>
    <xf numFmtId="0" fontId="49" fillId="0" borderId="1" xfId="0" applyFont="1" applyBorder="1" applyAlignment="1">
      <alignment vertical="top"/>
    </xf>
    <xf numFmtId="49" fontId="49" fillId="0" borderId="1" xfId="0" applyNumberFormat="1" applyFont="1" applyBorder="1" applyAlignment="1">
      <alignment horizontal="left" vertical="center"/>
    </xf>
    <xf numFmtId="0" fontId="55" fillId="0" borderId="27" xfId="0" applyFont="1" applyBorder="1" applyAlignment="1">
      <alignment horizontal="left" vertical="center"/>
    </xf>
    <xf numFmtId="0" fontId="56" fillId="0" borderId="1" xfId="0" applyFont="1" applyBorder="1" applyAlignment="1">
      <alignment vertical="top"/>
    </xf>
    <xf numFmtId="0" fontId="56" fillId="0" borderId="1" xfId="0" applyFont="1" applyBorder="1" applyAlignment="1">
      <alignment horizontal="left" vertical="center"/>
    </xf>
    <xf numFmtId="0" fontId="56" fillId="0" borderId="1" xfId="0" applyFont="1" applyBorder="1" applyAlignment="1">
      <alignment horizontal="center" vertical="center"/>
    </xf>
    <xf numFmtId="49" fontId="56" fillId="0" borderId="1" xfId="0" applyNumberFormat="1" applyFont="1" applyBorder="1" applyAlignment="1">
      <alignment horizontal="left" vertical="center"/>
    </xf>
    <xf numFmtId="0" fontId="55" fillId="0" borderId="28" xfId="0" applyFont="1" applyBorder="1" applyAlignment="1">
      <alignment horizontal="left" vertical="center"/>
    </xf>
    <xf numFmtId="0" fontId="0" fillId="0" borderId="29" xfId="0" applyBorder="1" applyAlignment="1">
      <alignment vertical="top"/>
    </xf>
    <xf numFmtId="0" fontId="48" fillId="0" borderId="29" xfId="0" applyFont="1" applyBorder="1" applyAlignment="1">
      <alignment horizontal="left"/>
    </xf>
    <xf numFmtId="0" fontId="52" fillId="0" borderId="29" xfId="0" applyFont="1" applyBorder="1"/>
    <xf numFmtId="0" fontId="46" fillId="0" borderId="27" xfId="0" applyFont="1" applyBorder="1" applyAlignment="1">
      <alignment vertical="top"/>
    </xf>
    <xf numFmtId="0" fontId="46" fillId="0" borderId="28" xfId="0" applyFont="1" applyBorder="1" applyAlignment="1">
      <alignment vertical="top"/>
    </xf>
    <xf numFmtId="0" fontId="46" fillId="0" borderId="30" xfId="0" applyFont="1" applyBorder="1" applyAlignment="1">
      <alignment vertical="top"/>
    </xf>
    <xf numFmtId="0" fontId="46" fillId="0" borderId="29" xfId="0" applyFont="1" applyBorder="1" applyAlignment="1">
      <alignment vertical="top"/>
    </xf>
    <xf numFmtId="0" fontId="46" fillId="0" borderId="31" xfId="0" applyFont="1" applyBorder="1" applyAlignment="1">
      <alignment vertical="top"/>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19" fillId="0" borderId="12" xfId="0" applyFont="1" applyBorder="1" applyAlignment="1">
      <alignment horizontal="center" vertical="center"/>
    </xf>
    <xf numFmtId="0" fontId="19" fillId="0" borderId="13"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1" fillId="4" borderId="7" xfId="0" applyFont="1" applyFill="1" applyBorder="1" applyAlignment="1">
      <alignment horizontal="center" vertical="center"/>
    </xf>
    <xf numFmtId="0" fontId="21" fillId="4" borderId="8" xfId="0" applyFont="1" applyFill="1" applyBorder="1" applyAlignment="1">
      <alignment horizontal="left" vertical="center"/>
    </xf>
    <xf numFmtId="0" fontId="21" fillId="4" borderId="8" xfId="0" applyFont="1" applyFill="1" applyBorder="1" applyAlignment="1">
      <alignment horizontal="right" vertical="center"/>
    </xf>
    <xf numFmtId="0" fontId="21" fillId="4" borderId="8" xfId="0" applyFont="1" applyFill="1" applyBorder="1" applyAlignment="1">
      <alignment horizontal="center" vertical="center"/>
    </xf>
    <xf numFmtId="4" fontId="26" fillId="0" borderId="0" xfId="0" applyNumberFormat="1" applyFont="1" applyAlignment="1">
      <alignment horizontal="right" vertical="center"/>
    </xf>
    <xf numFmtId="0" fontId="26" fillId="0" borderId="0" xfId="0" applyFont="1" applyAlignment="1">
      <alignment vertical="center"/>
    </xf>
    <xf numFmtId="4" fontId="26" fillId="0" borderId="0" xfId="0" applyNumberFormat="1" applyFont="1" applyAlignment="1">
      <alignment vertical="center"/>
    </xf>
    <xf numFmtId="0" fontId="25" fillId="0" borderId="0" xfId="0" applyFont="1" applyAlignment="1">
      <alignment horizontal="left" vertical="center" wrapText="1"/>
    </xf>
    <xf numFmtId="4" fontId="7" fillId="0" borderId="0" xfId="0" applyNumberFormat="1" applyFont="1" applyAlignment="1">
      <alignment vertical="center"/>
    </xf>
    <xf numFmtId="0" fontId="7" fillId="0" borderId="0" xfId="0" applyFont="1" applyAlignment="1">
      <alignment vertical="center"/>
    </xf>
    <xf numFmtId="0" fontId="29" fillId="0" borderId="0" xfId="0" applyFont="1" applyAlignment="1">
      <alignment horizontal="left" vertical="center" wrapText="1"/>
    </xf>
    <xf numFmtId="4" fontId="23" fillId="0" borderId="0" xfId="0" applyNumberFormat="1" applyFont="1" applyAlignment="1">
      <alignment horizontal="right" vertical="center"/>
    </xf>
    <xf numFmtId="4" fontId="23" fillId="0" borderId="0" xfId="0" applyNumberFormat="1" applyFont="1" applyAlignment="1">
      <alignment vertical="center"/>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7"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4" fontId="18"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3" borderId="8" xfId="0" applyNumberFormat="1"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4" fillId="3" borderId="8" xfId="0" applyFont="1" applyFill="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xf numFmtId="0" fontId="49" fillId="0" borderId="1" xfId="0" applyFont="1" applyBorder="1" applyAlignment="1">
      <alignment horizontal="left" vertical="center" wrapText="1"/>
    </xf>
    <xf numFmtId="0" fontId="48" fillId="0" borderId="29" xfId="0" applyFont="1" applyBorder="1" applyAlignment="1">
      <alignment horizontal="left" wrapText="1"/>
    </xf>
    <xf numFmtId="0" fontId="47" fillId="0" borderId="1" xfId="0" applyFont="1" applyBorder="1" applyAlignment="1">
      <alignment horizontal="center" vertical="center" wrapText="1"/>
    </xf>
    <xf numFmtId="49" fontId="49" fillId="0" borderId="1" xfId="0" applyNumberFormat="1" applyFont="1" applyBorder="1" applyAlignment="1">
      <alignment horizontal="left" vertical="center" wrapText="1"/>
    </xf>
    <xf numFmtId="0" fontId="47" fillId="0" borderId="1" xfId="0" applyFont="1" applyBorder="1" applyAlignment="1">
      <alignment horizontal="center" vertical="center"/>
    </xf>
    <xf numFmtId="0" fontId="48" fillId="0" borderId="29" xfId="0" applyFont="1" applyBorder="1" applyAlignment="1">
      <alignment horizontal="left"/>
    </xf>
    <xf numFmtId="0" fontId="49" fillId="0" borderId="1" xfId="0" applyFont="1" applyBorder="1" applyAlignment="1">
      <alignment horizontal="left" vertical="center"/>
    </xf>
    <xf numFmtId="0" fontId="49" fillId="0" borderId="1" xfId="0" applyFont="1" applyBorder="1" applyAlignment="1">
      <alignment horizontal="left" vertical="top"/>
    </xf>
    <xf numFmtId="0" fontId="60" fillId="0" borderId="1" xfId="2" applyFont="1" applyAlignment="1">
      <alignment vertical="top"/>
      <protection locked="0"/>
    </xf>
    <xf numFmtId="0" fontId="59" fillId="0" borderId="1" xfId="2" applyAlignment="1">
      <alignment vertical="top"/>
      <protection locked="0"/>
    </xf>
    <xf numFmtId="0" fontId="61" fillId="0" borderId="1" xfId="2" applyFont="1" applyAlignment="1">
      <alignment horizontal="justify" vertical="top"/>
      <protection locked="0"/>
    </xf>
    <xf numFmtId="0" fontId="64" fillId="0" borderId="1" xfId="2" applyFont="1" applyAlignment="1">
      <alignment vertical="top"/>
      <protection locked="0"/>
    </xf>
    <xf numFmtId="0" fontId="61" fillId="0" borderId="1" xfId="2" applyFont="1" applyAlignment="1">
      <alignment vertical="top"/>
      <protection locked="0"/>
    </xf>
  </cellXfs>
  <cellStyles count="3">
    <cellStyle name="Hypertextový odkaz" xfId="1" builtinId="8"/>
    <cellStyle name="Normální" xfId="0" builtinId="0" customBuiltin="1"/>
    <cellStyle name="normální 2 2" xfId="2" xr:uid="{81E6389D-23BD-4ABE-925B-29C194560A1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twoCellAnchor editAs="oneCell">
    <xdr:from>
      <xdr:col>9</xdr:col>
      <xdr:colOff>53340</xdr:colOff>
      <xdr:row>18</xdr:row>
      <xdr:rowOff>60960</xdr:rowOff>
    </xdr:from>
    <xdr:to>
      <xdr:col>15</xdr:col>
      <xdr:colOff>99139</xdr:colOff>
      <xdr:row>21</xdr:row>
      <xdr:rowOff>22897</xdr:rowOff>
    </xdr:to>
    <xdr:pic>
      <xdr:nvPicPr>
        <xdr:cNvPr id="5" name="Obrázek 4">
          <a:extLst>
            <a:ext uri="{FF2B5EF4-FFF2-40B4-BE49-F238E27FC236}">
              <a16:creationId xmlns:a16="http://schemas.microsoft.com/office/drawing/2014/main" id="{A26DE70F-93E8-1D53-94E5-4F59B83CFAE6}"/>
            </a:ext>
          </a:extLst>
        </xdr:cNvPr>
        <xdr:cNvPicPr>
          <a:picLocks noChangeAspect="1"/>
        </xdr:cNvPicPr>
      </xdr:nvPicPr>
      <xdr:blipFill>
        <a:blip xmlns:r="http://schemas.openxmlformats.org/officeDocument/2006/relationships" r:embed="rId3"/>
        <a:stretch>
          <a:fillRect/>
        </a:stretch>
      </xdr:blipFill>
      <xdr:spPr>
        <a:xfrm>
          <a:off x="1676400" y="3672840"/>
          <a:ext cx="914479" cy="4267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vymery.bimplatforma.cz/version/103137_jy5IPOnQt7Kz8wxgPo-TYp_3IFll7mVghMIyqKN9Rg7OnQoTBGDXGjXygIrervc4eSH7quf-QkCnYubGiJgJPw" TargetMode="External"/><Relationship Id="rId117" Type="http://schemas.openxmlformats.org/officeDocument/2006/relationships/hyperlink" Target="https://vymery.bimplatforma.cz/version/103137_YHj-hnCMTMncMcrsakUSUkEENmCoCip9qU8N9jERMOxqEFrVwAWsUyyvHS0ddyB1_PPOhgC3zr86cTx7SnZ4Pw" TargetMode="External"/><Relationship Id="rId21" Type="http://schemas.openxmlformats.org/officeDocument/2006/relationships/hyperlink" Target="https://vymery.bimplatforma.cz/version/103137_xpP7dGpTG-lSh74jpFCNCNsvyIEvfDHGIGK_tA7gnnI74P9S39eltbNAL7qJSt5QoRNsI9f-q2eqTk2K54kkkg" TargetMode="External"/><Relationship Id="rId42" Type="http://schemas.openxmlformats.org/officeDocument/2006/relationships/hyperlink" Target="https://vymery.bimplatforma.cz/version/103137_wvDKkxgWWm3ANUuIjA0sFhLczmf8-zso8UhsCghPQspVtCeWs4qBvJNWOhcH1Cy7gtJZ_-BcXk0fJHJm--O34Q" TargetMode="External"/><Relationship Id="rId47" Type="http://schemas.openxmlformats.org/officeDocument/2006/relationships/hyperlink" Target="https://vymery.bimplatforma.cz/version/103137__NpsMlwVwp1vZT8_71KkKrfmHQ2COJGIw4bTnlj8kRRlokv518wZeF5KpSKL3HE2sGfdtdtN0NHjJKbW56DaTQ" TargetMode="External"/><Relationship Id="rId63" Type="http://schemas.openxmlformats.org/officeDocument/2006/relationships/hyperlink" Target="https://vymery.bimplatforma.cz/version/103137_G8C3NFo5v9VQnAljzZNoIiJllH-DggAx6P548Yg50WLeDMal29tfACJhDsHGyGzkMoxwZD6VBrZh59mH_oWaQA" TargetMode="External"/><Relationship Id="rId68" Type="http://schemas.openxmlformats.org/officeDocument/2006/relationships/hyperlink" Target="https://vymery.bimplatforma.cz/version/103137_F9uLkvQoT9KHPWHd5hWhsIqaunjwMO_PCNSVBW12PkaAh_NBKnr0tnG0XMvY-EHslGN3UJ9vqEAger87a1e6Bw" TargetMode="External"/><Relationship Id="rId84" Type="http://schemas.openxmlformats.org/officeDocument/2006/relationships/hyperlink" Target="https://vymery.bimplatforma.cz/version/103137_AUDot5Wk-zaoR_LnnUaq5fJSInrkkS5oqhSK67HZEnII7KK6Q271lZlOGf047hBcMdxAm-JsYncUxOQKCoJLdg" TargetMode="External"/><Relationship Id="rId89" Type="http://schemas.openxmlformats.org/officeDocument/2006/relationships/hyperlink" Target="https://vymery.bimplatforma.cz/version/103137_9yK4zu-jSwkdFs3sCI_1B9rTEe_aIUm8XmK5e2jg2SeI6R-cQVCt52mXaJqlmys-G-E0WTcceQRaeWg6VP8H5Q" TargetMode="External"/><Relationship Id="rId112" Type="http://schemas.openxmlformats.org/officeDocument/2006/relationships/hyperlink" Target="https://vymery.bimplatforma.cz/version/103137_Y9vIqyRqvhPG5bjOGf1XMRPuoN2JYrlhBlMR99UPWFcSupvAdCER_UteePT7cCWKJikeitzCHIHK1ES_bT71TA" TargetMode="External"/><Relationship Id="rId133" Type="http://schemas.openxmlformats.org/officeDocument/2006/relationships/hyperlink" Target="https://vymery.bimplatforma.cz/version/103137_6gF7byoA7RB4Ypu2V5Q3y22PIlEFC3WjPd-U0Koei8ALjHQn9U4deJKGAA_CqEh8WV0ecDAIFHbz4b_14MLBTw" TargetMode="External"/><Relationship Id="rId138" Type="http://schemas.openxmlformats.org/officeDocument/2006/relationships/hyperlink" Target="https://vymery.bimplatforma.cz/version/103137_WxaRDHByMpCHLFcDpXX53NGlBXGMk0XZyhWi5UAPK3mZPnhH_nysnSKJxghRFcHZR-qd8f8ikRmGq2XodaQkyg" TargetMode="External"/><Relationship Id="rId154" Type="http://schemas.openxmlformats.org/officeDocument/2006/relationships/hyperlink" Target="https://vymery.bimplatforma.cz/version/103137_DqnYVJrAaH3WUL6dPUC6u7pvIax_yHIQG43bdr8yRcnFwMZp59B_vHexAw7WkYDe4zZ0lIakjM02mpXYCLZhJw" TargetMode="External"/><Relationship Id="rId159" Type="http://schemas.openxmlformats.org/officeDocument/2006/relationships/hyperlink" Target="https://vymery.bimplatforma.cz/version/103137__6roOyFBAu0o8sxZpg1J_dJ8maV-hTFNkSdZaQzWQDvarybbTfdsUraVs8rzsBg_rv0JvLg9N90wFTebQfNekg" TargetMode="External"/><Relationship Id="rId175" Type="http://schemas.openxmlformats.org/officeDocument/2006/relationships/hyperlink" Target="https://vymery.bimplatforma.cz/version/103137_O-Dh-e75l6qwqVEzo2XTsuewFINN8Kc4sb9iLPUm1_eLFYBHxxFz2i-qUg8_O4PnZMAy7NiyGbweS4U22NbLZg" TargetMode="External"/><Relationship Id="rId170" Type="http://schemas.openxmlformats.org/officeDocument/2006/relationships/hyperlink" Target="https://vymery.bimplatforma.cz/version/103137_Rlt6Hawhw5N8VWjpJhIeXzXugN7W5sBo1lPaqlWy5b_10X66xQfGWzOO3OA-gjZjAqhfksgotvQwtb651x1MEg" TargetMode="External"/><Relationship Id="rId16" Type="http://schemas.openxmlformats.org/officeDocument/2006/relationships/hyperlink" Target="https://vymery.bimplatforma.cz/version/103137_d_VH-Mr-z_zlho9KYLseMYC9NnU_QtVodlXag27-M3YX6pSbGCZcWq992ndYSi2ZgBTn6sGEzfY48Nu-sCUHRw" TargetMode="External"/><Relationship Id="rId107" Type="http://schemas.openxmlformats.org/officeDocument/2006/relationships/hyperlink" Target="https://vymery.bimplatforma.cz/version/103137_QCeQqFXiSEaKflrD0NltWOC804G4aHJQ1xYhGM3zzveNEtGTn59cY1fU7aLkxbFeIQgh-qa-pXpO1_AI4ybL1Q" TargetMode="External"/><Relationship Id="rId11" Type="http://schemas.openxmlformats.org/officeDocument/2006/relationships/hyperlink" Target="https://vymery.bimplatforma.cz/version/103137_mJFwAYTeoDgQEWB8nbQfnji9kQH-l7XIr5w8gKzFTwu5-bfOwGpXZ0N6qxD_n-v2aHjINtCzQ0MsETIt6UR-1g" TargetMode="External"/><Relationship Id="rId32" Type="http://schemas.openxmlformats.org/officeDocument/2006/relationships/hyperlink" Target="https://vymery.bimplatforma.cz/version/103137_EnzYX5lUjHQ7laC9EaLn1VWE9OewISCC6Jwwu6EZ4IBZbT_HuqR46u3xHOvu6sB_XBgPjXWYjca58d7oh0ECSA" TargetMode="External"/><Relationship Id="rId37" Type="http://schemas.openxmlformats.org/officeDocument/2006/relationships/hyperlink" Target="https://vymery.bimplatforma.cz/version/103137_DnVtLDDJilzM88eFcyL07kNJ7VsOQksHoIWWtnqiWIl-YAWSG2HWi6WiLs3tJ2Egho5g6dVo9nG_qdgQ4gdr8g" TargetMode="External"/><Relationship Id="rId53" Type="http://schemas.openxmlformats.org/officeDocument/2006/relationships/hyperlink" Target="https://vymery.bimplatforma.cz/version/103137_CzEcuzL80KlPxy7gIMlUlgLKXdD-URYEIN3avD5K5asrcGrUivV8hRjgRGuiRxZlHsX6Em1jstFpVE_6nJ1Yrg" TargetMode="External"/><Relationship Id="rId58" Type="http://schemas.openxmlformats.org/officeDocument/2006/relationships/hyperlink" Target="https://vymery.bimplatforma.cz/version/103137_dlNEjy43keZp5Jo8YHm4jB5I1ImNWnJxuj2633Qj22n6m1J2g-1FY12KTOMXkRy1HE5Pi8UVMrf5yijC9-reBA" TargetMode="External"/><Relationship Id="rId74" Type="http://schemas.openxmlformats.org/officeDocument/2006/relationships/hyperlink" Target="https://vymery.bimplatforma.cz/version/103137_YHp35U6FA_N347hsqJzs7THnazc-srjGq7Ht5wFEQ-VZkPgNwX_XXC6c66-K-CZ60JEfiSnhJCxYLninokFpVA" TargetMode="External"/><Relationship Id="rId79" Type="http://schemas.openxmlformats.org/officeDocument/2006/relationships/hyperlink" Target="https://vymery.bimplatforma.cz/version/103137_b61c8CHJv8Eu008L8vLTNvSkyZvvWAS1NCnr_Ix5Jf_Lp3RWSWiFB5WvFXE7sOGrqDfPjGWTs_B8pXu6QOAwmQ" TargetMode="External"/><Relationship Id="rId102" Type="http://schemas.openxmlformats.org/officeDocument/2006/relationships/hyperlink" Target="https://vymery.bimplatforma.cz/version/103137_kJQVTSPypwofxt3QTL8r5E_DJfGz6Ddno429nl0MA5avrhgw-5FpjccgAOxSoLNqUyr4O4uFJnvcjB5l6XCj5w" TargetMode="External"/><Relationship Id="rId123" Type="http://schemas.openxmlformats.org/officeDocument/2006/relationships/hyperlink" Target="https://vymery.bimplatforma.cz/version/103137_H3EOZs8Goq5uwCL6_U5UJpLFHkKa96bimNMXt5xv3OHaUb5iZQFqTZ1Mj3i5ZnLaa5JHSVFDqhr2KBcFtXj-iQ" TargetMode="External"/><Relationship Id="rId128" Type="http://schemas.openxmlformats.org/officeDocument/2006/relationships/hyperlink" Target="https://vymery.bimplatforma.cz/version/103137_dcl4Qdzy6BvE3WAG0e0ldorPq5XlrWyvOm0KS4lmVJssA6xYM75iEj7NaQDmQRrRJay-kyUpMaOwj5a_GEyuAg" TargetMode="External"/><Relationship Id="rId144" Type="http://schemas.openxmlformats.org/officeDocument/2006/relationships/hyperlink" Target="https://vymery.bimplatforma.cz/version/103137_zPHcPV62WLD0ZswhQIlzc6SO_vSIPdiiktP95fxbZLD5cEHhlgR9JeQw3MDcSQAtHspyjSdklHeaRvmf185dxA" TargetMode="External"/><Relationship Id="rId149" Type="http://schemas.openxmlformats.org/officeDocument/2006/relationships/hyperlink" Target="https://vymery.bimplatforma.cz/version/103137_lgDreho3W1TKAsDDiiOyxy6i4EgFFOkE_QCdnkqXRHg1raI00Xft6Oy55TRa1fSUv4UX7kKMmG4qscqdRpyu6Q" TargetMode="External"/><Relationship Id="rId5" Type="http://schemas.openxmlformats.org/officeDocument/2006/relationships/hyperlink" Target="https://vymery.bimplatforma.cz/version/103137_M7lHd4RcKXLV-bRC-wIPtWLBfl4bOM2lJvRATnlt6XxA23hBPtyGmQ76l2m_lpqbAIkM4yPgkjJbGVs7aN3P6g" TargetMode="External"/><Relationship Id="rId90" Type="http://schemas.openxmlformats.org/officeDocument/2006/relationships/hyperlink" Target="https://vymery.bimplatforma.cz/version/103137_dXvcfTuz8uI_B_tVvncbb5zhrI4VevBYuHaNikPPyI3SEfLTUngwx123qjYbslMgV1lQMcmyAfE6SQqTaiubig" TargetMode="External"/><Relationship Id="rId95" Type="http://schemas.openxmlformats.org/officeDocument/2006/relationships/hyperlink" Target="https://vymery.bimplatforma.cz/version/103137_WQZ1osmyJePjn8zaA-AmF0_Luwtuu2iY0WMtCbGqLOQJB_NVQMzNjBm42Fko2qlY5S73M2cxtRiFQrvVr1wdNQ" TargetMode="External"/><Relationship Id="rId160" Type="http://schemas.openxmlformats.org/officeDocument/2006/relationships/hyperlink" Target="https://vymery.bimplatforma.cz/version/103137_5bdqyHPbhSiCRX1DO-6LarFMWD1uyiymVlIWFtumOq3fJH-hsIyzJnoKi-pzYPrINltExWQo0s7rxqgYKVZa1A" TargetMode="External"/><Relationship Id="rId165" Type="http://schemas.openxmlformats.org/officeDocument/2006/relationships/hyperlink" Target="https://vymery.bimplatforma.cz/version/103137_Eqgv0h-WuRZxNaG9dgYjHahcuDHYp3G1gsrsPF_f9ud6JDfxP-sKxEFsPU8A69cV3HEUHMMpaQ1uzNlXquRrtQ" TargetMode="External"/><Relationship Id="rId181" Type="http://schemas.openxmlformats.org/officeDocument/2006/relationships/printerSettings" Target="../printerSettings/printerSettings10.bin"/><Relationship Id="rId22" Type="http://schemas.openxmlformats.org/officeDocument/2006/relationships/hyperlink" Target="https://vymery.bimplatforma.cz/version/103137_S1Hr5-tESLbMe-bfs2W5xHJf9Ek3-DIqVSq74RdBt4yCwZRL2-6SohG7Khc4unzZ_VrZ5p4t7mUonxHNESn_DA" TargetMode="External"/><Relationship Id="rId27" Type="http://schemas.openxmlformats.org/officeDocument/2006/relationships/hyperlink" Target="https://vymery.bimplatforma.cz/version/103137_I-D54PaOLlADYEp7oW5hcRR_oKaeAantevY07yrgtWhuShvWqkxc0bsX_kU2C_uRTnEnl1KGQPy9jdPpl4j5JQ" TargetMode="External"/><Relationship Id="rId43" Type="http://schemas.openxmlformats.org/officeDocument/2006/relationships/hyperlink" Target="https://vymery.bimplatforma.cz/version/103137_5dUvvyN1tdVq-WbsS5KfORYhxg6YZ6pD5dNokNi2HXj1YgBtze9soYaK8bR6DF7RP5y-ddU_d3Y1FqE-EpMuXQ" TargetMode="External"/><Relationship Id="rId48" Type="http://schemas.openxmlformats.org/officeDocument/2006/relationships/hyperlink" Target="https://vymery.bimplatforma.cz/version/103137_mfBvpJymxf8Kk0OemiIkodLZbSuJER6TVkBDz2Lf08vCje9CZqf8Qg-S3EUkfubkmn8uzP9EbU4w4ylDT9_16w" TargetMode="External"/><Relationship Id="rId64" Type="http://schemas.openxmlformats.org/officeDocument/2006/relationships/hyperlink" Target="https://vymery.bimplatforma.cz/version/103137_MEq8VYjBJzE-1f-7Bi9qNUqGjo3eUXT3KWHP06UJ8nT98QXvhac9po0UZIk3hanC5R63KmIlOSKX3SrQ3HDKjw" TargetMode="External"/><Relationship Id="rId69" Type="http://schemas.openxmlformats.org/officeDocument/2006/relationships/hyperlink" Target="https://vymery.bimplatforma.cz/version/103137_zJQ01gtFlN0kbwyLEkQi5eFUTYv7D1fYembpu5MJlt4W1gvx4oheGtHICDg1-OcilZhl5Q_5jChPfbLXSoyWLQ" TargetMode="External"/><Relationship Id="rId113" Type="http://schemas.openxmlformats.org/officeDocument/2006/relationships/hyperlink" Target="https://vymery.bimplatforma.cz/version/103137_b-fceu0U4zox5SDm-VPp5SGoGdYYpeXeQpNDqNy4o17dWjvEhPANZtXUjB2nbYmGfgEx4j7G_jzqS2PejiwFJw" TargetMode="External"/><Relationship Id="rId118" Type="http://schemas.openxmlformats.org/officeDocument/2006/relationships/hyperlink" Target="https://vymery.bimplatforma.cz/version/103137_yyv06Td_dQxR2c2Mi347O5glDs49CTtuW-t5wtwUilOjFemHAVZ3Qntj3hvWZwSPKg5kZGE7lWUXC3ZiqIYmHw" TargetMode="External"/><Relationship Id="rId134" Type="http://schemas.openxmlformats.org/officeDocument/2006/relationships/hyperlink" Target="https://vymery.bimplatforma.cz/version/103137_o5woc5SreDZ70mC728yM5sBZoffo-fkgYKBLhBT4CufVyeKWuQ4h5-uUN7pu486m6k--nP09E8Z5GAcp2aUv1g" TargetMode="External"/><Relationship Id="rId139" Type="http://schemas.openxmlformats.org/officeDocument/2006/relationships/hyperlink" Target="https://vymery.bimplatforma.cz/version/103137_MJn0REcFdJTh-HcF4We3sXhC7IF1JNAvok8BkGOklTNGWT_mqopJ4S1VoaNeQWp1HoX8TfD13dIu-UVBZTOiYw" TargetMode="External"/><Relationship Id="rId80" Type="http://schemas.openxmlformats.org/officeDocument/2006/relationships/hyperlink" Target="https://vymery.bimplatforma.cz/version/103137_ssU9DKkWktE7xpskJ1p1wnN6LF_Gyd9RVGS0TiL_roDZ7ir7neJ7xL2pFw-KHrxxybgrdSi4LiHzAdW9vLH7lg" TargetMode="External"/><Relationship Id="rId85" Type="http://schemas.openxmlformats.org/officeDocument/2006/relationships/hyperlink" Target="https://vymery.bimplatforma.cz/version/103137_ez1YoE_0cWh5xIDKKdjS2-JVwgWZC_qjYQz9Jc1mqWhB1RAu8UoLeRJe7yNembY0SLkS6503Cxged74iCmkgmw" TargetMode="External"/><Relationship Id="rId150" Type="http://schemas.openxmlformats.org/officeDocument/2006/relationships/hyperlink" Target="https://vymery.bimplatforma.cz/version/103137_Pjen0ppoQFuyUzhVf6-OmFw9rqSjLG-Ua3Ws0pW9OjGz5NmW222I3yzQUhSJ-c_qgahqAlLwicTM-ouevDI_gw" TargetMode="External"/><Relationship Id="rId155" Type="http://schemas.openxmlformats.org/officeDocument/2006/relationships/hyperlink" Target="https://vymery.bimplatforma.cz/version/103137_or8GFZ7wK3ZGsC9z_jgzDLg9mXNKQWQ_w1VkD1rJukQpkrl2u2C67MeTtezYPyJEHi511Z_GzUpV5bAcD6UWOg" TargetMode="External"/><Relationship Id="rId171" Type="http://schemas.openxmlformats.org/officeDocument/2006/relationships/hyperlink" Target="https://vymery.bimplatforma.cz/version/103137_RtpC0jzo6ORLLr1--ddkz_Y5UF8ggjiL5mReI_ba5EO4j9r_toDyUB7sEQ12tzHye8xU-HCuDgAFs2KIsjNtCA" TargetMode="External"/><Relationship Id="rId176" Type="http://schemas.openxmlformats.org/officeDocument/2006/relationships/hyperlink" Target="https://vymery.bimplatforma.cz/version/103137_JADEBaIb9O9xuOv2ezR-y-4U4Rs9ve1_dwr5Tu3HmEcfb4GjPnTRR9ZZS2BrNl21-qPB-6pWVlxM37Ra8t4yZA" TargetMode="External"/><Relationship Id="rId12" Type="http://schemas.openxmlformats.org/officeDocument/2006/relationships/hyperlink" Target="https://vymery.bimplatforma.cz/version/103137_HDjrDhxNKp1dOlGq2b7zKWa70jsHeQAwHzc2NYswktofbKZjJsaUtR7WQF-ygRvuK017OQzVXcP8DO4Z_0UjsA" TargetMode="External"/><Relationship Id="rId17" Type="http://schemas.openxmlformats.org/officeDocument/2006/relationships/hyperlink" Target="https://vymery.bimplatforma.cz/version/103137__2vi9NawXsPA3uY0XcUY35sEJeRIaPnx7FRWC19Y0HEGjvOYIbJYPlfyPn6D1RaJYs0CBCW5eJjn2L_LmbROng" TargetMode="External"/><Relationship Id="rId33" Type="http://schemas.openxmlformats.org/officeDocument/2006/relationships/hyperlink" Target="https://vymery.bimplatforma.cz/version/103137_RMeXvJdyEjdg76mzepJOY0fyj5V4PcNBqdj-wlgtCEcOsh_VVI9hbytmr83XpLRCGop21p90bOpie9N9pc45MA" TargetMode="External"/><Relationship Id="rId38" Type="http://schemas.openxmlformats.org/officeDocument/2006/relationships/hyperlink" Target="https://vymery.bimplatforma.cz/version/103137_4BG-hqwHwGTIpzWWza9VifkSvusj5iUtyh4oFwm-ond9L8O8wN52Jr7xhTJRJxlA6ZsZCn1uSSj5PARGLCfWZQ" TargetMode="External"/><Relationship Id="rId59" Type="http://schemas.openxmlformats.org/officeDocument/2006/relationships/hyperlink" Target="https://vymery.bimplatforma.cz/version/103137_MMtKGAF1tElcor8SJr_8zghrpuF4SNpjocD2W69pJPDZInxVXnnTtyxfAH0ZhcApBGbK2ysCWzRjwTvoRiICWw" TargetMode="External"/><Relationship Id="rId103" Type="http://schemas.openxmlformats.org/officeDocument/2006/relationships/hyperlink" Target="https://vymery.bimplatforma.cz/version/103137_yDb5HL2bASH1gO2WCn_WpQfNjgSxmN2lQ5RQXnnAu7F4HrBal6FCeCNq0OVwm35L_uYZFRMNWFKGpqPj_AYKzw" TargetMode="External"/><Relationship Id="rId108" Type="http://schemas.openxmlformats.org/officeDocument/2006/relationships/hyperlink" Target="https://vymery.bimplatforma.cz/version/103137_zRS9yKr5kmXDACVgAXZdZGK2d3UpSD8JV6HZp4MHeTZ4q55ig8XUWFVMrQUBLivSHeZHKKwionukLvH7zPZl0w" TargetMode="External"/><Relationship Id="rId124" Type="http://schemas.openxmlformats.org/officeDocument/2006/relationships/hyperlink" Target="https://vymery.bimplatforma.cz/version/103137_6Y9YWSmLg3g6o_bOkujucEE6OmInDuHhrzT3Lh9dSsaw3vns6B1W4xLZ9OwXINdbkvlcmnQyUthjR5F4ocsDrg" TargetMode="External"/><Relationship Id="rId129" Type="http://schemas.openxmlformats.org/officeDocument/2006/relationships/hyperlink" Target="https://vymery.bimplatforma.cz/version/103137_ulw4ghnPkqTn4KTV2Zd5gKU5y397UTide-ShrC_t3gvtAefLVTLPJTuliGdeybsG-VCuspgii_WR1eSJby5yvw" TargetMode="External"/><Relationship Id="rId54" Type="http://schemas.openxmlformats.org/officeDocument/2006/relationships/hyperlink" Target="https://vymery.bimplatforma.cz/version/103137_MsQIdnH-JGwdXnhwvqPORvEpW0wIceVr3FM6PCAuv04rBSximHnFxwQcT_MbmY3TT57RQC3E-TOXBg5ZieNuGw" TargetMode="External"/><Relationship Id="rId70" Type="http://schemas.openxmlformats.org/officeDocument/2006/relationships/hyperlink" Target="https://vymery.bimplatforma.cz/version/103137_4qZ4sNPC-EaNYCtGZeXc8mVr5hI2KgN415OKwhxCeDR842TD3ipTZq22ohIG1Cxglg-0OxrotSDAJnqJT1S11A" TargetMode="External"/><Relationship Id="rId75" Type="http://schemas.openxmlformats.org/officeDocument/2006/relationships/hyperlink" Target="https://vymery.bimplatforma.cz/version/103137_pqe3wasGtTU6jRsybJ0aDihwVWbebW6l6Di6AXRl4rI7lC94bwx03Axpe36J2oVcC7vJXtHCzXE9dVIYih49uA" TargetMode="External"/><Relationship Id="rId91" Type="http://schemas.openxmlformats.org/officeDocument/2006/relationships/hyperlink" Target="https://vymery.bimplatforma.cz/version/103137_5rGuDBR53ERh-LwERi9xknxL75QH6Eikpb-w6kAfOVuVhQdKSq3oMhKSQtiZgvY7k_FyWR5aO94fvXIIsSpzbA" TargetMode="External"/><Relationship Id="rId96" Type="http://schemas.openxmlformats.org/officeDocument/2006/relationships/hyperlink" Target="https://vymery.bimplatforma.cz/version/103137_l8asaiyP9aUWfVTJtKZrSjDKcxv4iPN-Q-0-nLKaY_7pIR5aDAvA4f6n3yJ5eXD8RkcUe3nfSK6kJxN_31_wzQ" TargetMode="External"/><Relationship Id="rId140" Type="http://schemas.openxmlformats.org/officeDocument/2006/relationships/hyperlink" Target="https://vymery.bimplatforma.cz/version/103137_XKAYqDf9XRXlRVKObzRaHlBzWxSTOuvu5AJzBUbo8H-e1dYaFZcVMnpPwHqBNgYfWxsTfbGxxVIl_l8JQQSZSA" TargetMode="External"/><Relationship Id="rId145" Type="http://schemas.openxmlformats.org/officeDocument/2006/relationships/hyperlink" Target="https://vymery.bimplatforma.cz/version/103137_AL1CA2T8lXjLy5h1yaF_Kf2friXxAE6FTlrN2gcJTyQ-uNZBe1TH3wfPg6kOqHjvXsQgwtbZ7Wm9aME3bMwutw" TargetMode="External"/><Relationship Id="rId161" Type="http://schemas.openxmlformats.org/officeDocument/2006/relationships/hyperlink" Target="https://vymery.bimplatforma.cz/version/103137_KFTk5p9_cBY5P0J0qaNjRDTZssaZGHU0KFynDZ3WxNTJ3-M7Ffu4id4I2JaID3_Wl_efPeW9Dz67X6xnG-RGmw" TargetMode="External"/><Relationship Id="rId166" Type="http://schemas.openxmlformats.org/officeDocument/2006/relationships/hyperlink" Target="https://vymery.bimplatforma.cz/version/103137_bXw16c5jJmAwVk54YdICE5zRviDA3Vd4ZH_4XsAFwFft6_xp5IkBH8XH2Mp5VmtPzCX1JyqYwR352j86o41ahw" TargetMode="External"/><Relationship Id="rId182" Type="http://schemas.openxmlformats.org/officeDocument/2006/relationships/drawing" Target="../drawings/drawing9.xml"/><Relationship Id="rId1" Type="http://schemas.openxmlformats.org/officeDocument/2006/relationships/hyperlink" Target="https://vymery.bimplatforma.cz/version/103137_98QyVG3rWtFC2AYvr2wz058200g6FhYam8d8kFLcStMP_YGk4UkFptpPqN3NtG25YCcu7Z_U0SpXvjQJID3r9A" TargetMode="External"/><Relationship Id="rId6" Type="http://schemas.openxmlformats.org/officeDocument/2006/relationships/hyperlink" Target="https://vymery.bimplatforma.cz/version/103137_sKCraZmMQ4Ggh91RftCxERWP4bKf4Ys34IQ2bibpKNhdNEfZiSrML2hhSnzIA8xx8O-W2__J2slTMYbYvLAN7A" TargetMode="External"/><Relationship Id="rId23" Type="http://schemas.openxmlformats.org/officeDocument/2006/relationships/hyperlink" Target="https://vymery.bimplatforma.cz/version/103137_ksn0cvh4cD40hQi48jvnDR95HvSyuvlP8Xa1kx4HLKqiNn1k9OE2m7IA7I5MWOlY0G35RPHn4cU8dyRFmFIKDg" TargetMode="External"/><Relationship Id="rId28" Type="http://schemas.openxmlformats.org/officeDocument/2006/relationships/hyperlink" Target="https://vymery.bimplatforma.cz/version/103137_SMbcHPzRWPOkUdVoslfby32Th9oZ9lqqAUF0yFufGOnO3nM6qCUpJfUZuryrs39GJO83W4fJWN3NIOUiGulCBg" TargetMode="External"/><Relationship Id="rId49" Type="http://schemas.openxmlformats.org/officeDocument/2006/relationships/hyperlink" Target="https://vymery.bimplatforma.cz/version/103137_CC-Mej2cXfEumZZxaltfywy2QoplG9ngEUy1wU1as3NcjeVGwlHx2uE9Z7ydlIuxBe5rh13VlO6Rt1GQcKZGEA" TargetMode="External"/><Relationship Id="rId114" Type="http://schemas.openxmlformats.org/officeDocument/2006/relationships/hyperlink" Target="https://vymery.bimplatforma.cz/version/103137_Ji7n0jeuIJhEJK2QXtHxV6paWvSDaJr8om9AnnpGhJtVcj00Z4wluLIwUKTEUxkAkjafmoV3WOHR9N4XbWRC2w" TargetMode="External"/><Relationship Id="rId119" Type="http://schemas.openxmlformats.org/officeDocument/2006/relationships/hyperlink" Target="https://vymery.bimplatforma.cz/version/103137_dRyg5OFqdapEVG16_iIetDBawu08b3lDtvgMhsle7bJGo2NgW23Xz00O4DQsZ3cBnRebL1Z17YaaeI_jJvn7fQ" TargetMode="External"/><Relationship Id="rId44" Type="http://schemas.openxmlformats.org/officeDocument/2006/relationships/hyperlink" Target="https://vymery.bimplatforma.cz/version/103137_0WIZYJ8OsDXEy9DH3g2ShmKNc1NJYpEuh2Cg5aJyXsXAOstH5HZX_FTMbLXTQlj7KZhgNe39EPrIfzu7-mNNew" TargetMode="External"/><Relationship Id="rId60" Type="http://schemas.openxmlformats.org/officeDocument/2006/relationships/hyperlink" Target="https://vymery.bimplatforma.cz/version/103137_vhNy-QmbotaTFkmsE9lVaJ7bzwO_Mks4HFPhLfQgolyPRAhVaJVmR88oVFyk3BgQwArW6VN3wUQhYmSTWZr3mg" TargetMode="External"/><Relationship Id="rId65" Type="http://schemas.openxmlformats.org/officeDocument/2006/relationships/hyperlink" Target="https://vymery.bimplatforma.cz/version/103137_EuL-YdJ5hXqG1fZH-IfUHTx6bupOZ0-uEfejFYdbqM3uElhcpiN_86_hsMsoT4Fvcdcwr4dDDd9fkSJHlMaEyQ" TargetMode="External"/><Relationship Id="rId81" Type="http://schemas.openxmlformats.org/officeDocument/2006/relationships/hyperlink" Target="https://vymery.bimplatforma.cz/version/103137_lEaQtYXuBwS6dwDBZc3FzoAtJ2KT8uz-j-Q8h3ISdylR71ajC03hjNH208DTfCMmxLnyiZ22h41SnJ7IOzEQ_Q" TargetMode="External"/><Relationship Id="rId86" Type="http://schemas.openxmlformats.org/officeDocument/2006/relationships/hyperlink" Target="https://vymery.bimplatforma.cz/version/103137_V1APVd8mxNiN-EIzISygyHB0f7R7GNPdheBKJ5dOH-Q4DTaT8mc95x9XONgOwSVeVMigaR7UNdej5PyyG9-RzA" TargetMode="External"/><Relationship Id="rId130" Type="http://schemas.openxmlformats.org/officeDocument/2006/relationships/hyperlink" Target="https://vymery.bimplatforma.cz/version/103137_60_xUIoR4v72hQzpu9nP9GtqdFonpFO7k3Qhdrt42HEdPF_NztVUxLnT9RCNT8aYLZx8NJEJ39fLxJacmk32AQ" TargetMode="External"/><Relationship Id="rId135" Type="http://schemas.openxmlformats.org/officeDocument/2006/relationships/hyperlink" Target="https://vymery.bimplatforma.cz/version/103137_GFYs1XnpEJn4aFb9mUcThbn-tuiecPImIIJWbL30w_5C3aNLj3OlhT4ifn1FoUq00XwQzlukGZtqFNJilv6lCA" TargetMode="External"/><Relationship Id="rId151" Type="http://schemas.openxmlformats.org/officeDocument/2006/relationships/hyperlink" Target="https://vymery.bimplatforma.cz/version/103137_3h08W8GrfNFNb7q6gIJNOzuMhklvC-IJeEBbaeyFycNw4pbgmvUo6TO-cyDy0jAoepKcAqWhDIbctX2d8mprjQ" TargetMode="External"/><Relationship Id="rId156" Type="http://schemas.openxmlformats.org/officeDocument/2006/relationships/hyperlink" Target="https://vymery.bimplatforma.cz/version/103137_NJLXpyxIeub9d-EePCDYt0ZnYwojkk6rKeM2ByoNWbYd0xbA73lEFRCEfXgNhB8Uh1cD0IoCyxwobFOXdN5zBA" TargetMode="External"/><Relationship Id="rId177" Type="http://schemas.openxmlformats.org/officeDocument/2006/relationships/hyperlink" Target="https://vymery.bimplatforma.cz/version/103137_uUF6LCkJCuGkQ8gqKtNGnqs3Zo1pw1nRrlL65YuUGwkPQawd0i7a9Da0eONq5AAqesSj_f3-CvvT-Cthfqmb4w" TargetMode="External"/><Relationship Id="rId4" Type="http://schemas.openxmlformats.org/officeDocument/2006/relationships/hyperlink" Target="https://vymery.bimplatforma.cz/version/103137_UeRDtjx19ANr41-rjgT1vqYuNfpxda9xqNWgsu8N4ZTtmWmGsQ2p33gJZJAt7sskvCYmCczQT9raVN1z3hNTSQ" TargetMode="External"/><Relationship Id="rId9" Type="http://schemas.openxmlformats.org/officeDocument/2006/relationships/hyperlink" Target="https://vymery.bimplatforma.cz/version/103137_m7ksqeBqV-KVZwhYPmljn6WEl_SP1berFBJV4M6GW0V8EslmDag6Rpobw2aQ3HcPTrDBSvtNmHg9d-MyjCwaXQ" TargetMode="External"/><Relationship Id="rId172" Type="http://schemas.openxmlformats.org/officeDocument/2006/relationships/hyperlink" Target="https://vymery.bimplatforma.cz/version/103137_kjy9KPlKMn3kLUSCE1DlXaK6tqagTElgyNXFTK7fP0Tq18AYKn0jCP_KkABtUxirtsVX2Idk6NE_sayXf-5Z6A" TargetMode="External"/><Relationship Id="rId180" Type="http://schemas.openxmlformats.org/officeDocument/2006/relationships/hyperlink" Target="https://vymery.bimplatforma.cz/version/103137_odRE4ScO84Ds9biN6FbMNTNEw0uymtk9Evhj1YtHQ67iZMTu2OAeoQx3sW7cQ6gBXHXoBU40IzQ3vaY6BhS8MQ" TargetMode="External"/><Relationship Id="rId13" Type="http://schemas.openxmlformats.org/officeDocument/2006/relationships/hyperlink" Target="https://vymery.bimplatforma.cz/version/103137_NaREimRud48M3OgvupKB7_ZQ3DUh7GVXX1iYC_2tQmdsvI7WcsMAWgyrcPPN9MXbRx7eUDFVs3_2HZb6yZxxRQ" TargetMode="External"/><Relationship Id="rId18" Type="http://schemas.openxmlformats.org/officeDocument/2006/relationships/hyperlink" Target="https://vymery.bimplatforma.cz/version/103137_I-uZZm6TBVatKnq5Hemi_o-LaQWTeA9pRXzyuq_Oiym6tueqAGYDHwkXcs0zE089kDRKPa4M54QnsD-TqcWgSA" TargetMode="External"/><Relationship Id="rId39" Type="http://schemas.openxmlformats.org/officeDocument/2006/relationships/hyperlink" Target="https://vymery.bimplatforma.cz/version/103137_RDVsYNCyRTPcqPvY2uHS3B1jLw2wugvX-nBOrk-aJWicwrZ4QKCwxNr7PEkJFPJHjOo5Z5wET1TIkH_spvFtsg" TargetMode="External"/><Relationship Id="rId109" Type="http://schemas.openxmlformats.org/officeDocument/2006/relationships/hyperlink" Target="https://vymery.bimplatforma.cz/version/103137_NszH_wsYs6-S2JhlHPbViZKmckHRrlFzkeyqKkNVMIdyre0-BrTm73dHCTkQv_o9jfK3L68E0towZQEjTVnNsA" TargetMode="External"/><Relationship Id="rId34" Type="http://schemas.openxmlformats.org/officeDocument/2006/relationships/hyperlink" Target="https://vymery.bimplatforma.cz/version/103137_6M_t6YGDghNbjIhIgy9USLxxA30xrGKR1HA6SB-P287ZanFSycnYYn_9ECx5KIKw7gKpCP2WDGShaYqfH3_HXg" TargetMode="External"/><Relationship Id="rId50" Type="http://schemas.openxmlformats.org/officeDocument/2006/relationships/hyperlink" Target="https://vymery.bimplatforma.cz/version/103137_k9iOryHl8N3DjNh3Eq6IrAS5Qp0zAVEJqlpawJUpWcLVYMqBZbZ3V-75XKFRTMPFnrnYHoOwRnEebD7UkxbqjA" TargetMode="External"/><Relationship Id="rId55" Type="http://schemas.openxmlformats.org/officeDocument/2006/relationships/hyperlink" Target="https://vymery.bimplatforma.cz/version/103137_Hokse9BttDkqnhDjueFZ5DHMIk0k2aLba91csR950YpwuZwAPJTMDKc4Vgmudn5THmc96xF5Qy-rRVi70pCdnw" TargetMode="External"/><Relationship Id="rId76" Type="http://schemas.openxmlformats.org/officeDocument/2006/relationships/hyperlink" Target="https://vymery.bimplatforma.cz/version/103137_7zjftiS5OT13G7DTmc7CJiS5GGx6kM36cuG0Em7jAfecblsH8-Kkz_InFiIs9VbFA63UIR5rEkmS3r9c9MduGQ" TargetMode="External"/><Relationship Id="rId97" Type="http://schemas.openxmlformats.org/officeDocument/2006/relationships/hyperlink" Target="https://vymery.bimplatforma.cz/version/103137_izmBvxEMq34HY4z9kxo4AHcgt7KrXEHO9mdXM25YlrRPxLAjad9z0kNPo2BevhcVqKXmQys3mRe2ZRY8LudEIg" TargetMode="External"/><Relationship Id="rId104" Type="http://schemas.openxmlformats.org/officeDocument/2006/relationships/hyperlink" Target="https://vymery.bimplatforma.cz/version/103137_p6S5EkR5LhBINg0ga789kPn6lfRpBOyvbFh5MPNfYvwmmfxWDndqy5_0-dCSXMHn1sFT_Z_G_GeqD3uGdCqGtQ" TargetMode="External"/><Relationship Id="rId120" Type="http://schemas.openxmlformats.org/officeDocument/2006/relationships/hyperlink" Target="https://vymery.bimplatforma.cz/version/103137_BDoNdNFM0G-KB3ROMCbas8A6Qq6rtKaSmxn1FpWZD4a9jfNXA3s7ymIr5cJ1CDWwNCF7sHGQ2NrSewbSXu9ErQ" TargetMode="External"/><Relationship Id="rId125" Type="http://schemas.openxmlformats.org/officeDocument/2006/relationships/hyperlink" Target="https://vymery.bimplatforma.cz/version/103137_ZHkPjxY8jjTAhk0985JV0LLv3hovy66g-uSb41O0AYfCdCgA4kAWhiWI8WNwcHU9LOf3Flvc4kUN3bk_KgSj5A" TargetMode="External"/><Relationship Id="rId141" Type="http://schemas.openxmlformats.org/officeDocument/2006/relationships/hyperlink" Target="https://vymery.bimplatforma.cz/version/103137_m2i5uhCAU8BqZY33XWvJZWQG2YQvD0od4OnRU3uwONxwp0zw9OrcjP0M1uSyq9xTL9SbqSXhRxKhERCRtPZGxA" TargetMode="External"/><Relationship Id="rId146" Type="http://schemas.openxmlformats.org/officeDocument/2006/relationships/hyperlink" Target="https://vymery.bimplatforma.cz/version/103137_HaKbSXtd-8vCBEH-eNLvEkWHCFLM4G9OHgxESf-wTHuY6dGLf4CJJ_OOuzwKKLpyqK8CjiM2Xejf6AtKX2MkZA" TargetMode="External"/><Relationship Id="rId167" Type="http://schemas.openxmlformats.org/officeDocument/2006/relationships/hyperlink" Target="https://vymery.bimplatforma.cz/version/103137_EozG0oF31xb3XvSdENHrMerjSzMHTsEeMk1BDU8_D9r444kXwItBvuzm_MtqHPoWk46R-goLNXvD9OScL_iG3A" TargetMode="External"/><Relationship Id="rId7" Type="http://schemas.openxmlformats.org/officeDocument/2006/relationships/hyperlink" Target="https://vymery.bimplatforma.cz/version/103137_BZHv9YfomMtJheHzhuL-mj4ul0sLmsRhc4dUOgpXtRmGxqfet_3kyAMp-LSJYOkwQR0K_7YweH7-sZvVIf5XmQ" TargetMode="External"/><Relationship Id="rId71" Type="http://schemas.openxmlformats.org/officeDocument/2006/relationships/hyperlink" Target="https://vymery.bimplatforma.cz/version/103137_ewNj7HH6efWmRA9rskHgqqgJW6aCWXunDXofpUK8q-BZFEQnYUP915qM0jOg2Gtfd35SlyxjIE-p3h19Dzq_Mw" TargetMode="External"/><Relationship Id="rId92" Type="http://schemas.openxmlformats.org/officeDocument/2006/relationships/hyperlink" Target="https://vymery.bimplatforma.cz/version/103137_Y137F2tEbyT5RKlOdH8iTBN1A1oRCVtwSlrXKrEpnsOHKA3esVNQZGldi0-0-N7Oe1xsAmG1ege-SUW-ToyOgw" TargetMode="External"/><Relationship Id="rId162" Type="http://schemas.openxmlformats.org/officeDocument/2006/relationships/hyperlink" Target="https://vymery.bimplatforma.cz/version/103137_girF90CWe9sGPwscWGWIohWOVU_PnzIygV07a1h_Xv16XmTLEmk73FNwOk3A9vMgRvP-dq_abArQlofIyHitLQ" TargetMode="External"/><Relationship Id="rId2" Type="http://schemas.openxmlformats.org/officeDocument/2006/relationships/hyperlink" Target="https://vymery.bimplatforma.cz/version/103137_EUSn_MlUL_COYCEvXdaEGmUuqiakleXfoIO398joaOJB07bgO1VnKOimyf_hbqtXrDruBP4MLalmzbxfXDPNAA" TargetMode="External"/><Relationship Id="rId29" Type="http://schemas.openxmlformats.org/officeDocument/2006/relationships/hyperlink" Target="https://vymery.bimplatforma.cz/version/103137_fa4OryiEY1Xu5qR8DwcmbQLCVDdazAjcsm-PHx_qPj6iplpH6UEPMUuwQj1Tl0PHViQrW_mZUDyIj3nXT5XFiA" TargetMode="External"/><Relationship Id="rId24" Type="http://schemas.openxmlformats.org/officeDocument/2006/relationships/hyperlink" Target="https://vymery.bimplatforma.cz/version/103137_WDvmc0oLjfYz0I8lCc6ESBEcHwNMC8sDkqeVWnsWtTHTwVZP52E1JNGiJDQ8XZePr_2tSvH0srJRPC8pmgTkTg" TargetMode="External"/><Relationship Id="rId40" Type="http://schemas.openxmlformats.org/officeDocument/2006/relationships/hyperlink" Target="https://vymery.bimplatforma.cz/version/103137_449lKs7hTTPO8p5HG4B8E-RP_sVjO4YQKmTK_6OE6YwTOaBYpZhqQ4JT-M_cKimnPsF5qRDgMT3Uo3LHppsyEQ" TargetMode="External"/><Relationship Id="rId45" Type="http://schemas.openxmlformats.org/officeDocument/2006/relationships/hyperlink" Target="https://vymery.bimplatforma.cz/version/103137_dPA7z-ntpE4nnm05J8glKdhMrVY6SdlpKxsCz8y3LspIKIsipL_NiHcc9mlvDJNPVxzo_3SD2znVtI7Hb9lqLA" TargetMode="External"/><Relationship Id="rId66" Type="http://schemas.openxmlformats.org/officeDocument/2006/relationships/hyperlink" Target="https://vymery.bimplatforma.cz/version/103137_-iPbqIiCswWHXP2ul0F0pjXXG-WtOjhEusYFLyYjpgbOjc7XN_FjgGjEQ5JHa7DNvIx7chu2uwxfews8rMQDLw" TargetMode="External"/><Relationship Id="rId87" Type="http://schemas.openxmlformats.org/officeDocument/2006/relationships/hyperlink" Target="https://vymery.bimplatforma.cz/version/103137_W6ZalfT3vG1bDyliFSpPu-gUHPsqjjPP2_JQhkQL_urSGXptVetj2ts9wSxDLPxXASQf7nBBHUZSh8ebQh_5Ig" TargetMode="External"/><Relationship Id="rId110" Type="http://schemas.openxmlformats.org/officeDocument/2006/relationships/hyperlink" Target="https://vymery.bimplatforma.cz/version/103137_4_x20nDHL-U44jeCJTciexYdo4LXv1YJ4VOzLGQ7pqWo2cCTmfaY1DfT_5VxxwO9rHLOy_dIAkW0l8YLu0xd5g" TargetMode="External"/><Relationship Id="rId115" Type="http://schemas.openxmlformats.org/officeDocument/2006/relationships/hyperlink" Target="https://vymery.bimplatforma.cz/version/103137_GkIye1h5xQhqAly-uOvgHAm8YoO0syj-_tKPpd8kRamC19epfhb7f1BKINNlI_6cTc6FGRWQdjJXJdgTEz5o5g" TargetMode="External"/><Relationship Id="rId131" Type="http://schemas.openxmlformats.org/officeDocument/2006/relationships/hyperlink" Target="https://vymery.bimplatforma.cz/version/103137_Fb-bA4oFdTFrvVr_RGv8qYoRNdXNteu8P5hNkw8lhy4VdQo3a0l4WIJhMFIR8MN3d9gk8zdyz36zlIKsjhK6Hw" TargetMode="External"/><Relationship Id="rId136" Type="http://schemas.openxmlformats.org/officeDocument/2006/relationships/hyperlink" Target="https://vymery.bimplatforma.cz/version/103137_ikZQ8nYQApVRGTBRiVF94RdMiwdeEA2TT5hVEPJzl2FBHShmxvEMXtoeraqQkRnqT-ZIVbm3c12fc5mhemfIhw" TargetMode="External"/><Relationship Id="rId157" Type="http://schemas.openxmlformats.org/officeDocument/2006/relationships/hyperlink" Target="https://vymery.bimplatforma.cz/version/103137_zAmvvOhUOPoRmvmsO5ivyALharHrLwNyUBuaOaq0GjiD_7sYm9qq7TwyrwMXab4D0AqAcEUW2EtGppDgSsr4Hg" TargetMode="External"/><Relationship Id="rId178" Type="http://schemas.openxmlformats.org/officeDocument/2006/relationships/hyperlink" Target="https://vymery.bimplatforma.cz/version/103137_7861cg5cTlFKioZWs39tcZUE8Uf7-Pc0oHk1PGAlIUiJCzy16bCe-DLnpDAReusM_sZGX924hyAURsx2ttFZ_g" TargetMode="External"/><Relationship Id="rId61" Type="http://schemas.openxmlformats.org/officeDocument/2006/relationships/hyperlink" Target="https://vymery.bimplatforma.cz/version/103137_zvXn_F9YdSm3fBmehgIgXtgCly5vMiR3om_HBbH_9l9K7kvzfcLR4J0AlcC8-OHEapGMgCc5Ft25N9kunbG_sQ" TargetMode="External"/><Relationship Id="rId82" Type="http://schemas.openxmlformats.org/officeDocument/2006/relationships/hyperlink" Target="https://vymery.bimplatforma.cz/version/103137_cxq2UnOm62TIyP3TwYigvAdCxRQ-Y2VCLDuWLGNXqZwebzrMcETEECeiW7idfv8ax3yhYmeMRQDZN4uTK8067A" TargetMode="External"/><Relationship Id="rId152" Type="http://schemas.openxmlformats.org/officeDocument/2006/relationships/hyperlink" Target="https://vymery.bimplatforma.cz/version/103137_ZGlO-_Z4Abx_A5mKDT5DfyXTR3B30SmkPsOVXrL34JM5RNqsgLmqzsOGmq6Dlxf9KHNRhejms85MhPsscbtzNg" TargetMode="External"/><Relationship Id="rId173" Type="http://schemas.openxmlformats.org/officeDocument/2006/relationships/hyperlink" Target="https://vymery.bimplatforma.cz/version/103137_atfsDLnyqzMHazXN6kisn31FFwZA9FeNiTR1dXn_58cZ_rxKgGLABiC4VOJWOGS8ELDdGNIExsYcd3YK23O0qQ" TargetMode="External"/><Relationship Id="rId19" Type="http://schemas.openxmlformats.org/officeDocument/2006/relationships/hyperlink" Target="https://vymery.bimplatforma.cz/version/103137_oc7EWNWTB67vcobM5GixEC7taQdGUwMQd0mTUnHyuoQEXUhDcdFBYT33MQyINrdaHXiAohf5Exo9Zwm2whal_A" TargetMode="External"/><Relationship Id="rId14" Type="http://schemas.openxmlformats.org/officeDocument/2006/relationships/hyperlink" Target="https://vymery.bimplatforma.cz/version/103137_e9nsqKKM5b0nM_iWzrEeDjgCGwmGnN88AwKWJDi8WXruGkZbhbTxwQVOaf6QO6o_IsOIDTxEYeiuPHh2WH5h1w" TargetMode="External"/><Relationship Id="rId30" Type="http://schemas.openxmlformats.org/officeDocument/2006/relationships/hyperlink" Target="https://vymery.bimplatforma.cz/version/103137_r3rh5FkVDXl9IKVi6sw9Y2i-bkAHN4ySRMoS5cvVn006gZKDRQoNJF97gblVpXq2mMX8qSLRwFGhMr2ySVxH-g" TargetMode="External"/><Relationship Id="rId35" Type="http://schemas.openxmlformats.org/officeDocument/2006/relationships/hyperlink" Target="https://vymery.bimplatforma.cz/version/103137_1S72olxVi6BzwHNt5asVLxP8_SsJmDeiWxqvYgM-a6gmkEoi9xf9LdtRpXTxqgCNg_zfnnI6Dg1eGMbWttj1lw" TargetMode="External"/><Relationship Id="rId56" Type="http://schemas.openxmlformats.org/officeDocument/2006/relationships/hyperlink" Target="https://vymery.bimplatforma.cz/version/103137_g__bGeahvUPfVrSaDDyeLQj0GQmRvV_Y3G8cUlwFikHJGgL-kj1QKnxBcPHVnd_KZxRl-MQCAsngQXDvarLyIg" TargetMode="External"/><Relationship Id="rId77" Type="http://schemas.openxmlformats.org/officeDocument/2006/relationships/hyperlink" Target="https://vymery.bimplatforma.cz/version/103137_mD1Mm_5F0oD6hNPQawCRZGdP1TwzPuMQx9i-NEYaGXqM9E5TfjYRwZYMvdNEZNdAVwF3Acudbfk8zfw7WvzKkQ" TargetMode="External"/><Relationship Id="rId100" Type="http://schemas.openxmlformats.org/officeDocument/2006/relationships/hyperlink" Target="https://vymery.bimplatforma.cz/version/103137_vFPYLCzQVt2bJtAaNNLy9bmljwD0DcFCX2rKyH5oWeniLSFeTz5g6OrbOX97IpzdZcWTK-aIthWDbrEHww3Sfg" TargetMode="External"/><Relationship Id="rId105" Type="http://schemas.openxmlformats.org/officeDocument/2006/relationships/hyperlink" Target="https://vymery.bimplatforma.cz/version/103137_XPTArGrsu8XySKZBew1nKlKR8VYH5SiYiHm4kJnmjjcDRiDIk9GFUK46xDKT4SjQJuxNa--95666eGzBY8UmVA" TargetMode="External"/><Relationship Id="rId126" Type="http://schemas.openxmlformats.org/officeDocument/2006/relationships/hyperlink" Target="https://vymery.bimplatforma.cz/version/103137_2ZQ1GFwM4rXQYiR3-jtEe5R5vXXtCEEKYf24uSS8wGA5cxi9FE8qRPPCzhvOiaUrjbdAcexALaNiPmhU7ga7YA" TargetMode="External"/><Relationship Id="rId147" Type="http://schemas.openxmlformats.org/officeDocument/2006/relationships/hyperlink" Target="https://vymery.bimplatforma.cz/version/103137_sxE5XihvMYKWTb8gw7JeSV1ZoBZqvzU6RG-5MrAzfjKmap7jMdwwA0IAazPMsPNZGDDCbHjVUyz4KOhkWjDtBQ" TargetMode="External"/><Relationship Id="rId168" Type="http://schemas.openxmlformats.org/officeDocument/2006/relationships/hyperlink" Target="https://vymery.bimplatforma.cz/version/103137_g_1--UNYQAuWWjwZcIuVivs4ehtO_Br8_u6Wonnp0feGtuL3kUcVwpQvNBe1GkgAKb1NVDTuyXSf1HaehsWQ5A" TargetMode="External"/><Relationship Id="rId8" Type="http://schemas.openxmlformats.org/officeDocument/2006/relationships/hyperlink" Target="https://vymery.bimplatforma.cz/version/103137_5vEZDfMFUxJxlLnrmVaWSBGCdjEX2OketiDtLzcDDycpRSTE6Ejd-Zr4h_FgNcy9c3Mn08pm_u0McXnnIkqtuQ" TargetMode="External"/><Relationship Id="rId51" Type="http://schemas.openxmlformats.org/officeDocument/2006/relationships/hyperlink" Target="https://vymery.bimplatforma.cz/version/103137_tMsjk9R9oW8c8JrG0WxOr_D1_KtYQEiYNiTFHO26UWzj1BgnoEzjdfx99NiUSWcXjCTJ2m44Y4mM8LZ6YtkF4A" TargetMode="External"/><Relationship Id="rId72" Type="http://schemas.openxmlformats.org/officeDocument/2006/relationships/hyperlink" Target="https://vymery.bimplatforma.cz/version/103137_QwPo7Fhed3FRqOVP7YtLqKY9acNOCrkLyNyo8-K4LbC3TPYhYcUIMxHRld5bWAbKaepVpTXM0aN7a1902lzFNg" TargetMode="External"/><Relationship Id="rId93" Type="http://schemas.openxmlformats.org/officeDocument/2006/relationships/hyperlink" Target="https://vymery.bimplatforma.cz/version/103137_-0-_Pt-TAMOvPESS3Zdq523bVgenM2bhgU9cWZVVVInTginINvptVqWCPUsurtroumVG6s3_Muoe8MRRO7_AbQ" TargetMode="External"/><Relationship Id="rId98" Type="http://schemas.openxmlformats.org/officeDocument/2006/relationships/hyperlink" Target="https://vymery.bimplatforma.cz/version/103137_8cDSv8nqp_sB75I6rrDpvZfMoh22xKYIVjQsjX8RV5rj9sieD_QYo2eBOOJ0LNTkRkRkSV3KQejGyypc7Up5GA" TargetMode="External"/><Relationship Id="rId121" Type="http://schemas.openxmlformats.org/officeDocument/2006/relationships/hyperlink" Target="https://vymery.bimplatforma.cz/version/103137_TxqlYBt8p1_FKpfbEJOiz8wLmcr6GvY_o02tjZwqp3GITZUIoCIVdyYDBXAj99IWd12Pvy3WRP3juko2jp8T0w" TargetMode="External"/><Relationship Id="rId142" Type="http://schemas.openxmlformats.org/officeDocument/2006/relationships/hyperlink" Target="https://vymery.bimplatforma.cz/version/103137_q1a1SMDO2rjMujh-1eS9O05bOxud-TxuTRbW0gzJSIiv1DxMuvtC-M4Bp9Ityahm6fNcDDX7shcKt2yxiOHPqg" TargetMode="External"/><Relationship Id="rId163" Type="http://schemas.openxmlformats.org/officeDocument/2006/relationships/hyperlink" Target="https://vymery.bimplatforma.cz/version/103137_Js8ezrw5Nq8af8vtLY_szCVrvDQ-prpWlUjWXRoG3zcmosA_Kj-kjIovOuVYvt5RbPe-DcWvvoxW0--J1fOZGw" TargetMode="External"/><Relationship Id="rId3" Type="http://schemas.openxmlformats.org/officeDocument/2006/relationships/hyperlink" Target="https://vymery.bimplatforma.cz/version/103137_1_MlpaHpNQtM5z7aDuWWCxZqv5BnM8UeyN8duvMQevHSYX5hOdsZelwDyxpZF9gzTPUGK_8hZidyF6vBUpJNUg" TargetMode="External"/><Relationship Id="rId25" Type="http://schemas.openxmlformats.org/officeDocument/2006/relationships/hyperlink" Target="https://vymery.bimplatforma.cz/version/103137_wRQR3zFaveao2rvaQ-OT8bnbGKl7yVs4z5Kwq9KqlA6UIb6t0MkF1Z7B7a_4DlT8JQ7hvzvo7y8981ZYLBeOHg" TargetMode="External"/><Relationship Id="rId46" Type="http://schemas.openxmlformats.org/officeDocument/2006/relationships/hyperlink" Target="https://vymery.bimplatforma.cz/version/103137_56o-QRKoRQGgbEHGWek5MZVwVXEGVTrDuV-zPCY-ktTx37vm49lvGdcCL_cUPqwilLNU5ORmA4yVk4cUFoUyXQ" TargetMode="External"/><Relationship Id="rId67" Type="http://schemas.openxmlformats.org/officeDocument/2006/relationships/hyperlink" Target="https://vymery.bimplatforma.cz/version/103137_4-TKMPxGy3poN_haDOsgl6rmSGgTbWz9EL6Ql6lwcv8xfs78Zog_S14oGGHKtQJd7DzHqOS3FNt3KOHPo-SG2A" TargetMode="External"/><Relationship Id="rId116" Type="http://schemas.openxmlformats.org/officeDocument/2006/relationships/hyperlink" Target="https://vymery.bimplatforma.cz/version/103137_Z9OX2q5GAoRTX9kO3gfiwYbi0TgOsFCvrmnwKccOj4uJNrtUiVzGCsuiPtdg2eCbsjM5o6VEEORMWTMAtxfNbA" TargetMode="External"/><Relationship Id="rId137" Type="http://schemas.openxmlformats.org/officeDocument/2006/relationships/hyperlink" Target="https://vymery.bimplatforma.cz/version/103137_AHoXxDvyvbUNGwaOkbyFlfuIjaTy0hJe6Ar_GR4MLqTzZGWsGTd24zsEfyVTwM15VLgVklRIhe8qHCHLIXGRSw" TargetMode="External"/><Relationship Id="rId158" Type="http://schemas.openxmlformats.org/officeDocument/2006/relationships/hyperlink" Target="https://vymery.bimplatforma.cz/version/103137_L8fNp8-FTWk7bNhPM9NmWDra1iuYyp8119460bL1LPUAyvQqK3NG1X7bHWRejoKm4pARj6NeLxPnAyCde0qHhw" TargetMode="External"/><Relationship Id="rId20" Type="http://schemas.openxmlformats.org/officeDocument/2006/relationships/hyperlink" Target="https://vymery.bimplatforma.cz/version/103137_LKGAiB3jaOWnS49MqHX4K9OaRxLoWuCY7bFu7VOYwl4zLDED6NprgWikeyMsRZIWTKTkzOdPAkjU1ii_V_njDw" TargetMode="External"/><Relationship Id="rId41" Type="http://schemas.openxmlformats.org/officeDocument/2006/relationships/hyperlink" Target="https://vymery.bimplatforma.cz/version/103137_ipPvj6w7aW67msO5ZPPVMWFy5f6xWgcuXgPU9R4Ikw8m8PYG4G4GSzKrvSjLW71kTvXGSssnVIyncYUS7KNmUw" TargetMode="External"/><Relationship Id="rId62" Type="http://schemas.openxmlformats.org/officeDocument/2006/relationships/hyperlink" Target="https://vymery.bimplatforma.cz/version/103137_ruhCWWYw8LUG_3wjQK2dJh0__6DCMGhqA5PlXPADFuo1xsNkv1dO4Jtj-Fgo-XsxtH5uUhTAf492LBDghdcvtw" TargetMode="External"/><Relationship Id="rId83" Type="http://schemas.openxmlformats.org/officeDocument/2006/relationships/hyperlink" Target="https://vymery.bimplatforma.cz/version/103137_9Cm5XBAKQWtRUeCssAwJlUAME99xJl9dsUR8z8eIWlEO6KvHRwH5rcCxzdzN2C8tjJ49ncPnZX0wSjb_v0_CqQ" TargetMode="External"/><Relationship Id="rId88" Type="http://schemas.openxmlformats.org/officeDocument/2006/relationships/hyperlink" Target="https://vymery.bimplatforma.cz/version/103137_AIS4dztNMXSN6rCktb0yLgsRrXf4eE-T1_XP2Rk6MA5p06tJ8UYjqdEsBD19Ke5-X2qGyQuv-Ga-hfivPI211g" TargetMode="External"/><Relationship Id="rId111" Type="http://schemas.openxmlformats.org/officeDocument/2006/relationships/hyperlink" Target="https://vymery.bimplatforma.cz/version/103137_EBo0OCgXa6tPx9mWlBIOTb9iL0uGyCOIILRsuuU7V6k1q0ocqQTLizkEvkmPXYgCijZ5sIiikYw1u6VdmMuOzA" TargetMode="External"/><Relationship Id="rId132" Type="http://schemas.openxmlformats.org/officeDocument/2006/relationships/hyperlink" Target="https://vymery.bimplatforma.cz/version/103137_6P5p0VocY0BRk4zeu2D559e_8w0PapOp-z-k2R9nCqIFD7b2ZR2NM82WJatkr7xcv5p_dbtuuz755EAmNw-47Q" TargetMode="External"/><Relationship Id="rId153" Type="http://schemas.openxmlformats.org/officeDocument/2006/relationships/hyperlink" Target="https://vymery.bimplatforma.cz/version/103137_NMswrnZ2iaVgh38Zx1qZQq35RcG7SBeO3qzqQCLSGOcQPh_Scq2mC3RjQHZvU5jSohDq9cFMhP41d7X9C-4syg" TargetMode="External"/><Relationship Id="rId174" Type="http://schemas.openxmlformats.org/officeDocument/2006/relationships/hyperlink" Target="https://vymery.bimplatforma.cz/version/103137_wQeNMlIlydLlH94imeeENCI3pAxTZHnn-gErNRmt_UdPHSgon0IX2Ngx_35-vQqbyzzkVce5UVSyeYRcnSfqiA" TargetMode="External"/><Relationship Id="rId179" Type="http://schemas.openxmlformats.org/officeDocument/2006/relationships/hyperlink" Target="https://vymery.bimplatforma.cz/version/103137_fWNaFiCOfcAK_vQAAR4CWyUbguHoRHWj3bSUw6PvpsKTq3alj0xNQHhaDqgpxGtfLfqDpfuVbiqsFHLoimrFKQ" TargetMode="External"/><Relationship Id="rId15" Type="http://schemas.openxmlformats.org/officeDocument/2006/relationships/hyperlink" Target="https://vymery.bimplatforma.cz/version/103137_U7R6eVVDQd0y9CBsYx2pmXFjgegNH7bu5io3W_c4Fc1eZ3oeOxN-owmn1esBi_werHi1Oj9F5_aWgBvYIwSmnQ" TargetMode="External"/><Relationship Id="rId36" Type="http://schemas.openxmlformats.org/officeDocument/2006/relationships/hyperlink" Target="https://vymery.bimplatforma.cz/version/103137_0TRyUDWYV2LIOlPAgWdFCtIA6ij0ajlrNnE5xi9Kk7-KoygFe_L7FQ-XPW4oZ8t6-7Mt3DVC09L8pqHP2NOM7w" TargetMode="External"/><Relationship Id="rId57" Type="http://schemas.openxmlformats.org/officeDocument/2006/relationships/hyperlink" Target="https://vymery.bimplatforma.cz/version/103137_oAcSsduk_tCh16Umq14L9wkltwWd78HbDncF6QhQbNPLI7vvcKpFiUSHNL2f69uq70nMsscB3bAZGGmstey7sQ" TargetMode="External"/><Relationship Id="rId106" Type="http://schemas.openxmlformats.org/officeDocument/2006/relationships/hyperlink" Target="https://vymery.bimplatforma.cz/version/103137_F-mQcfvGwvREPVTf_i2lhcn11_i0GT6AfZLc07R-vdaGz_ziXhBEpSalJ7VftCGL8h9gfFoEzAHEAU9SxN5gbw" TargetMode="External"/><Relationship Id="rId127" Type="http://schemas.openxmlformats.org/officeDocument/2006/relationships/hyperlink" Target="https://vymery.bimplatforma.cz/version/103137_C6fZoeOnLeP5AFOAU_7mJaD3DwJbSUvoCAtdo316rlioWaMcFTyWpToHoi9i5dNgiTdgEmZf_9otfJ3Q08zRzg" TargetMode="External"/><Relationship Id="rId10" Type="http://schemas.openxmlformats.org/officeDocument/2006/relationships/hyperlink" Target="https://vymery.bimplatforma.cz/version/103137_6yJOYVXqPNv2LkGtBhB1fZbygDDZVUCx4kens0WcNNJIcxEFlEm6c9DSgD5WpCdFrjCDgcVY090ZFaRyS_R4FQ" TargetMode="External"/><Relationship Id="rId31" Type="http://schemas.openxmlformats.org/officeDocument/2006/relationships/hyperlink" Target="https://vymery.bimplatforma.cz/version/103137_JiW4rmmj-6mu9abYCOivo9e5qUPp2jJ67OA9ljNRpU08LK3jdSx8UbuyFlN-iuUr8MnA61ug7W-dq0mNzYgPPw" TargetMode="External"/><Relationship Id="rId52" Type="http://schemas.openxmlformats.org/officeDocument/2006/relationships/hyperlink" Target="https://vymery.bimplatforma.cz/version/103137_wA2xQ3TtBcmjahHGuQDBfvvyTlmGiWy0UGc9I-3P991DVCT8XZILr5FOAvrZxWkf2jg9mg1cEJ3LcRJXC5cs-g" TargetMode="External"/><Relationship Id="rId73" Type="http://schemas.openxmlformats.org/officeDocument/2006/relationships/hyperlink" Target="https://vymery.bimplatforma.cz/version/103137_X_4c2Ct_G7_ux7ke-4nZ-XshRtlIwJPmZeVVsD0uc6LYl0RQ5dDioILYJyPHsGySJXtKvgInUwmYiimqg6gqLA" TargetMode="External"/><Relationship Id="rId78" Type="http://schemas.openxmlformats.org/officeDocument/2006/relationships/hyperlink" Target="https://vymery.bimplatforma.cz/version/103137_PY-rur1O6ukddxns0oD_V0nqZAQwV0rS8o-kgmnHFEhom3SYDTPh-Zue78qYcv26xv5UqnEYToRItRTgMhXwUg" TargetMode="External"/><Relationship Id="rId94" Type="http://schemas.openxmlformats.org/officeDocument/2006/relationships/hyperlink" Target="https://vymery.bimplatforma.cz/version/103137_RPYc67Gah0uWwY4RJA9cMPByarGMNS01rCe4-tYOEPuyP94Wp6BTbLR6x3oAUwrsJSSEu_-tpa-N5ftjOupZuQ" TargetMode="External"/><Relationship Id="rId99" Type="http://schemas.openxmlformats.org/officeDocument/2006/relationships/hyperlink" Target="https://vymery.bimplatforma.cz/version/103137_I-TERnIiCzvxQkbU3ouZ_s_DtuNWPD9jVK4wlqNz4YAR0SOMOYqI7DNaeOj8hvujLxH9NzZf_AgrDCasTcserw" TargetMode="External"/><Relationship Id="rId101" Type="http://schemas.openxmlformats.org/officeDocument/2006/relationships/hyperlink" Target="https://vymery.bimplatforma.cz/version/103137_v2Q34ekH0LTCdAA9UdcXrAkhEuQCuZO65LCwFrruBGn9MNNhErxNTfJeqf0itGDSgPWhD8dTd8He0HWqzUvuiw" TargetMode="External"/><Relationship Id="rId122" Type="http://schemas.openxmlformats.org/officeDocument/2006/relationships/hyperlink" Target="https://vymery.bimplatforma.cz/version/103137_zSqI3oIEjKMkMsg4o4xAh7Q06mTr2L_wFAgcVzff1SJkmWg6pNovULCduN-RwJvOHoHFWLKw4-PMSvPqopyHAQ" TargetMode="External"/><Relationship Id="rId143" Type="http://schemas.openxmlformats.org/officeDocument/2006/relationships/hyperlink" Target="https://vymery.bimplatforma.cz/version/103137_yiCnmgnL3NHc9_NPDVxsLyHOAU-1QtzML3X_211vkVRc_BP3mtji17AexxlplD9tJLWTeGcJRxUSbTtHzqBjng" TargetMode="External"/><Relationship Id="rId148" Type="http://schemas.openxmlformats.org/officeDocument/2006/relationships/hyperlink" Target="https://vymery.bimplatforma.cz/version/103137_XWVPGZms4u2G2zIZcHsE_81CmkUa06WIbkqZvMl9Co-5vvvjkRhM3vvLqERr15MR8_QLkQkMK0_coa7BXHVNEA" TargetMode="External"/><Relationship Id="rId164" Type="http://schemas.openxmlformats.org/officeDocument/2006/relationships/hyperlink" Target="https://vymery.bimplatforma.cz/version/103137_VlE8dmnLEsjaaX5O0afidWpa7fnOQZ-HuxlY1Pjwcqa8VD3yCYu80zMn3-Qbv3azsDudRtXnLEoJACiQ0W4f2A" TargetMode="External"/><Relationship Id="rId169" Type="http://schemas.openxmlformats.org/officeDocument/2006/relationships/hyperlink" Target="https://vymery.bimplatforma.cz/version/103137_EMZuJPxmoJcSMpdMmeXV5ffrbARkc7nQo-3etjOYLzjXmoxGlSBKxjyBGmEsr6WVypwdC1gOtYR2Qe0hyt9sVw"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vymery.bimplatforma.cz/version/103137_wvDKkxgWWm3ANUuIjA0sFhLczmf8-zso8UhsCghPQspVtCeWs4qBvJNWOhcH1Cy7gtJZ_-BcXk0fJHJm--O34Q" TargetMode="External"/><Relationship Id="rId21" Type="http://schemas.openxmlformats.org/officeDocument/2006/relationships/hyperlink" Target="https://podminky.urs.cz/item/CS_URS_2024_01/211971121" TargetMode="External"/><Relationship Id="rId42" Type="http://schemas.openxmlformats.org/officeDocument/2006/relationships/hyperlink" Target="https://vymery.bimplatforma.cz/version/103137_wRQR3zFaveao2rvaQ-OT8bnbGKl7yVs4z5Kwq9KqlA6UIb6t0MkF1Z7B7a_4DlT8JQ7hvzvo7y8981ZYLBeOHg" TargetMode="External"/><Relationship Id="rId63" Type="http://schemas.openxmlformats.org/officeDocument/2006/relationships/hyperlink" Target="https://podminky.urs.cz/item/CS_URS_2024_01/564851111" TargetMode="External"/><Relationship Id="rId84" Type="http://schemas.openxmlformats.org/officeDocument/2006/relationships/hyperlink" Target="https://vymery.bimplatforma.cz/version/103137_0TRyUDWYV2LIOlPAgWdFCtIA6ij0ajlrNnE5xi9Kk7-KoygFe_L7FQ-XPW4oZ8t6-7Mt3DVC09L8pqHP2NOM7w" TargetMode="External"/><Relationship Id="rId138" Type="http://schemas.openxmlformats.org/officeDocument/2006/relationships/hyperlink" Target="https://podminky.urs.cz/item/CS_URS_2024_01/452112112" TargetMode="External"/><Relationship Id="rId159" Type="http://schemas.openxmlformats.org/officeDocument/2006/relationships/hyperlink" Target="https://vymery.bimplatforma.cz/version/103137_BZHv9YfomMtJheHzhuL-mj4ul0sLmsRhc4dUOgpXtRmGxqfet_3kyAMp-LSJYOkwQR0K_7YweH7-sZvVIf5XmQ" TargetMode="External"/><Relationship Id="rId170" Type="http://schemas.openxmlformats.org/officeDocument/2006/relationships/hyperlink" Target="https://vymery.bimplatforma.cz/version/103137_oc7EWNWTB67vcobM5GixEC7taQdGUwMQd0mTUnHyuoQEXUhDcdFBYT33MQyINrdaHXiAohf5Exo9Zwm2whal_A" TargetMode="External"/><Relationship Id="rId191" Type="http://schemas.openxmlformats.org/officeDocument/2006/relationships/hyperlink" Target="https://podminky.urs.cz/item/CS_URS_2024_01/113107230" TargetMode="External"/><Relationship Id="rId205" Type="http://schemas.openxmlformats.org/officeDocument/2006/relationships/hyperlink" Target="https://podminky.urs.cz/item/CS_URS_2024_01/938909311" TargetMode="External"/><Relationship Id="rId226" Type="http://schemas.openxmlformats.org/officeDocument/2006/relationships/hyperlink" Target="https://vymery.bimplatforma.cz/version/103137_oAcSsduk_tCh16Umq14L9wkltwWd78HbDncF6QhQbNPLI7vvcKpFiUSHNL2f69uq70nMsscB3bAZGGmstey7sQ" TargetMode="External"/><Relationship Id="rId247" Type="http://schemas.openxmlformats.org/officeDocument/2006/relationships/hyperlink" Target="https://vymery.bimplatforma.cz/version/103137__NpsMlwVwp1vZT8_71KkKrfmHQ2COJGIw4bTnlj8kRRlokv518wZeF5KpSKL3HE2sGfdtdtN0NHjJKbW56DaTQ" TargetMode="External"/><Relationship Id="rId107" Type="http://schemas.openxmlformats.org/officeDocument/2006/relationships/hyperlink" Target="https://vymery.bimplatforma.cz/version/103137_dPA7z-ntpE4nnm05J8glKdhMrVY6SdlpKxsCz8y3LspIKIsipL_NiHcc9mlvDJNPVxzo_3SD2znVtI7Hb9lqLA" TargetMode="External"/><Relationship Id="rId11" Type="http://schemas.openxmlformats.org/officeDocument/2006/relationships/hyperlink" Target="https://podminky.urs.cz/item/CS_URS_2024_01/119001421" TargetMode="External"/><Relationship Id="rId32" Type="http://schemas.openxmlformats.org/officeDocument/2006/relationships/hyperlink" Target="https://vymery.bimplatforma.cz/version/103137_98QyVG3rWtFC2AYvr2wz058200g6FhYam8d8kFLcStMP_YGk4UkFptpPqN3NtG25YCcu7Z_U0SpXvjQJID3r9A" TargetMode="External"/><Relationship Id="rId53" Type="http://schemas.openxmlformats.org/officeDocument/2006/relationships/hyperlink" Target="https://podminky.urs.cz/item/CS_URS_2024_01/577134111" TargetMode="External"/><Relationship Id="rId74" Type="http://schemas.openxmlformats.org/officeDocument/2006/relationships/hyperlink" Target="https://vymery.bimplatforma.cz/version/103137_RMeXvJdyEjdg76mzepJOY0fyj5V4PcNBqdj-wlgtCEcOsh_VVI9hbytmr83XpLRCGop21p90bOpie9N9pc45MA" TargetMode="External"/><Relationship Id="rId128" Type="http://schemas.openxmlformats.org/officeDocument/2006/relationships/hyperlink" Target="https://podminky.urs.cz/item/CS_URS_2024_01/139001101" TargetMode="External"/><Relationship Id="rId149" Type="http://schemas.openxmlformats.org/officeDocument/2006/relationships/hyperlink" Target="https://podminky.urs.cz/item/CS_URS_2024_01/895941332" TargetMode="External"/><Relationship Id="rId5" Type="http://schemas.openxmlformats.org/officeDocument/2006/relationships/hyperlink" Target="https://podminky.urs.cz/item/CS_URS_2024_01/171251201" TargetMode="External"/><Relationship Id="rId95" Type="http://schemas.openxmlformats.org/officeDocument/2006/relationships/hyperlink" Target="https://podminky.urs.cz/item/CS_URS_2024_01/979054451" TargetMode="External"/><Relationship Id="rId160" Type="http://schemas.openxmlformats.org/officeDocument/2006/relationships/hyperlink" Target="https://podminky.urs.cz/item/CS_URS_2024_01/915131111" TargetMode="External"/><Relationship Id="rId181" Type="http://schemas.openxmlformats.org/officeDocument/2006/relationships/hyperlink" Target="https://podminky.urs.cz/item/CS_URS_2024_01/919125111" TargetMode="External"/><Relationship Id="rId216" Type="http://schemas.openxmlformats.org/officeDocument/2006/relationships/hyperlink" Target="https://vymery.bimplatforma.cz/version/103137_Hokse9BttDkqnhDjueFZ5DHMIk0k2aLba91csR950YpwuZwAPJTMDKc4Vgmudn5THmc96xF5Qy-rRVi70pCdnw" TargetMode="External"/><Relationship Id="rId237" Type="http://schemas.openxmlformats.org/officeDocument/2006/relationships/hyperlink" Target="https://podminky.urs.cz/item/CS_URS_2024_01/997221569" TargetMode="External"/><Relationship Id="rId22" Type="http://schemas.openxmlformats.org/officeDocument/2006/relationships/hyperlink" Target="https://vymery.bimplatforma.cz/version/103137_1_MlpaHpNQtM5z7aDuWWCxZqv5BnM8UeyN8duvMQevHSYX5hOdsZelwDyxpZF9gzTPUGK_8hZidyF6vBUpJNUg" TargetMode="External"/><Relationship Id="rId43" Type="http://schemas.openxmlformats.org/officeDocument/2006/relationships/hyperlink" Target="https://podminky.urs.cz/item/CS_URS_2024_01/919726123" TargetMode="External"/><Relationship Id="rId64" Type="http://schemas.openxmlformats.org/officeDocument/2006/relationships/hyperlink" Target="https://vymery.bimplatforma.cz/version/103137_EnzYX5lUjHQ7laC9EaLn1VWE9OewISCC6Jwwu6EZ4IBZbT_HuqR46u3xHOvu6sB_XBgPjXWYjca58d7oh0ECSA" TargetMode="External"/><Relationship Id="rId118" Type="http://schemas.openxmlformats.org/officeDocument/2006/relationships/hyperlink" Target="https://podminky.urs.cz/item/CS_URS_2024_01/919726123" TargetMode="External"/><Relationship Id="rId139" Type="http://schemas.openxmlformats.org/officeDocument/2006/relationships/hyperlink" Target="https://vymery.bimplatforma.cz/version/103137_mJFwAYTeoDgQEWB8nbQfnji9kQH-l7XIr5w8gKzFTwu5-bfOwGpXZ0N6qxD_n-v2aHjINtCzQ0MsETIt6UR-1g" TargetMode="External"/><Relationship Id="rId85" Type="http://schemas.openxmlformats.org/officeDocument/2006/relationships/hyperlink" Target="https://podminky.urs.cz/item/CS_URS_2024_01/564861111" TargetMode="External"/><Relationship Id="rId150" Type="http://schemas.openxmlformats.org/officeDocument/2006/relationships/hyperlink" Target="https://vymery.bimplatforma.cz/version/103137_mJFwAYTeoDgQEWB8nbQfnji9kQH-l7XIr5w8gKzFTwu5-bfOwGpXZ0N6qxD_n-v2aHjINtCzQ0MsETIt6UR-1g" TargetMode="External"/><Relationship Id="rId171" Type="http://schemas.openxmlformats.org/officeDocument/2006/relationships/hyperlink" Target="https://vymery.bimplatforma.cz/version/103137_LKGAiB3jaOWnS49MqHX4K9OaRxLoWuCY7bFu7VOYwl4zLDED6NprgWikeyMsRZIWTKTkzOdPAkjU1ii_V_njDw" TargetMode="External"/><Relationship Id="rId192" Type="http://schemas.openxmlformats.org/officeDocument/2006/relationships/hyperlink" Target="https://vymery.bimplatforma.cz/version/103137_MMtKGAF1tElcor8SJr_8zghrpuF4SNpjocD2W69pJPDZInxVXnnTtyxfAH0ZhcApBGbK2ysCWzRjwTvoRiICWw" TargetMode="External"/><Relationship Id="rId206" Type="http://schemas.openxmlformats.org/officeDocument/2006/relationships/hyperlink" Target="https://vymery.bimplatforma.cz/version/103137_zvXn_F9YdSm3fBmehgIgXtgCly5vMiR3om_HBbH_9l9K7kvzfcLR4J0AlcC8-OHEapGMgCc5Ft25N9kunbG_sQ" TargetMode="External"/><Relationship Id="rId227" Type="http://schemas.openxmlformats.org/officeDocument/2006/relationships/hyperlink" Target="https://podminky.urs.cz/item/CS_URS_2024_01/111211101" TargetMode="External"/><Relationship Id="rId248" Type="http://schemas.openxmlformats.org/officeDocument/2006/relationships/hyperlink" Target="https://podminky.urs.cz/item/CS_URS_2024_01/460671112" TargetMode="External"/><Relationship Id="rId12" Type="http://schemas.openxmlformats.org/officeDocument/2006/relationships/hyperlink" Target="https://podminky.urs.cz/item/CS_URS_2024_01/132251101" TargetMode="External"/><Relationship Id="rId33" Type="http://schemas.openxmlformats.org/officeDocument/2006/relationships/hyperlink" Target="https://podminky.urs.cz/item/CS_URS_2024_01/564851111" TargetMode="External"/><Relationship Id="rId108" Type="http://schemas.openxmlformats.org/officeDocument/2006/relationships/hyperlink" Target="https://podminky.urs.cz/item/CS_URS_2024_01/919741111" TargetMode="External"/><Relationship Id="rId129" Type="http://schemas.openxmlformats.org/officeDocument/2006/relationships/hyperlink" Target="https://podminky.urs.cz/item/CS_URS_2024_01/162751117" TargetMode="External"/><Relationship Id="rId54" Type="http://schemas.openxmlformats.org/officeDocument/2006/relationships/hyperlink" Target="https://vymery.bimplatforma.cz/version/103137_I-D54PaOLlADYEp7oW5hcRR_oKaeAantevY07yrgtWhuShvWqkxc0bsX_kU2C_uRTnEnl1KGQPy9jdPpl4j5JQ" TargetMode="External"/><Relationship Id="rId70" Type="http://schemas.openxmlformats.org/officeDocument/2006/relationships/hyperlink" Target="https://vymery.bimplatforma.cz/version/103137_RMeXvJdyEjdg76mzepJOY0fyj5V4PcNBqdj-wlgtCEcOsh_VVI9hbytmr83XpLRCGop21p90bOpie9N9pc45MA" TargetMode="External"/><Relationship Id="rId75" Type="http://schemas.openxmlformats.org/officeDocument/2006/relationships/hyperlink" Target="https://podminky.urs.cz/item/CS_URS_2024_01/919726123" TargetMode="External"/><Relationship Id="rId91" Type="http://schemas.openxmlformats.org/officeDocument/2006/relationships/hyperlink" Target="https://podminky.urs.cz/item/CS_URS_2024_01/566401111" TargetMode="External"/><Relationship Id="rId96" Type="http://schemas.openxmlformats.org/officeDocument/2006/relationships/hyperlink" Target="https://vymery.bimplatforma.cz/version/103137_449lKs7hTTPO8p5HG4B8E-RP_sVjO4YQKmTK_6OE6YwTOaBYpZhqQ4JT-M_cKimnPsF5qRDgMT3Uo3LHppsyEQ" TargetMode="External"/><Relationship Id="rId140" Type="http://schemas.openxmlformats.org/officeDocument/2006/relationships/hyperlink" Target="https://podminky.urs.cz/item/CS_URS_2024_01/871353122" TargetMode="External"/><Relationship Id="rId145" Type="http://schemas.openxmlformats.org/officeDocument/2006/relationships/hyperlink" Target="https://podminky.urs.cz/item/CS_URS_2024_01/895941313" TargetMode="External"/><Relationship Id="rId161" Type="http://schemas.openxmlformats.org/officeDocument/2006/relationships/hyperlink" Target="https://vymery.bimplatforma.cz/version/103137_5vEZDfMFUxJxlLnrmVaWSBGCdjEX2OketiDtLzcDDycpRSTE6Ejd-Zr4h_FgNcy9c3Mn08pm_u0McXnnIkqtuQ" TargetMode="External"/><Relationship Id="rId166" Type="http://schemas.openxmlformats.org/officeDocument/2006/relationships/hyperlink" Target="https://podminky.urs.cz/item/CS_URS_2024_01/916131113" TargetMode="External"/><Relationship Id="rId182" Type="http://schemas.openxmlformats.org/officeDocument/2006/relationships/hyperlink" Target="https://vymery.bimplatforma.cz/version/103137_ksn0cvh4cD40hQi48jvnDR95HvSyuvlP8Xa1kx4HLKqiNn1k9OE2m7IA7I5MWOlY0G35RPHn4cU8dyRFmFIKDg" TargetMode="External"/><Relationship Id="rId187" Type="http://schemas.openxmlformats.org/officeDocument/2006/relationships/hyperlink" Target="https://podminky.urs.cz/item/CS_URS_2024_01/113107142" TargetMode="External"/><Relationship Id="rId217" Type="http://schemas.openxmlformats.org/officeDocument/2006/relationships/hyperlink" Target="https://podminky.urs.cz/item/CS_URS_2024_01/113107321" TargetMode="External"/><Relationship Id="rId1" Type="http://schemas.openxmlformats.org/officeDocument/2006/relationships/hyperlink" Target="https://podminky.urs.cz/item/CS_URS_2024_01/122252203" TargetMode="External"/><Relationship Id="rId6" Type="http://schemas.openxmlformats.org/officeDocument/2006/relationships/hyperlink" Target="https://podminky.urs.cz/item/CS_URS_2024_01/171152501" TargetMode="External"/><Relationship Id="rId212" Type="http://schemas.openxmlformats.org/officeDocument/2006/relationships/hyperlink" Target="https://vymery.bimplatforma.cz/version/103137_dlNEjy43keZp5Jo8YHm4jB5I1ImNWnJxuj2633Qj22n6m1J2g-1FY12KTOMXkRy1HE5Pi8UVMrf5yijC9-reBA" TargetMode="External"/><Relationship Id="rId233" Type="http://schemas.openxmlformats.org/officeDocument/2006/relationships/hyperlink" Target="https://podminky.urs.cz/item/CS_URS_2024_01/171251201" TargetMode="External"/><Relationship Id="rId238" Type="http://schemas.openxmlformats.org/officeDocument/2006/relationships/hyperlink" Target="https://podminky.urs.cz/item/CS_URS_2024_01/997221571" TargetMode="External"/><Relationship Id="rId254" Type="http://schemas.openxmlformats.org/officeDocument/2006/relationships/drawing" Target="../drawings/drawing2.xml"/><Relationship Id="rId23" Type="http://schemas.openxmlformats.org/officeDocument/2006/relationships/hyperlink" Target="https://podminky.urs.cz/item/CS_URS_2024_01/212752402" TargetMode="External"/><Relationship Id="rId28" Type="http://schemas.openxmlformats.org/officeDocument/2006/relationships/hyperlink" Target="https://podminky.urs.cz/item/CS_URS_2024_01/877310330" TargetMode="External"/><Relationship Id="rId49" Type="http://schemas.openxmlformats.org/officeDocument/2006/relationships/hyperlink" Target="https://podminky.urs.cz/item/CS_URS_2024_01/573191111" TargetMode="External"/><Relationship Id="rId114" Type="http://schemas.openxmlformats.org/officeDocument/2006/relationships/hyperlink" Target="https://podminky.urs.cz/item/CS_URS_2024_01/596212210" TargetMode="External"/><Relationship Id="rId119" Type="http://schemas.openxmlformats.org/officeDocument/2006/relationships/hyperlink" Target="https://vymery.bimplatforma.cz/version/103137_5dUvvyN1tdVq-WbsS5KfORYhxg6YZ6pD5dNokNi2HXj1YgBtze9soYaK8bR6DF7RP5y-ddU_d3Y1FqE-EpMuXQ" TargetMode="External"/><Relationship Id="rId44" Type="http://schemas.openxmlformats.org/officeDocument/2006/relationships/hyperlink" Target="https://vymery.bimplatforma.cz/version/103137_jy5IPOnQt7Kz8wxgPo-TYp_3IFll7mVghMIyqKN9Rg7OnQoTBGDXGjXygIrervc4eSH7quf-QkCnYubGiJgJPw" TargetMode="External"/><Relationship Id="rId60" Type="http://schemas.openxmlformats.org/officeDocument/2006/relationships/hyperlink" Target="https://vymery.bimplatforma.cz/version/103137_EuL-YdJ5hXqG1fZH-IfUHTx6bupOZ0-uEfejFYdbqM3uElhcpiN_86_hsMsoT4Fvcdcwr4dDDd9fkSJHlMaEyQ" TargetMode="External"/><Relationship Id="rId65" Type="http://schemas.openxmlformats.org/officeDocument/2006/relationships/hyperlink" Target="https://podminky.urs.cz/item/CS_URS_2024_01/596212211" TargetMode="External"/><Relationship Id="rId81" Type="http://schemas.openxmlformats.org/officeDocument/2006/relationships/hyperlink" Target="https://podminky.urs.cz/item/CS_URS_2024_01/596412213" TargetMode="External"/><Relationship Id="rId86" Type="http://schemas.openxmlformats.org/officeDocument/2006/relationships/hyperlink" Target="https://vymery.bimplatforma.cz/version/103137_DnVtLDDJilzM88eFcyL07kNJ7VsOQksHoIWWtnqiWIl-YAWSG2HWi6WiLs3tJ2Egho5g6dVo9nG_qdgQ4gdr8g" TargetMode="External"/><Relationship Id="rId130" Type="http://schemas.openxmlformats.org/officeDocument/2006/relationships/hyperlink" Target="https://podminky.urs.cz/item/CS_URS_2024_01/162751119" TargetMode="External"/><Relationship Id="rId135" Type="http://schemas.openxmlformats.org/officeDocument/2006/relationships/hyperlink" Target="https://podminky.urs.cz/item/CS_URS_2024_01/175111101" TargetMode="External"/><Relationship Id="rId151" Type="http://schemas.openxmlformats.org/officeDocument/2006/relationships/hyperlink" Target="https://podminky.urs.cz/item/CS_URS_2024_01/899204112" TargetMode="External"/><Relationship Id="rId156" Type="http://schemas.openxmlformats.org/officeDocument/2006/relationships/hyperlink" Target="https://podminky.urs.cz/item/CS_URS_2024_01/914111111" TargetMode="External"/><Relationship Id="rId177" Type="http://schemas.openxmlformats.org/officeDocument/2006/relationships/hyperlink" Target="https://podminky.urs.cz/item/CS_URS_2024_01/919112212" TargetMode="External"/><Relationship Id="rId198" Type="http://schemas.openxmlformats.org/officeDocument/2006/relationships/hyperlink" Target="https://vymery.bimplatforma.cz/version/103137_tMsjk9R9oW8c8JrG0WxOr_D1_KtYQEiYNiTFHO26UWzj1BgnoEzjdfx99NiUSWcXjCTJ2m44Y4mM8LZ6YtkF4A" TargetMode="External"/><Relationship Id="rId172" Type="http://schemas.openxmlformats.org/officeDocument/2006/relationships/hyperlink" Target="https://vymery.bimplatforma.cz/version/103137_xpP7dGpTG-lSh74jpFCNCNsvyIEvfDHGIGK_tA7gnnI74P9S39eltbNAL7qJSt5QoRNsI9f-q2eqTk2K54kkkg" TargetMode="External"/><Relationship Id="rId193" Type="http://schemas.openxmlformats.org/officeDocument/2006/relationships/hyperlink" Target="https://podminky.urs.cz/item/CS_URS_2024_01/113154112" TargetMode="External"/><Relationship Id="rId202" Type="http://schemas.openxmlformats.org/officeDocument/2006/relationships/hyperlink" Target="https://vymery.bimplatforma.cz/version/103137_CzEcuzL80KlPxy7gIMlUlgLKXdD-URYEIN3avD5K5asrcGrUivV8hRjgRGuiRxZlHsX6Em1jstFpVE_6nJ1Yrg" TargetMode="External"/><Relationship Id="rId207" Type="http://schemas.openxmlformats.org/officeDocument/2006/relationships/hyperlink" Target="https://podminky.urs.cz/item/CS_URS_2024_01/938909331" TargetMode="External"/><Relationship Id="rId223" Type="http://schemas.openxmlformats.org/officeDocument/2006/relationships/hyperlink" Target="https://podminky.urs.cz/item/CS_URS_2024_01/919735111" TargetMode="External"/><Relationship Id="rId228" Type="http://schemas.openxmlformats.org/officeDocument/2006/relationships/hyperlink" Target="https://podminky.urs.cz/item/CS_URS_2024_01/121112003" TargetMode="External"/><Relationship Id="rId244" Type="http://schemas.openxmlformats.org/officeDocument/2006/relationships/hyperlink" Target="https://podminky.urs.cz/item/CS_URS_2024_01/997221875" TargetMode="External"/><Relationship Id="rId249" Type="http://schemas.openxmlformats.org/officeDocument/2006/relationships/hyperlink" Target="https://vymery.bimplatforma.cz/version/103137__NpsMlwVwp1vZT8_71KkKrfmHQ2COJGIw4bTnlj8kRRlokv518wZeF5KpSKL3HE2sGfdtdtN0NHjJKbW56DaTQ" TargetMode="External"/><Relationship Id="rId13" Type="http://schemas.openxmlformats.org/officeDocument/2006/relationships/hyperlink" Target="https://vymery.bimplatforma.cz/version/103137_M7lHd4RcKXLV-bRC-wIPtWLBfl4bOM2lJvRATnlt6XxA23hBPtyGmQ76l2m_lpqbAIkM4yPgkjJbGVs7aN3P6g" TargetMode="External"/><Relationship Id="rId18" Type="http://schemas.openxmlformats.org/officeDocument/2006/relationships/hyperlink" Target="https://podminky.urs.cz/item/CS_URS_2024_01/171251201" TargetMode="External"/><Relationship Id="rId39" Type="http://schemas.openxmlformats.org/officeDocument/2006/relationships/hyperlink" Target="https://podminky.urs.cz/item/CS_URS_2024_01/573231107" TargetMode="External"/><Relationship Id="rId109" Type="http://schemas.openxmlformats.org/officeDocument/2006/relationships/hyperlink" Target="https://vymery.bimplatforma.cz/version/103137_0WIZYJ8OsDXEy9DH3g2ShmKNc1NJYpEuh2Cg5aJyXsXAOstH5HZX_FTMbLXTQlj7KZhgNe39EPrIfzu7-mNNew" TargetMode="External"/><Relationship Id="rId34" Type="http://schemas.openxmlformats.org/officeDocument/2006/relationships/hyperlink" Target="https://vymery.bimplatforma.cz/version/103137_WDvmc0oLjfYz0I8lCc6ESBEcHwNMC8sDkqeVWnsWtTHTwVZP52E1JNGiJDQ8XZePr_2tSvH0srJRPC8pmgTkTg" TargetMode="External"/><Relationship Id="rId50" Type="http://schemas.openxmlformats.org/officeDocument/2006/relationships/hyperlink" Target="https://vymery.bimplatforma.cz/version/103137_SMbcHPzRWPOkUdVoslfby32Th9oZ9lqqAUF0yFufGOnO3nM6qCUpJfUZuryrs39GJO83W4fJWN3NIOUiGulCBg" TargetMode="External"/><Relationship Id="rId55" Type="http://schemas.openxmlformats.org/officeDocument/2006/relationships/hyperlink" Target="https://podminky.urs.cz/item/CS_URS_2024_01/919726123" TargetMode="External"/><Relationship Id="rId76" Type="http://schemas.openxmlformats.org/officeDocument/2006/relationships/hyperlink" Target="https://vymery.bimplatforma.cz/version/103137_6M_t6YGDghNbjIhIgy9USLxxA30xrGKR1HA6SB-P287ZanFSycnYYn_9ECx5KIKw7gKpCP2WDGShaYqfH3_HXg" TargetMode="External"/><Relationship Id="rId97" Type="http://schemas.openxmlformats.org/officeDocument/2006/relationships/hyperlink" Target="https://podminky.urs.cz/item/CS_URS_2024_01/564841111" TargetMode="External"/><Relationship Id="rId104" Type="http://schemas.openxmlformats.org/officeDocument/2006/relationships/hyperlink" Target="https://podminky.urs.cz/item/CS_URS_2024_01/919726123" TargetMode="External"/><Relationship Id="rId120" Type="http://schemas.openxmlformats.org/officeDocument/2006/relationships/hyperlink" Target="https://podminky.urs.cz/item/CS_URS_2024_01/564861111" TargetMode="External"/><Relationship Id="rId125" Type="http://schemas.openxmlformats.org/officeDocument/2006/relationships/hyperlink" Target="https://podminky.urs.cz/item/CS_URS_2024_01/119001405" TargetMode="External"/><Relationship Id="rId141" Type="http://schemas.openxmlformats.org/officeDocument/2006/relationships/hyperlink" Target="https://vymery.bimplatforma.cz/version/103137_HDjrDhxNKp1dOlGq2b7zKWa70jsHeQAwHzc2NYswktofbKZjJsaUtR7WQF-ygRvuK017OQzVXcP8DO4Z_0UjsA" TargetMode="External"/><Relationship Id="rId146" Type="http://schemas.openxmlformats.org/officeDocument/2006/relationships/hyperlink" Target="https://vymery.bimplatforma.cz/version/103137_mJFwAYTeoDgQEWB8nbQfnji9kQH-l7XIr5w8gKzFTwu5-bfOwGpXZ0N6qxD_n-v2aHjINtCzQ0MsETIt6UR-1g" TargetMode="External"/><Relationship Id="rId167" Type="http://schemas.openxmlformats.org/officeDocument/2006/relationships/hyperlink" Target="https://vymery.bimplatforma.cz/version/103137__2vi9NawXsPA3uY0XcUY35sEJeRIaPnx7FRWC19Y0HEGjvOYIbJYPlfyPn6D1RaJYs0CBCW5eJjn2L_LmbROng" TargetMode="External"/><Relationship Id="rId188" Type="http://schemas.openxmlformats.org/officeDocument/2006/relationships/hyperlink" Target="https://vymery.bimplatforma.cz/version/103137_vhNy-QmbotaTFkmsE9lVaJ7bzwO_Mks4HFPhLfQgolyPRAhVaJVmR88oVFyk3BgQwArW6VN3wUQhYmSTWZr3mg" TargetMode="External"/><Relationship Id="rId7" Type="http://schemas.openxmlformats.org/officeDocument/2006/relationships/hyperlink" Target="https://vymery.bimplatforma.cz/version/103137_56o-QRKoRQGgbEHGWek5MZVwVXEGVTrDuV-zPCY-ktTx37vm49lvGdcCL_cUPqwilLNU5ORmA4yVk4cUFoUyXQ" TargetMode="External"/><Relationship Id="rId71" Type="http://schemas.openxmlformats.org/officeDocument/2006/relationships/hyperlink" Target="https://podminky.urs.cz/item/CS_URS_2024_01/564851111" TargetMode="External"/><Relationship Id="rId92" Type="http://schemas.openxmlformats.org/officeDocument/2006/relationships/hyperlink" Target="https://vymery.bimplatforma.cz/version/103137_RDVsYNCyRTPcqPvY2uHS3B1jLw2wugvX-nBOrk-aJWicwrZ4QKCwxNr7PEkJFPJHjOo5Z5wET1TIkH_spvFtsg" TargetMode="External"/><Relationship Id="rId162" Type="http://schemas.openxmlformats.org/officeDocument/2006/relationships/hyperlink" Target="https://podminky.urs.cz/item/CS_URS_2024_01/915495112" TargetMode="External"/><Relationship Id="rId183" Type="http://schemas.openxmlformats.org/officeDocument/2006/relationships/hyperlink" Target="https://podminky.urs.cz/item/CS_URS_2024_01/890411811" TargetMode="External"/><Relationship Id="rId213" Type="http://schemas.openxmlformats.org/officeDocument/2006/relationships/hyperlink" Target="https://podminky.urs.cz/item/CS_URS_2024_01/113202111" TargetMode="External"/><Relationship Id="rId218" Type="http://schemas.openxmlformats.org/officeDocument/2006/relationships/hyperlink" Target="https://vymery.bimplatforma.cz/version/103137_g__bGeahvUPfVrSaDDyeLQj0GQmRvV_Y3G8cUlwFikHJGgL-kj1QKnxBcPHVnd_KZxRl-MQCAsngQXDvarLyIg" TargetMode="External"/><Relationship Id="rId234" Type="http://schemas.openxmlformats.org/officeDocument/2006/relationships/hyperlink" Target="https://podminky.urs.cz/item/CS_URS_2024_01/997221551" TargetMode="External"/><Relationship Id="rId239" Type="http://schemas.openxmlformats.org/officeDocument/2006/relationships/hyperlink" Target="https://podminky.urs.cz/item/CS_URS_2024_01/997221579" TargetMode="External"/><Relationship Id="rId2" Type="http://schemas.openxmlformats.org/officeDocument/2006/relationships/hyperlink" Target="https://podminky.urs.cz/item/CS_URS_2024_01/162751117" TargetMode="External"/><Relationship Id="rId29" Type="http://schemas.openxmlformats.org/officeDocument/2006/relationships/hyperlink" Target="https://podminky.urs.cz/item/CS_URS_2024_01/977151124" TargetMode="External"/><Relationship Id="rId250" Type="http://schemas.openxmlformats.org/officeDocument/2006/relationships/hyperlink" Target="https://podminky.urs.cz/item/CS_URS_2024_01/460791114" TargetMode="External"/><Relationship Id="rId24" Type="http://schemas.openxmlformats.org/officeDocument/2006/relationships/hyperlink" Target="https://vymery.bimplatforma.cz/version/103137_EUSn_MlUL_COYCEvXdaEGmUuqiakleXfoIO398joaOJB07bgO1VnKOimyf_hbqtXrDruBP4MLalmzbxfXDPNAA" TargetMode="External"/><Relationship Id="rId40" Type="http://schemas.openxmlformats.org/officeDocument/2006/relationships/hyperlink" Target="https://vymery.bimplatforma.cz/version/103137_wRQR3zFaveao2rvaQ-OT8bnbGKl7yVs4z5Kwq9KqlA6UIb6t0MkF1Z7B7a_4DlT8JQ7hvzvo7y8981ZYLBeOHg" TargetMode="External"/><Relationship Id="rId45" Type="http://schemas.openxmlformats.org/officeDocument/2006/relationships/hyperlink" Target="https://podminky.urs.cz/item/CS_URS_2024_01/564851111" TargetMode="External"/><Relationship Id="rId66" Type="http://schemas.openxmlformats.org/officeDocument/2006/relationships/hyperlink" Target="https://vymery.bimplatforma.cz/version/103137_JiW4rmmj-6mu9abYCOivo9e5qUPp2jJ67OA9ljNRpU08LK3jdSx8UbuyFlN-iuUr8MnA61ug7W-dq0mNzYgPPw" TargetMode="External"/><Relationship Id="rId87" Type="http://schemas.openxmlformats.org/officeDocument/2006/relationships/hyperlink" Target="https://podminky.urs.cz/item/CS_URS_2024_01/596211113" TargetMode="External"/><Relationship Id="rId110" Type="http://schemas.openxmlformats.org/officeDocument/2006/relationships/hyperlink" Target="https://podminky.urs.cz/item/CS_URS_2024_01/564841111" TargetMode="External"/><Relationship Id="rId115" Type="http://schemas.openxmlformats.org/officeDocument/2006/relationships/hyperlink" Target="https://vymery.bimplatforma.cz/version/103137_wvDKkxgWWm3ANUuIjA0sFhLczmf8-zso8UhsCghPQspVtCeWs4qBvJNWOhcH1Cy7gtJZ_-BcXk0fJHJm--O34Q" TargetMode="External"/><Relationship Id="rId131" Type="http://schemas.openxmlformats.org/officeDocument/2006/relationships/hyperlink" Target="https://podminky.urs.cz/item/CS_URS_2024_01/171201231" TargetMode="External"/><Relationship Id="rId136" Type="http://schemas.openxmlformats.org/officeDocument/2006/relationships/hyperlink" Target="https://vymery.bimplatforma.cz/version/103137_HDjrDhxNKp1dOlGq2b7zKWa70jsHeQAwHzc2NYswktofbKZjJsaUtR7WQF-ygRvuK017OQzVXcP8DO4Z_0UjsA" TargetMode="External"/><Relationship Id="rId157" Type="http://schemas.openxmlformats.org/officeDocument/2006/relationships/hyperlink" Target="https://vymery.bimplatforma.cz/version/103137_sKCraZmMQ4Ggh91RftCxERWP4bKf4Ys34IQ2bibpKNhdNEfZiSrML2hhSnzIA8xx8O-W2__J2slTMYbYvLAN7A" TargetMode="External"/><Relationship Id="rId178" Type="http://schemas.openxmlformats.org/officeDocument/2006/relationships/hyperlink" Target="https://vymery.bimplatforma.cz/version/103137_ksn0cvh4cD40hQi48jvnDR95HvSyuvlP8Xa1kx4HLKqiNn1k9OE2m7IA7I5MWOlY0G35RPHn4cU8dyRFmFIKDg" TargetMode="External"/><Relationship Id="rId61" Type="http://schemas.openxmlformats.org/officeDocument/2006/relationships/hyperlink" Target="https://podminky.urs.cz/item/CS_URS_2024_01/564841111" TargetMode="External"/><Relationship Id="rId82" Type="http://schemas.openxmlformats.org/officeDocument/2006/relationships/hyperlink" Target="https://vymery.bimplatforma.cz/version/103137_1S72olxVi6BzwHNt5asVLxP8_SsJmDeiWxqvYgM-a6gmkEoi9xf9LdtRpXTxqgCNg_zfnnI6Dg1eGMbWttj1lw" TargetMode="External"/><Relationship Id="rId152" Type="http://schemas.openxmlformats.org/officeDocument/2006/relationships/hyperlink" Target="https://vymery.bimplatforma.cz/version/103137_mJFwAYTeoDgQEWB8nbQfnji9kQH-l7XIr5w8gKzFTwu5-bfOwGpXZ0N6qxD_n-v2aHjINtCzQ0MsETIt6UR-1g" TargetMode="External"/><Relationship Id="rId173" Type="http://schemas.openxmlformats.org/officeDocument/2006/relationships/hyperlink" Target="https://vymery.bimplatforma.cz/version/103137_S1Hr5-tESLbMe-bfs2W5xHJf9Ek3-DIqVSq74RdBt4yCwZRL2-6SohG7Khc4unzZ_VrZ5p4t7mUonxHNESn_DA" TargetMode="External"/><Relationship Id="rId194" Type="http://schemas.openxmlformats.org/officeDocument/2006/relationships/hyperlink" Target="https://vymery.bimplatforma.cz/version/103137_k9iOryHl8N3DjNh3Eq6IrAS5Qp0zAVEJqlpawJUpWcLVYMqBZbZ3V-75XKFRTMPFnrnYHoOwRnEebD7UkxbqjA" TargetMode="External"/><Relationship Id="rId199" Type="http://schemas.openxmlformats.org/officeDocument/2006/relationships/hyperlink" Target="https://podminky.urs.cz/item/CS_URS_2024_01/919735112" TargetMode="External"/><Relationship Id="rId203" Type="http://schemas.openxmlformats.org/officeDocument/2006/relationships/hyperlink" Target="https://podminky.urs.cz/item/CS_URS_2024_01/938908411" TargetMode="External"/><Relationship Id="rId208" Type="http://schemas.openxmlformats.org/officeDocument/2006/relationships/hyperlink" Target="https://vymery.bimplatforma.cz/version/103137_vhNy-QmbotaTFkmsE9lVaJ7bzwO_Mks4HFPhLfQgolyPRAhVaJVmR88oVFyk3BgQwArW6VN3wUQhYmSTWZr3mg" TargetMode="External"/><Relationship Id="rId229" Type="http://schemas.openxmlformats.org/officeDocument/2006/relationships/hyperlink" Target="https://vymery.bimplatforma.cz/version/103137_G8C3NFo5v9VQnAljzZNoIiJllH-DggAx6P548Yg50WLeDMal29tfACJhDsHGyGzkMoxwZD6VBrZh59mH_oWaQA" TargetMode="External"/><Relationship Id="rId19" Type="http://schemas.openxmlformats.org/officeDocument/2006/relationships/hyperlink" Target="https://podminky.urs.cz/item/CS_URS_2024_01/211561111" TargetMode="External"/><Relationship Id="rId224" Type="http://schemas.openxmlformats.org/officeDocument/2006/relationships/hyperlink" Target="https://vymery.bimplatforma.cz/version/103137_oAcSsduk_tCh16Umq14L9wkltwWd78HbDncF6QhQbNPLI7vvcKpFiUSHNL2f69uq70nMsscB3bAZGGmstey7sQ" TargetMode="External"/><Relationship Id="rId240" Type="http://schemas.openxmlformats.org/officeDocument/2006/relationships/hyperlink" Target="https://podminky.urs.cz/item/CS_URS_2024_01/997221611" TargetMode="External"/><Relationship Id="rId245" Type="http://schemas.openxmlformats.org/officeDocument/2006/relationships/hyperlink" Target="https://podminky.urs.cz/item/CS_URS_2024_01/998223011" TargetMode="External"/><Relationship Id="rId14" Type="http://schemas.openxmlformats.org/officeDocument/2006/relationships/hyperlink" Target="https://podminky.urs.cz/item/CS_URS_2024_01/139001101" TargetMode="External"/><Relationship Id="rId30" Type="http://schemas.openxmlformats.org/officeDocument/2006/relationships/hyperlink" Target="https://vymery.bimplatforma.cz/version/103137_98QyVG3rWtFC2AYvr2wz058200g6FhYam8d8kFLcStMP_YGk4UkFptpPqN3NtG25YCcu7Z_U0SpXvjQJID3r9A" TargetMode="External"/><Relationship Id="rId35" Type="http://schemas.openxmlformats.org/officeDocument/2006/relationships/hyperlink" Target="https://podminky.urs.cz/item/CS_URS_2024_01/565155111" TargetMode="External"/><Relationship Id="rId56" Type="http://schemas.openxmlformats.org/officeDocument/2006/relationships/hyperlink" Target="https://vymery.bimplatforma.cz/version/103137_r3rh5FkVDXl9IKVi6sw9Y2i-bkAHN4ySRMoS5cvVn006gZKDRQoNJF97gblVpXq2mMX8qSLRwFGhMr2ySVxH-g" TargetMode="External"/><Relationship Id="rId77" Type="http://schemas.openxmlformats.org/officeDocument/2006/relationships/hyperlink" Target="https://podminky.urs.cz/item/CS_URS_2024_01/564841111" TargetMode="External"/><Relationship Id="rId100" Type="http://schemas.openxmlformats.org/officeDocument/2006/relationships/hyperlink" Target="https://podminky.urs.cz/item/CS_URS_2024_01/578132113" TargetMode="External"/><Relationship Id="rId105" Type="http://schemas.openxmlformats.org/officeDocument/2006/relationships/hyperlink" Target="https://vymery.bimplatforma.cz/version/103137_0WIZYJ8OsDXEy9DH3g2ShmKNc1NJYpEuh2Cg5aJyXsXAOstH5HZX_FTMbLXTQlj7KZhgNe39EPrIfzu7-mNNew" TargetMode="External"/><Relationship Id="rId126" Type="http://schemas.openxmlformats.org/officeDocument/2006/relationships/hyperlink" Target="https://podminky.urs.cz/item/CS_URS_2024_01/132212131" TargetMode="External"/><Relationship Id="rId147" Type="http://schemas.openxmlformats.org/officeDocument/2006/relationships/hyperlink" Target="https://podminky.urs.cz/item/CS_URS_2024_01/895941322" TargetMode="External"/><Relationship Id="rId168" Type="http://schemas.openxmlformats.org/officeDocument/2006/relationships/hyperlink" Target="https://vymery.bimplatforma.cz/version/103137_I-uZZm6TBVatKnq5Hemi_o-LaQWTeA9pRXzyuq_Oiym6tueqAGYDHwkXcs0zE089kDRKPa4M54QnsD-TqcWgSA" TargetMode="External"/><Relationship Id="rId8" Type="http://schemas.openxmlformats.org/officeDocument/2006/relationships/hyperlink" Target="https://podminky.urs.cz/item/CS_URS_2024_01/181152301" TargetMode="External"/><Relationship Id="rId51" Type="http://schemas.openxmlformats.org/officeDocument/2006/relationships/hyperlink" Target="https://podminky.urs.cz/item/CS_URS_2024_01/573231107" TargetMode="External"/><Relationship Id="rId72" Type="http://schemas.openxmlformats.org/officeDocument/2006/relationships/hyperlink" Target="https://vymery.bimplatforma.cz/version/103137_6M_t6YGDghNbjIhIgy9USLxxA30xrGKR1HA6SB-P287ZanFSycnYYn_9ECx5KIKw7gKpCP2WDGShaYqfH3_HXg" TargetMode="External"/><Relationship Id="rId93" Type="http://schemas.openxmlformats.org/officeDocument/2006/relationships/hyperlink" Target="https://podminky.urs.cz/item/CS_URS_2024_01/596211110" TargetMode="External"/><Relationship Id="rId98" Type="http://schemas.openxmlformats.org/officeDocument/2006/relationships/hyperlink" Target="https://vymery.bimplatforma.cz/version/103137_0WIZYJ8OsDXEy9DH3g2ShmKNc1NJYpEuh2Cg5aJyXsXAOstH5HZX_FTMbLXTQlj7KZhgNe39EPrIfzu7-mNNew" TargetMode="External"/><Relationship Id="rId121" Type="http://schemas.openxmlformats.org/officeDocument/2006/relationships/hyperlink" Target="https://vymery.bimplatforma.cz/version/103137_ipPvj6w7aW67msO5ZPPVMWFy5f6xWgcuXgPU9R4Ikw8m8PYG4G4GSzKrvSjLW71kTvXGSssnVIyncYUS7KNmUw" TargetMode="External"/><Relationship Id="rId142" Type="http://schemas.openxmlformats.org/officeDocument/2006/relationships/hyperlink" Target="https://podminky.urs.cz/item/CS_URS_2024_01/877350440" TargetMode="External"/><Relationship Id="rId163" Type="http://schemas.openxmlformats.org/officeDocument/2006/relationships/hyperlink" Target="https://vymery.bimplatforma.cz/version/103137_m7ksqeBqV-KVZwhYPmljn6WEl_SP1berFBJV4M6GW0V8EslmDag6Rpobw2aQ3HcPTrDBSvtNmHg9d-MyjCwaXQ" TargetMode="External"/><Relationship Id="rId184" Type="http://schemas.openxmlformats.org/officeDocument/2006/relationships/hyperlink" Target="https://vymery.bimplatforma.cz/version/103137_CC-Mej2cXfEumZZxaltfywy2QoplG9ngEUy1wU1as3NcjeVGwlHx2uE9Z7ydlIuxBe5rh13VlO6Rt1GQcKZGEA" TargetMode="External"/><Relationship Id="rId189" Type="http://schemas.openxmlformats.org/officeDocument/2006/relationships/hyperlink" Target="https://podminky.urs.cz/item/CS_URS_2024_01/113107222" TargetMode="External"/><Relationship Id="rId219" Type="http://schemas.openxmlformats.org/officeDocument/2006/relationships/hyperlink" Target="https://podminky.urs.cz/item/CS_URS_2024_01/113107330" TargetMode="External"/><Relationship Id="rId3" Type="http://schemas.openxmlformats.org/officeDocument/2006/relationships/hyperlink" Target="https://podminky.urs.cz/item/CS_URS_2024_01/162751119" TargetMode="External"/><Relationship Id="rId214" Type="http://schemas.openxmlformats.org/officeDocument/2006/relationships/hyperlink" Target="https://vymery.bimplatforma.cz/version/103137_MsQIdnH-JGwdXnhwvqPORvEpW0wIceVr3FM6PCAuv04rBSximHnFxwQcT_MbmY3TT57RQC3E-TOXBg5ZieNuGw" TargetMode="External"/><Relationship Id="rId230" Type="http://schemas.openxmlformats.org/officeDocument/2006/relationships/hyperlink" Target="https://podminky.urs.cz/item/CS_URS_2024_01/121151103" TargetMode="External"/><Relationship Id="rId235" Type="http://schemas.openxmlformats.org/officeDocument/2006/relationships/hyperlink" Target="https://podminky.urs.cz/item/CS_URS_2024_01/997221559" TargetMode="External"/><Relationship Id="rId251" Type="http://schemas.openxmlformats.org/officeDocument/2006/relationships/hyperlink" Target="https://vymery.bimplatforma.cz/version/103137__NpsMlwVwp1vZT8_71KkKrfmHQ2COJGIw4bTnlj8kRRlokv518wZeF5KpSKL3HE2sGfdtdtN0NHjJKbW56DaTQ" TargetMode="External"/><Relationship Id="rId25" Type="http://schemas.openxmlformats.org/officeDocument/2006/relationships/hyperlink" Target="https://podminky.urs.cz/item/CS_URS_2024_01/212972113" TargetMode="External"/><Relationship Id="rId46" Type="http://schemas.openxmlformats.org/officeDocument/2006/relationships/hyperlink" Target="https://vymery.bimplatforma.cz/version/103137_fa4OryiEY1Xu5qR8DwcmbQLCVDdazAjcsm-PHx_qPj6iplpH6UEPMUuwQj1Tl0PHViQrW_mZUDyIj3nXT5XFiA" TargetMode="External"/><Relationship Id="rId67" Type="http://schemas.openxmlformats.org/officeDocument/2006/relationships/hyperlink" Target="https://podminky.urs.cz/item/CS_URS_2024_01/919726123" TargetMode="External"/><Relationship Id="rId116" Type="http://schemas.openxmlformats.org/officeDocument/2006/relationships/hyperlink" Target="https://podminky.urs.cz/item/CS_URS_2024_01/596212214" TargetMode="External"/><Relationship Id="rId137" Type="http://schemas.openxmlformats.org/officeDocument/2006/relationships/hyperlink" Target="https://podminky.urs.cz/item/CS_URS_2024_01/451573111" TargetMode="External"/><Relationship Id="rId158" Type="http://schemas.openxmlformats.org/officeDocument/2006/relationships/hyperlink" Target="https://podminky.urs.cz/item/CS_URS_2024_01/914511113" TargetMode="External"/><Relationship Id="rId20" Type="http://schemas.openxmlformats.org/officeDocument/2006/relationships/hyperlink" Target="https://vymery.bimplatforma.cz/version/103137_UeRDtjx19ANr41-rjgT1vqYuNfpxda9xqNWgsu8N4ZTtmWmGsQ2p33gJZJAt7sskvCYmCczQT9raVN1z3hNTSQ" TargetMode="External"/><Relationship Id="rId41" Type="http://schemas.openxmlformats.org/officeDocument/2006/relationships/hyperlink" Target="https://podminky.urs.cz/item/CS_URS_2024_01/577134111" TargetMode="External"/><Relationship Id="rId62" Type="http://schemas.openxmlformats.org/officeDocument/2006/relationships/hyperlink" Target="https://vymery.bimplatforma.cz/version/103137_JiW4rmmj-6mu9abYCOivo9e5qUPp2jJ67OA9ljNRpU08LK3jdSx8UbuyFlN-iuUr8MnA61ug7W-dq0mNzYgPPw" TargetMode="External"/><Relationship Id="rId83" Type="http://schemas.openxmlformats.org/officeDocument/2006/relationships/hyperlink" Target="https://podminky.urs.cz/item/CS_URS_2024_01/919726123" TargetMode="External"/><Relationship Id="rId88" Type="http://schemas.openxmlformats.org/officeDocument/2006/relationships/hyperlink" Target="https://vymery.bimplatforma.cz/version/103137_4BG-hqwHwGTIpzWWza9VifkSvusj5iUtyh4oFwm-ond9L8O8wN52Jr7xhTJRJxlA6ZsZCn1uSSj5PARGLCfWZQ" TargetMode="External"/><Relationship Id="rId111" Type="http://schemas.openxmlformats.org/officeDocument/2006/relationships/hyperlink" Target="https://vymery.bimplatforma.cz/version/103137_wvDKkxgWWm3ANUuIjA0sFhLczmf8-zso8UhsCghPQspVtCeWs4qBvJNWOhcH1Cy7gtJZ_-BcXk0fJHJm--O34Q" TargetMode="External"/><Relationship Id="rId132" Type="http://schemas.openxmlformats.org/officeDocument/2006/relationships/hyperlink" Target="https://podminky.urs.cz/item/CS_URS_2024_01/171251201" TargetMode="External"/><Relationship Id="rId153" Type="http://schemas.openxmlformats.org/officeDocument/2006/relationships/hyperlink" Target="https://podminky.urs.cz/item/CS_URS_2024_01/919112212" TargetMode="External"/><Relationship Id="rId174" Type="http://schemas.openxmlformats.org/officeDocument/2006/relationships/hyperlink" Target="https://podminky.urs.cz/item/CS_URS_2024_01/916231213" TargetMode="External"/><Relationship Id="rId179" Type="http://schemas.openxmlformats.org/officeDocument/2006/relationships/hyperlink" Target="https://podminky.urs.cz/item/CS_URS_2024_01/919122111" TargetMode="External"/><Relationship Id="rId195" Type="http://schemas.openxmlformats.org/officeDocument/2006/relationships/hyperlink" Target="https://podminky.urs.cz/item/CS_URS_2024_01/113154114" TargetMode="External"/><Relationship Id="rId209" Type="http://schemas.openxmlformats.org/officeDocument/2006/relationships/hyperlink" Target="https://podminky.urs.cz/item/CS_URS_2024_01/113106123" TargetMode="External"/><Relationship Id="rId190" Type="http://schemas.openxmlformats.org/officeDocument/2006/relationships/hyperlink" Target="https://vymery.bimplatforma.cz/version/103137_MMtKGAF1tElcor8SJr_8zghrpuF4SNpjocD2W69pJPDZInxVXnnTtyxfAH0ZhcApBGbK2ysCWzRjwTvoRiICWw" TargetMode="External"/><Relationship Id="rId204" Type="http://schemas.openxmlformats.org/officeDocument/2006/relationships/hyperlink" Target="https://vymery.bimplatforma.cz/version/103137_ruhCWWYw8LUG_3wjQK2dJh0__6DCMGhqA5PlXPADFuo1xsNkv1dO4Jtj-Fgo-XsxtH5uUhTAf492LBDghdcvtw" TargetMode="External"/><Relationship Id="rId220" Type="http://schemas.openxmlformats.org/officeDocument/2006/relationships/hyperlink" Target="https://vymery.bimplatforma.cz/version/103137_g__bGeahvUPfVrSaDDyeLQj0GQmRvV_Y3G8cUlwFikHJGgL-kj1QKnxBcPHVnd_KZxRl-MQCAsngQXDvarLyIg" TargetMode="External"/><Relationship Id="rId225" Type="http://schemas.openxmlformats.org/officeDocument/2006/relationships/hyperlink" Target="https://podminky.urs.cz/item/CS_URS_2024_01/919735122" TargetMode="External"/><Relationship Id="rId241" Type="http://schemas.openxmlformats.org/officeDocument/2006/relationships/hyperlink" Target="https://podminky.urs.cz/item/CS_URS_2024_01/997221612" TargetMode="External"/><Relationship Id="rId246" Type="http://schemas.openxmlformats.org/officeDocument/2006/relationships/hyperlink" Target="https://podminky.urs.cz/item/CS_URS_2024_01/460242221" TargetMode="External"/><Relationship Id="rId15" Type="http://schemas.openxmlformats.org/officeDocument/2006/relationships/hyperlink" Target="https://podminky.urs.cz/item/CS_URS_2024_01/162751117" TargetMode="External"/><Relationship Id="rId36" Type="http://schemas.openxmlformats.org/officeDocument/2006/relationships/hyperlink" Target="https://vymery.bimplatforma.cz/version/103137_wRQR3zFaveao2rvaQ-OT8bnbGKl7yVs4z5Kwq9KqlA6UIb6t0MkF1Z7B7a_4DlT8JQ7hvzvo7y8981ZYLBeOHg" TargetMode="External"/><Relationship Id="rId57" Type="http://schemas.openxmlformats.org/officeDocument/2006/relationships/hyperlink" Target="https://podminky.urs.cz/item/CS_URS_2024_01/919731121" TargetMode="External"/><Relationship Id="rId106" Type="http://schemas.openxmlformats.org/officeDocument/2006/relationships/hyperlink" Target="https://podminky.urs.cz/item/CS_URS_2024_01/919732211" TargetMode="External"/><Relationship Id="rId127" Type="http://schemas.openxmlformats.org/officeDocument/2006/relationships/hyperlink" Target="https://vymery.bimplatforma.cz/version/103137_e9nsqKKM5b0nM_iWzrEeDjgCGwmGnN88AwKWJDi8WXruGkZbhbTxwQVOaf6QO6o_IsOIDTxEYeiuPHh2WH5h1w" TargetMode="External"/><Relationship Id="rId10" Type="http://schemas.openxmlformats.org/officeDocument/2006/relationships/hyperlink" Target="https://podminky.urs.cz/item/CS_URS_2024_01/119001405" TargetMode="External"/><Relationship Id="rId31" Type="http://schemas.openxmlformats.org/officeDocument/2006/relationships/hyperlink" Target="https://podminky.urs.cz/item/CS_URS_2024_01/977151911" TargetMode="External"/><Relationship Id="rId52" Type="http://schemas.openxmlformats.org/officeDocument/2006/relationships/hyperlink" Target="https://vymery.bimplatforma.cz/version/103137_I-D54PaOLlADYEp7oW5hcRR_oKaeAantevY07yrgtWhuShvWqkxc0bsX_kU2C_uRTnEnl1KGQPy9jdPpl4j5JQ" TargetMode="External"/><Relationship Id="rId73" Type="http://schemas.openxmlformats.org/officeDocument/2006/relationships/hyperlink" Target="https://podminky.urs.cz/item/CS_URS_2024_01/596212210" TargetMode="External"/><Relationship Id="rId78" Type="http://schemas.openxmlformats.org/officeDocument/2006/relationships/hyperlink" Target="https://vymery.bimplatforma.cz/version/103137_1S72olxVi6BzwHNt5asVLxP8_SsJmDeiWxqvYgM-a6gmkEoi9xf9LdtRpXTxqgCNg_zfnnI6Dg1eGMbWttj1lw" TargetMode="External"/><Relationship Id="rId94" Type="http://schemas.openxmlformats.org/officeDocument/2006/relationships/hyperlink" Target="https://vymery.bimplatforma.cz/version/103137_449lKs7hTTPO8p5HG4B8E-RP_sVjO4YQKmTK_6OE6YwTOaBYpZhqQ4JT-M_cKimnPsF5qRDgMT3Uo3LHppsyEQ" TargetMode="External"/><Relationship Id="rId99" Type="http://schemas.openxmlformats.org/officeDocument/2006/relationships/hyperlink" Target="https://vymery.bimplatforma.cz/version/103137_0WIZYJ8OsDXEy9DH3g2ShmKNc1NJYpEuh2Cg5aJyXsXAOstH5HZX_FTMbLXTQlj7KZhgNe39EPrIfzu7-mNNew" TargetMode="External"/><Relationship Id="rId101" Type="http://schemas.openxmlformats.org/officeDocument/2006/relationships/hyperlink" Target="https://vymery.bimplatforma.cz/version/103137_0WIZYJ8OsDXEy9DH3g2ShmKNc1NJYpEuh2Cg5aJyXsXAOstH5HZX_FTMbLXTQlj7KZhgNe39EPrIfzu7-mNNew" TargetMode="External"/><Relationship Id="rId122" Type="http://schemas.openxmlformats.org/officeDocument/2006/relationships/hyperlink" Target="https://vymery.bimplatforma.cz/version/103137_ipPvj6w7aW67msO5ZPPVMWFy5f6xWgcuXgPU9R4Ikw8m8PYG4G4GSzKrvSjLW71kTvXGSssnVIyncYUS7KNmUw" TargetMode="External"/><Relationship Id="rId143" Type="http://schemas.openxmlformats.org/officeDocument/2006/relationships/hyperlink" Target="https://podminky.urs.cz/item/CS_URS_2024_01/895941302" TargetMode="External"/><Relationship Id="rId148" Type="http://schemas.openxmlformats.org/officeDocument/2006/relationships/hyperlink" Target="https://vymery.bimplatforma.cz/version/103137_mJFwAYTeoDgQEWB8nbQfnji9kQH-l7XIr5w8gKzFTwu5-bfOwGpXZ0N6qxD_n-v2aHjINtCzQ0MsETIt6UR-1g" TargetMode="External"/><Relationship Id="rId164" Type="http://schemas.openxmlformats.org/officeDocument/2006/relationships/hyperlink" Target="https://podminky.urs.cz/item/CS_URS_2024_01/915621111" TargetMode="External"/><Relationship Id="rId169" Type="http://schemas.openxmlformats.org/officeDocument/2006/relationships/hyperlink" Target="https://podminky.urs.cz/item/CS_URS_2024_01/916131213" TargetMode="External"/><Relationship Id="rId185" Type="http://schemas.openxmlformats.org/officeDocument/2006/relationships/hyperlink" Target="https://podminky.urs.cz/item/CS_URS_2024_01/899202211" TargetMode="External"/><Relationship Id="rId4" Type="http://schemas.openxmlformats.org/officeDocument/2006/relationships/hyperlink" Target="https://podminky.urs.cz/item/CS_URS_2024_01/171201231" TargetMode="External"/><Relationship Id="rId9" Type="http://schemas.openxmlformats.org/officeDocument/2006/relationships/hyperlink" Target="https://vymery.bimplatforma.cz/version/103137_56o-QRKoRQGgbEHGWek5MZVwVXEGVTrDuV-zPCY-ktTx37vm49lvGdcCL_cUPqwilLNU5ORmA4yVk4cUFoUyXQ" TargetMode="External"/><Relationship Id="rId180" Type="http://schemas.openxmlformats.org/officeDocument/2006/relationships/hyperlink" Target="https://vymery.bimplatforma.cz/version/103137_ksn0cvh4cD40hQi48jvnDR95HvSyuvlP8Xa1kx4HLKqiNn1k9OE2m7IA7I5MWOlY0G35RPHn4cU8dyRFmFIKDg" TargetMode="External"/><Relationship Id="rId210" Type="http://schemas.openxmlformats.org/officeDocument/2006/relationships/hyperlink" Target="https://vymery.bimplatforma.cz/version/103137_dlNEjy43keZp5Jo8YHm4jB5I1ImNWnJxuj2633Qj22n6m1J2g-1FY12KTOMXkRy1HE5Pi8UVMrf5yijC9-reBA" TargetMode="External"/><Relationship Id="rId215" Type="http://schemas.openxmlformats.org/officeDocument/2006/relationships/hyperlink" Target="https://podminky.urs.cz/item/CS_URS_2024_01/113204111" TargetMode="External"/><Relationship Id="rId236" Type="http://schemas.openxmlformats.org/officeDocument/2006/relationships/hyperlink" Target="https://podminky.urs.cz/item/CS_URS_2024_01/997221561" TargetMode="External"/><Relationship Id="rId26" Type="http://schemas.openxmlformats.org/officeDocument/2006/relationships/hyperlink" Target="https://vymery.bimplatforma.cz/version/103137_EUSn_MlUL_COYCEvXdaEGmUuqiakleXfoIO398joaOJB07bgO1VnKOimyf_hbqtXrDruBP4MLalmzbxfXDPNAA" TargetMode="External"/><Relationship Id="rId231" Type="http://schemas.openxmlformats.org/officeDocument/2006/relationships/hyperlink" Target="https://vymery.bimplatforma.cz/version/103137_MEq8VYjBJzE-1f-7Bi9qNUqGjo3eUXT3KWHP06UJ8nT98QXvhac9po0UZIk3hanC5R63KmIlOSKX3SrQ3HDKjw" TargetMode="External"/><Relationship Id="rId252" Type="http://schemas.openxmlformats.org/officeDocument/2006/relationships/hyperlink" Target="https://podminky.urs.cz/item/CS_URS_2024_01/469981111" TargetMode="External"/><Relationship Id="rId47" Type="http://schemas.openxmlformats.org/officeDocument/2006/relationships/hyperlink" Target="https://podminky.urs.cz/item/CS_URS_2024_01/565155101" TargetMode="External"/><Relationship Id="rId68" Type="http://schemas.openxmlformats.org/officeDocument/2006/relationships/hyperlink" Target="https://vymery.bimplatforma.cz/version/103137_EnzYX5lUjHQ7laC9EaLn1VWE9OewISCC6Jwwu6EZ4IBZbT_HuqR46u3xHOvu6sB_XBgPjXWYjca58d7oh0ECSA" TargetMode="External"/><Relationship Id="rId89" Type="http://schemas.openxmlformats.org/officeDocument/2006/relationships/hyperlink" Target="https://podminky.urs.cz/item/CS_URS_2024_01/919726123" TargetMode="External"/><Relationship Id="rId112" Type="http://schemas.openxmlformats.org/officeDocument/2006/relationships/hyperlink" Target="https://podminky.urs.cz/item/CS_URS_2024_01/564851111" TargetMode="External"/><Relationship Id="rId133" Type="http://schemas.openxmlformats.org/officeDocument/2006/relationships/hyperlink" Target="https://podminky.urs.cz/item/CS_URS_2024_01/174151101" TargetMode="External"/><Relationship Id="rId154" Type="http://schemas.openxmlformats.org/officeDocument/2006/relationships/hyperlink" Target="https://podminky.urs.cz/item/CS_URS_2024_01/919122111" TargetMode="External"/><Relationship Id="rId175" Type="http://schemas.openxmlformats.org/officeDocument/2006/relationships/hyperlink" Target="https://vymery.bimplatforma.cz/version/103137_U7R6eVVDQd0y9CBsYx2pmXFjgegNH7bu5io3W_c4Fc1eZ3oeOxN-owmn1esBi_werHi1Oj9F5_aWgBvYIwSmnQ" TargetMode="External"/><Relationship Id="rId196" Type="http://schemas.openxmlformats.org/officeDocument/2006/relationships/hyperlink" Target="https://vymery.bimplatforma.cz/version/103137_zvXn_F9YdSm3fBmehgIgXtgCly5vMiR3om_HBbH_9l9K7kvzfcLR4J0AlcC8-OHEapGMgCc5Ft25N9kunbG_sQ" TargetMode="External"/><Relationship Id="rId200" Type="http://schemas.openxmlformats.org/officeDocument/2006/relationships/hyperlink" Target="https://vymery.bimplatforma.cz/version/103137_wA2xQ3TtBcmjahHGuQDBfvvyTlmGiWy0UGc9I-3P991DVCT8XZILr5FOAvrZxWkf2jg9mg1cEJ3LcRJXC5cs-g" TargetMode="External"/><Relationship Id="rId16" Type="http://schemas.openxmlformats.org/officeDocument/2006/relationships/hyperlink" Target="https://podminky.urs.cz/item/CS_URS_2024_01/162751119" TargetMode="External"/><Relationship Id="rId221" Type="http://schemas.openxmlformats.org/officeDocument/2006/relationships/hyperlink" Target="https://podminky.urs.cz/item/CS_URS_2024_01/113107341" TargetMode="External"/><Relationship Id="rId242" Type="http://schemas.openxmlformats.org/officeDocument/2006/relationships/hyperlink" Target="https://podminky.urs.cz/item/CS_URS_2024_01/997221861" TargetMode="External"/><Relationship Id="rId37" Type="http://schemas.openxmlformats.org/officeDocument/2006/relationships/hyperlink" Target="https://podminky.urs.cz/item/CS_URS_2024_01/573191111" TargetMode="External"/><Relationship Id="rId58" Type="http://schemas.openxmlformats.org/officeDocument/2006/relationships/hyperlink" Target="https://vymery.bimplatforma.cz/version/103137_EuL-YdJ5hXqG1fZH-IfUHTx6bupOZ0-uEfejFYdbqM3uElhcpiN_86_hsMsoT4Fvcdcwr4dDDd9fkSJHlMaEyQ" TargetMode="External"/><Relationship Id="rId79" Type="http://schemas.openxmlformats.org/officeDocument/2006/relationships/hyperlink" Target="https://podminky.urs.cz/item/CS_URS_2024_01/564851111" TargetMode="External"/><Relationship Id="rId102" Type="http://schemas.openxmlformats.org/officeDocument/2006/relationships/hyperlink" Target="https://podminky.urs.cz/item/CS_URS_2024_01/578901111" TargetMode="External"/><Relationship Id="rId123" Type="http://schemas.openxmlformats.org/officeDocument/2006/relationships/hyperlink" Target="https://podminky.urs.cz/item/CS_URS_2024_01/919726123" TargetMode="External"/><Relationship Id="rId144" Type="http://schemas.openxmlformats.org/officeDocument/2006/relationships/hyperlink" Target="https://vymery.bimplatforma.cz/version/103137_mJFwAYTeoDgQEWB8nbQfnji9kQH-l7XIr5w8gKzFTwu5-bfOwGpXZ0N6qxD_n-v2aHjINtCzQ0MsETIt6UR-1g" TargetMode="External"/><Relationship Id="rId90" Type="http://schemas.openxmlformats.org/officeDocument/2006/relationships/hyperlink" Target="https://vymery.bimplatforma.cz/version/103137_DnVtLDDJilzM88eFcyL07kNJ7VsOQksHoIWWtnqiWIl-YAWSG2HWi6WiLs3tJ2Egho5g6dVo9nG_qdgQ4gdr8g" TargetMode="External"/><Relationship Id="rId165" Type="http://schemas.openxmlformats.org/officeDocument/2006/relationships/hyperlink" Target="https://vymery.bimplatforma.cz/version/103137_5vEZDfMFUxJxlLnrmVaWSBGCdjEX2OketiDtLzcDDycpRSTE6Ejd-Zr4h_FgNcy9c3Mn08pm_u0McXnnIkqtuQ" TargetMode="External"/><Relationship Id="rId186" Type="http://schemas.openxmlformats.org/officeDocument/2006/relationships/hyperlink" Target="https://vymery.bimplatforma.cz/version/103137_mfBvpJymxf8Kk0OemiIkodLZbSuJER6TVkBDz2Lf08vCje9CZqf8Qg-S3EUkfubkmn8uzP9EbU4w4ylDT9_16w" TargetMode="External"/><Relationship Id="rId211" Type="http://schemas.openxmlformats.org/officeDocument/2006/relationships/hyperlink" Target="https://podminky.urs.cz/item/CS_URS_2024_01/113107222" TargetMode="External"/><Relationship Id="rId232" Type="http://schemas.openxmlformats.org/officeDocument/2006/relationships/hyperlink" Target="https://podminky.urs.cz/item/CS_URS_2024_01/162651112" TargetMode="External"/><Relationship Id="rId253" Type="http://schemas.openxmlformats.org/officeDocument/2006/relationships/printerSettings" Target="../printerSettings/printerSettings3.bin"/><Relationship Id="rId27" Type="http://schemas.openxmlformats.org/officeDocument/2006/relationships/hyperlink" Target="https://podminky.urs.cz/item/CS_URS_2024_01/877310310" TargetMode="External"/><Relationship Id="rId48" Type="http://schemas.openxmlformats.org/officeDocument/2006/relationships/hyperlink" Target="https://vymery.bimplatforma.cz/version/103137_SMbcHPzRWPOkUdVoslfby32Th9oZ9lqqAUF0yFufGOnO3nM6qCUpJfUZuryrs39GJO83W4fJWN3NIOUiGulCBg" TargetMode="External"/><Relationship Id="rId69" Type="http://schemas.openxmlformats.org/officeDocument/2006/relationships/hyperlink" Target="https://podminky.urs.cz/item/CS_URS_2024_01/564841111" TargetMode="External"/><Relationship Id="rId113" Type="http://schemas.openxmlformats.org/officeDocument/2006/relationships/hyperlink" Target="https://vymery.bimplatforma.cz/version/103137_5dUvvyN1tdVq-WbsS5KfORYhxg6YZ6pD5dNokNi2HXj1YgBtze9soYaK8bR6DF7RP5y-ddU_d3Y1FqE-EpMuXQ" TargetMode="External"/><Relationship Id="rId134" Type="http://schemas.openxmlformats.org/officeDocument/2006/relationships/hyperlink" Target="https://vymery.bimplatforma.cz/version/103137_NaREimRud48M3OgvupKB7_ZQ3DUh7GVXX1iYC_2tQmdsvI7WcsMAWgyrcPPN9MXbRx7eUDFVs3_2HZb6yZxxRQ" TargetMode="External"/><Relationship Id="rId80" Type="http://schemas.openxmlformats.org/officeDocument/2006/relationships/hyperlink" Target="https://vymery.bimplatforma.cz/version/103137_0TRyUDWYV2LIOlPAgWdFCtIA6ij0ajlrNnE5xi9Kk7-KoygFe_L7FQ-XPW4oZ8t6-7Mt3DVC09L8pqHP2NOM7w" TargetMode="External"/><Relationship Id="rId155" Type="http://schemas.openxmlformats.org/officeDocument/2006/relationships/hyperlink" Target="https://podminky.urs.cz/item/CS_URS_2024_01/919125111" TargetMode="External"/><Relationship Id="rId176" Type="http://schemas.openxmlformats.org/officeDocument/2006/relationships/hyperlink" Target="https://vymery.bimplatforma.cz/version/103137_d_VH-Mr-z_zlho9KYLseMYC9NnU_QtVodlXag27-M3YX6pSbGCZcWq992ndYSi2ZgBTn6sGEzfY48Nu-sCUHRw" TargetMode="External"/><Relationship Id="rId197" Type="http://schemas.openxmlformats.org/officeDocument/2006/relationships/hyperlink" Target="https://podminky.urs.cz/item/CS_URS_2024_01/919735111" TargetMode="External"/><Relationship Id="rId201" Type="http://schemas.openxmlformats.org/officeDocument/2006/relationships/hyperlink" Target="https://podminky.urs.cz/item/CS_URS_2024_01/919735122" TargetMode="External"/><Relationship Id="rId222" Type="http://schemas.openxmlformats.org/officeDocument/2006/relationships/hyperlink" Target="https://vymery.bimplatforma.cz/version/103137_g__bGeahvUPfVrSaDDyeLQj0GQmRvV_Y3G8cUlwFikHJGgL-kj1QKnxBcPHVnd_KZxRl-MQCAsngQXDvarLyIg" TargetMode="External"/><Relationship Id="rId243" Type="http://schemas.openxmlformats.org/officeDocument/2006/relationships/hyperlink" Target="https://podminky.urs.cz/item/CS_URS_2024_01/997221873" TargetMode="External"/><Relationship Id="rId17" Type="http://schemas.openxmlformats.org/officeDocument/2006/relationships/hyperlink" Target="https://podminky.urs.cz/item/CS_URS_2024_01/171201231" TargetMode="External"/><Relationship Id="rId38" Type="http://schemas.openxmlformats.org/officeDocument/2006/relationships/hyperlink" Target="https://vymery.bimplatforma.cz/version/103137_wRQR3zFaveao2rvaQ-OT8bnbGKl7yVs4z5Kwq9KqlA6UIb6t0MkF1Z7B7a_4DlT8JQ7hvzvo7y8981ZYLBeOHg" TargetMode="External"/><Relationship Id="rId59" Type="http://schemas.openxmlformats.org/officeDocument/2006/relationships/hyperlink" Target="https://podminky.urs.cz/item/CS_URS_2024_01/919732211" TargetMode="External"/><Relationship Id="rId103" Type="http://schemas.openxmlformats.org/officeDocument/2006/relationships/hyperlink" Target="https://vymery.bimplatforma.cz/version/103137_0WIZYJ8OsDXEy9DH3g2ShmKNc1NJYpEuh2Cg5aJyXsXAOstH5HZX_FTMbLXTQlj7KZhgNe39EPrIfzu7-mNNew" TargetMode="External"/><Relationship Id="rId124" Type="http://schemas.openxmlformats.org/officeDocument/2006/relationships/hyperlink" Target="https://vymery.bimplatforma.cz/version/103137_ipPvj6w7aW67msO5ZPPVMWFy5f6xWgcuXgPU9R4Ikw8m8PYG4G4GSzKrvSjLW71kTvXGSssnVIyncYUS7KNmUw"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podminky.urs.cz/item/CS_URS_2024_01/181152301" TargetMode="External"/><Relationship Id="rId13" Type="http://schemas.openxmlformats.org/officeDocument/2006/relationships/hyperlink" Target="https://vymery.bimplatforma.cz/version/103137_-iPbqIiCswWHXP2ul0F0pjXXG-WtOjhEusYFLyYjpgbOjc7XN_FjgGjEQ5JHa7DNvIx7chu2uwxfews8rMQDLw" TargetMode="External"/><Relationship Id="rId18" Type="http://schemas.openxmlformats.org/officeDocument/2006/relationships/hyperlink" Target="https://podminky.urs.cz/item/CS_URS_2024_01/916131113" TargetMode="External"/><Relationship Id="rId26" Type="http://schemas.openxmlformats.org/officeDocument/2006/relationships/hyperlink" Target="https://podminky.urs.cz/item/CS_URS_2024_01/919122111" TargetMode="External"/><Relationship Id="rId3" Type="http://schemas.openxmlformats.org/officeDocument/2006/relationships/hyperlink" Target="https://podminky.urs.cz/item/CS_URS_2024_01/162751119" TargetMode="External"/><Relationship Id="rId21" Type="http://schemas.openxmlformats.org/officeDocument/2006/relationships/hyperlink" Target="https://podminky.urs.cz/item/CS_URS_2024_01/916131213" TargetMode="External"/><Relationship Id="rId7" Type="http://schemas.openxmlformats.org/officeDocument/2006/relationships/hyperlink" Target="https://podminky.urs.cz/item/CS_URS_2024_01/171251201" TargetMode="External"/><Relationship Id="rId12" Type="http://schemas.openxmlformats.org/officeDocument/2006/relationships/hyperlink" Target="https://podminky.urs.cz/item/CS_URS_2024_01/564851111" TargetMode="External"/><Relationship Id="rId17" Type="http://schemas.openxmlformats.org/officeDocument/2006/relationships/hyperlink" Target="https://vymery.bimplatforma.cz/version/103137_4-TKMPxGy3poN_haDOsgl6rmSGgTbWz9EL6Ql6lwcv8xfs78Zog_S14oGGHKtQJd7DzHqOS3FNt3KOHPo-SG2A" TargetMode="External"/><Relationship Id="rId25" Type="http://schemas.openxmlformats.org/officeDocument/2006/relationships/hyperlink" Target="https://vymery.bimplatforma.cz/version/103137_QwPo7Fhed3FRqOVP7YtLqKY9acNOCrkLyNyo8-K4LbC3TPYhYcUIMxHRld5bWAbKaepVpTXM0aN7a1902lzFNg" TargetMode="External"/><Relationship Id="rId2" Type="http://schemas.openxmlformats.org/officeDocument/2006/relationships/hyperlink" Target="https://podminky.urs.cz/item/CS_URS_2024_01/162751117" TargetMode="External"/><Relationship Id="rId16" Type="http://schemas.openxmlformats.org/officeDocument/2006/relationships/hyperlink" Target="https://podminky.urs.cz/item/CS_URS_2024_01/919726123" TargetMode="External"/><Relationship Id="rId20" Type="http://schemas.openxmlformats.org/officeDocument/2006/relationships/hyperlink" Target="https://vymery.bimplatforma.cz/version/103137_zJQ01gtFlN0kbwyLEkQi5eFUTYv7D1fYembpu5MJlt4W1gvx4oheGtHICDg1-OcilZhl5Q_5jChPfbLXSoyWLQ" TargetMode="External"/><Relationship Id="rId29" Type="http://schemas.openxmlformats.org/officeDocument/2006/relationships/hyperlink" Target="https://vymery.bimplatforma.cz/version/103137_QwPo7Fhed3FRqOVP7YtLqKY9acNOCrkLyNyo8-K4LbC3TPYhYcUIMxHRld5bWAbKaepVpTXM0aN7a1902lzFNg" TargetMode="External"/><Relationship Id="rId1" Type="http://schemas.openxmlformats.org/officeDocument/2006/relationships/hyperlink" Target="https://podminky.urs.cz/item/CS_URS_2024_01/122252203" TargetMode="External"/><Relationship Id="rId6" Type="http://schemas.openxmlformats.org/officeDocument/2006/relationships/hyperlink" Target="https://podminky.urs.cz/item/CS_URS_2024_01/171201231" TargetMode="External"/><Relationship Id="rId11" Type="http://schemas.openxmlformats.org/officeDocument/2006/relationships/hyperlink" Target="https://vymery.bimplatforma.cz/version/103137_-iPbqIiCswWHXP2ul0F0pjXXG-WtOjhEusYFLyYjpgbOjc7XN_FjgGjEQ5JHa7DNvIx7chu2uwxfews8rMQDLw" TargetMode="External"/><Relationship Id="rId24" Type="http://schemas.openxmlformats.org/officeDocument/2006/relationships/hyperlink" Target="https://podminky.urs.cz/item/CS_URS_2024_01/919112212" TargetMode="External"/><Relationship Id="rId32" Type="http://schemas.openxmlformats.org/officeDocument/2006/relationships/drawing" Target="../drawings/drawing3.xml"/><Relationship Id="rId5" Type="http://schemas.openxmlformats.org/officeDocument/2006/relationships/hyperlink" Target="https://vymery.bimplatforma.cz/version/103137_4-TKMPxGy3poN_haDOsgl6rmSGgTbWz9EL6Ql6lwcv8xfs78Zog_S14oGGHKtQJd7DzHqOS3FNt3KOHPo-SG2A" TargetMode="External"/><Relationship Id="rId15" Type="http://schemas.openxmlformats.org/officeDocument/2006/relationships/hyperlink" Target="https://vymery.bimplatforma.cz/version/103137_-iPbqIiCswWHXP2ul0F0pjXXG-WtOjhEusYFLyYjpgbOjc7XN_FjgGjEQ5JHa7DNvIx7chu2uwxfews8rMQDLw" TargetMode="External"/><Relationship Id="rId23" Type="http://schemas.openxmlformats.org/officeDocument/2006/relationships/hyperlink" Target="https://vymery.bimplatforma.cz/version/103137_ewNj7HH6efWmRA9rskHgqqgJW6aCWXunDXofpUK8q-BZFEQnYUP915qM0jOg2Gtfd35SlyxjIE-p3h19Dzq_Mw" TargetMode="External"/><Relationship Id="rId28" Type="http://schemas.openxmlformats.org/officeDocument/2006/relationships/hyperlink" Target="https://podminky.urs.cz/item/CS_URS_2024_01/919125111" TargetMode="External"/><Relationship Id="rId10" Type="http://schemas.openxmlformats.org/officeDocument/2006/relationships/hyperlink" Target="https://podminky.urs.cz/item/CS_URS_2024_01/564841111" TargetMode="External"/><Relationship Id="rId19" Type="http://schemas.openxmlformats.org/officeDocument/2006/relationships/hyperlink" Target="https://vymery.bimplatforma.cz/version/103137_F9uLkvQoT9KHPWHd5hWhsIqaunjwMO_PCNSVBW12PkaAh_NBKnr0tnG0XMvY-EHslGN3UJ9vqEAger87a1e6Bw" TargetMode="External"/><Relationship Id="rId31" Type="http://schemas.openxmlformats.org/officeDocument/2006/relationships/printerSettings" Target="../printerSettings/printerSettings4.bin"/><Relationship Id="rId4" Type="http://schemas.openxmlformats.org/officeDocument/2006/relationships/hyperlink" Target="https://podminky.urs.cz/item/CS_URS_2024_01/171152501" TargetMode="External"/><Relationship Id="rId9" Type="http://schemas.openxmlformats.org/officeDocument/2006/relationships/hyperlink" Target="https://vymery.bimplatforma.cz/version/103137_4-TKMPxGy3poN_haDOsgl6rmSGgTbWz9EL6Ql6lwcv8xfs78Zog_S14oGGHKtQJd7DzHqOS3FNt3KOHPo-SG2A" TargetMode="External"/><Relationship Id="rId14" Type="http://schemas.openxmlformats.org/officeDocument/2006/relationships/hyperlink" Target="https://podminky.urs.cz/item/CS_URS_2024_01/596212211" TargetMode="External"/><Relationship Id="rId22" Type="http://schemas.openxmlformats.org/officeDocument/2006/relationships/hyperlink" Target="https://vymery.bimplatforma.cz/version/103137_4qZ4sNPC-EaNYCtGZeXc8mVr5hI2KgN415OKwhxCeDR842TD3ipTZq22ohIG1Cxglg-0OxrotSDAJnqJT1S11A" TargetMode="External"/><Relationship Id="rId27" Type="http://schemas.openxmlformats.org/officeDocument/2006/relationships/hyperlink" Target="https://vymery.bimplatforma.cz/version/103137_QwPo7Fhed3FRqOVP7YtLqKY9acNOCrkLyNyo8-K4LbC3TPYhYcUIMxHRld5bWAbKaepVpTXM0aN7a1902lzFNg" TargetMode="External"/><Relationship Id="rId30" Type="http://schemas.openxmlformats.org/officeDocument/2006/relationships/hyperlink" Target="https://podminky.urs.cz/item/CS_URS_2024_01/998223011"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podminky.urs.cz/item/CS_URS_2024_01/184813511" TargetMode="External"/><Relationship Id="rId117" Type="http://schemas.openxmlformats.org/officeDocument/2006/relationships/drawing" Target="../drawings/drawing4.xml"/><Relationship Id="rId21" Type="http://schemas.openxmlformats.org/officeDocument/2006/relationships/hyperlink" Target="https://vymery.bimplatforma.cz/version/103137_YHp35U6FA_N347hsqJzs7THnazc-srjGq7Ht5wFEQ-VZkPgNwX_XXC6c66-K-CZ60JEfiSnhJCxYLninokFpVA" TargetMode="External"/><Relationship Id="rId42" Type="http://schemas.openxmlformats.org/officeDocument/2006/relationships/hyperlink" Target="https://vymery.bimplatforma.cz/version/103137_ez1YoE_0cWh5xIDKKdjS2-JVwgWZC_qjYQz9Jc1mqWhB1RAu8UoLeRJe7yNembY0SLkS6503Cxged74iCmkgmw" TargetMode="External"/><Relationship Id="rId47" Type="http://schemas.openxmlformats.org/officeDocument/2006/relationships/hyperlink" Target="https://podminky.urs.cz/item/CS_URS_2024_01/184215211" TargetMode="External"/><Relationship Id="rId63" Type="http://schemas.openxmlformats.org/officeDocument/2006/relationships/hyperlink" Target="https://podminky.urs.cz/item/CS_URS_2024_01/185804311" TargetMode="External"/><Relationship Id="rId68" Type="http://schemas.openxmlformats.org/officeDocument/2006/relationships/hyperlink" Target="https://vymery.bimplatforma.cz/version/103137_RPYc67Gah0uWwY4RJA9cMPByarGMNS01rCe4-tYOEPuyP94Wp6BTbLR6x3oAUwrsJSSEu_-tpa-N5ftjOupZuQ" TargetMode="External"/><Relationship Id="rId84" Type="http://schemas.openxmlformats.org/officeDocument/2006/relationships/hyperlink" Target="https://podminky.urs.cz/item/CS_URS_2024_01/212972113" TargetMode="External"/><Relationship Id="rId89" Type="http://schemas.openxmlformats.org/officeDocument/2006/relationships/hyperlink" Target="https://vymery.bimplatforma.cz/version/103137_W6ZalfT3vG1bDyliFSpPu-gUHPsqjjPP2_JQhkQL_urSGXptVetj2ts9wSxDLPxXASQf7nBBHUZSh8ebQh_5Ig" TargetMode="External"/><Relationship Id="rId112" Type="http://schemas.openxmlformats.org/officeDocument/2006/relationships/hyperlink" Target="https://vymery.bimplatforma.cz/version/103137_WQZ1osmyJePjn8zaA-AmF0_Luwtuu2iY0WMtCbGqLOQJB_NVQMzNjBm42Fko2qlY5S73M2cxtRiFQrvVr1wdNQ" TargetMode="External"/><Relationship Id="rId16" Type="http://schemas.openxmlformats.org/officeDocument/2006/relationships/hyperlink" Target="https://podminky.urs.cz/item/CS_URS_2024_01/181351003" TargetMode="External"/><Relationship Id="rId107" Type="http://schemas.openxmlformats.org/officeDocument/2006/relationships/hyperlink" Target="https://podminky.urs.cz/item/CS_URS_2024_01/561121101" TargetMode="External"/><Relationship Id="rId11" Type="http://schemas.openxmlformats.org/officeDocument/2006/relationships/hyperlink" Target="https://podminky.urs.cz/item/CS_URS_2024_01/162651112" TargetMode="External"/><Relationship Id="rId24" Type="http://schemas.openxmlformats.org/officeDocument/2006/relationships/hyperlink" Target="https://podminky.urs.cz/item/CS_URS_2024_01/183403161" TargetMode="External"/><Relationship Id="rId32" Type="http://schemas.openxmlformats.org/officeDocument/2006/relationships/hyperlink" Target="https://podminky.urs.cz/item/CS_URS_2024_01/185804215" TargetMode="External"/><Relationship Id="rId37" Type="http://schemas.openxmlformats.org/officeDocument/2006/relationships/hyperlink" Target="https://vymery.bimplatforma.cz/version/103137_lEaQtYXuBwS6dwDBZc3FzoAtJ2KT8uz-j-Q8h3ISdylR71ajC03hjNH208DTfCMmxLnyiZ22h41SnJ7IOzEQ_Q" TargetMode="External"/><Relationship Id="rId40" Type="http://schemas.openxmlformats.org/officeDocument/2006/relationships/hyperlink" Target="https://podminky.urs.cz/item/CS_URS_2024_01/183101221" TargetMode="External"/><Relationship Id="rId45" Type="http://schemas.openxmlformats.org/officeDocument/2006/relationships/hyperlink" Target="https://podminky.urs.cz/item/CS_URS_2024_01/184215132" TargetMode="External"/><Relationship Id="rId53" Type="http://schemas.openxmlformats.org/officeDocument/2006/relationships/hyperlink" Target="https://podminky.urs.cz/item/CS_URS_2024_01/184813242" TargetMode="External"/><Relationship Id="rId58" Type="http://schemas.openxmlformats.org/officeDocument/2006/relationships/hyperlink" Target="https://vymery.bimplatforma.cz/version/103137_Y137F2tEbyT5RKlOdH8iTBN1A1oRCVtwSlrXKrEpnsOHKA3esVNQZGldi0-0-N7Oe1xsAmG1ege-SUW-ToyOgw" TargetMode="External"/><Relationship Id="rId66" Type="http://schemas.openxmlformats.org/officeDocument/2006/relationships/hyperlink" Target="https://podminky.urs.cz/item/CS_URS_2024_01/185851129" TargetMode="External"/><Relationship Id="rId74" Type="http://schemas.openxmlformats.org/officeDocument/2006/relationships/hyperlink" Target="https://podminky.urs.cz/item/CS_URS_2024_01/185804252" TargetMode="External"/><Relationship Id="rId79" Type="http://schemas.openxmlformats.org/officeDocument/2006/relationships/hyperlink" Target="https://vymery.bimplatforma.cz/version/103137_cxq2UnOm62TIyP3TwYigvAdCxRQ-Y2VCLDuWLGNXqZwebzrMcETEECeiW7idfv8ax3yhYmeMRQDZN4uTK8067A" TargetMode="External"/><Relationship Id="rId87" Type="http://schemas.openxmlformats.org/officeDocument/2006/relationships/hyperlink" Target="https://vymery.bimplatforma.cz/version/103137_izmBvxEMq34HY4z9kxo4AHcgt7KrXEHO9mdXM25YlrRPxLAjad9z0kNPo2BevhcVqKXmQys3mRe2ZRY8LudEIg" TargetMode="External"/><Relationship Id="rId102" Type="http://schemas.openxmlformats.org/officeDocument/2006/relationships/hyperlink" Target="https://podminky.urs.cz/item/CS_URS_2024_01/899922811" TargetMode="External"/><Relationship Id="rId110" Type="http://schemas.openxmlformats.org/officeDocument/2006/relationships/hyperlink" Target="https://vymery.bimplatforma.cz/version/103137_WQZ1osmyJePjn8zaA-AmF0_Luwtuu2iY0WMtCbGqLOQJB_NVQMzNjBm42Fko2qlY5S73M2cxtRiFQrvVr1wdNQ" TargetMode="External"/><Relationship Id="rId115" Type="http://schemas.openxmlformats.org/officeDocument/2006/relationships/hyperlink" Target="https://podminky.urs.cz/item/CS_URS_2024_01/998231311" TargetMode="External"/><Relationship Id="rId5" Type="http://schemas.openxmlformats.org/officeDocument/2006/relationships/hyperlink" Target="https://podminky.urs.cz/item/CS_URS_2024_01/162751119" TargetMode="External"/><Relationship Id="rId61" Type="http://schemas.openxmlformats.org/officeDocument/2006/relationships/hyperlink" Target="https://podminky.urs.cz/item/CS_URS_2024_01/184911333" TargetMode="External"/><Relationship Id="rId82" Type="http://schemas.openxmlformats.org/officeDocument/2006/relationships/hyperlink" Target="https://podminky.urs.cz/item/CS_URS_2024_01/212752402" TargetMode="External"/><Relationship Id="rId90" Type="http://schemas.openxmlformats.org/officeDocument/2006/relationships/hyperlink" Target="https://podminky.urs.cz/item/CS_URS_2024_01/184813151" TargetMode="External"/><Relationship Id="rId95" Type="http://schemas.openxmlformats.org/officeDocument/2006/relationships/hyperlink" Target="https://podminky.urs.cz/item/CS_URS_2024_01/184911111" TargetMode="External"/><Relationship Id="rId19" Type="http://schemas.openxmlformats.org/officeDocument/2006/relationships/hyperlink" Target="https://vymery.bimplatforma.cz/version/103137_X_4c2Ct_G7_ux7ke-4nZ-XshRtlIwJPmZeVVsD0uc6LYl0RQ5dDioILYJyPHsGySJXtKvgInUwmYiimqg6gqLA" TargetMode="External"/><Relationship Id="rId14" Type="http://schemas.openxmlformats.org/officeDocument/2006/relationships/hyperlink" Target="https://vymery.bimplatforma.cz/version/103137_X_4c2Ct_G7_ux7ke-4nZ-XshRtlIwJPmZeVVsD0uc6LYl0RQ5dDioILYJyPHsGySJXtKvgInUwmYiimqg6gqLA" TargetMode="External"/><Relationship Id="rId22" Type="http://schemas.openxmlformats.org/officeDocument/2006/relationships/hyperlink" Target="https://podminky.urs.cz/item/CS_URS_2024_01/183403153" TargetMode="External"/><Relationship Id="rId27" Type="http://schemas.openxmlformats.org/officeDocument/2006/relationships/hyperlink" Target="https://vymery.bimplatforma.cz/version/103137_mD1Mm_5F0oD6hNPQawCRZGdP1TwzPuMQx9i-NEYaGXqM9E5TfjYRwZYMvdNEZNdAVwF3Acudbfk8zfw7WvzKkQ" TargetMode="External"/><Relationship Id="rId30" Type="http://schemas.openxmlformats.org/officeDocument/2006/relationships/hyperlink" Target="https://podminky.urs.cz/item/CS_URS_2024_01/185803111" TargetMode="External"/><Relationship Id="rId35" Type="http://schemas.openxmlformats.org/officeDocument/2006/relationships/hyperlink" Target="https://vymery.bimplatforma.cz/version/103137_ssU9DKkWktE7xpskJ1p1wnN6LF_Gyd9RVGS0TiL_roDZ7ir7neJ7xL2pFw-KHrxxybgrdSi4LiHzAdW9vLH7lg" TargetMode="External"/><Relationship Id="rId43" Type="http://schemas.openxmlformats.org/officeDocument/2006/relationships/hyperlink" Target="https://podminky.urs.cz/item/CS_URS_2024_01/184102115" TargetMode="External"/><Relationship Id="rId48" Type="http://schemas.openxmlformats.org/officeDocument/2006/relationships/hyperlink" Target="https://vymery.bimplatforma.cz/version/103137_dXvcfTuz8uI_B_tVvncbb5zhrI4VevBYuHaNikPPyI3SEfLTUngwx123qjYbslMgV1lQMcmyAfE6SQqTaiubig" TargetMode="External"/><Relationship Id="rId56" Type="http://schemas.openxmlformats.org/officeDocument/2006/relationships/hyperlink" Target="https://vymery.bimplatforma.cz/version/103137_-0-_Pt-TAMOvPESS3Zdq523bVgenM2bhgU9cWZVVVInTginINvptVqWCPUsurtroumVG6s3_Muoe8MRRO7_AbQ" TargetMode="External"/><Relationship Id="rId64" Type="http://schemas.openxmlformats.org/officeDocument/2006/relationships/hyperlink" Target="https://vymery.bimplatforma.cz/version/103137_9yK4zu-jSwkdFs3sCI_1B9rTEe_aIUm8XmK5e2jg2SeI6R-cQVCt52mXaJqlmys-G-E0WTcceQRaeWg6VP8H5Q" TargetMode="External"/><Relationship Id="rId69" Type="http://schemas.openxmlformats.org/officeDocument/2006/relationships/hyperlink" Target="https://podminky.urs.cz/item/CS_URS_2024_01/183111111" TargetMode="External"/><Relationship Id="rId77" Type="http://schemas.openxmlformats.org/officeDocument/2006/relationships/hyperlink" Target="https://vymery.bimplatforma.cz/version/103137_9Cm5XBAKQWtRUeCssAwJlUAME99xJl9dsUR8z8eIWlEO6KvHRwH5rcCxzdzN2C8tjJ49ncPnZX0wSjb_v0_CqQ" TargetMode="External"/><Relationship Id="rId100" Type="http://schemas.openxmlformats.org/officeDocument/2006/relationships/hyperlink" Target="https://podminky.urs.cz/item/CS_URS_2024_01/185851121" TargetMode="External"/><Relationship Id="rId105" Type="http://schemas.openxmlformats.org/officeDocument/2006/relationships/hyperlink" Target="https://podminky.urs.cz/item/CS_URS_2024_01/181912111" TargetMode="External"/><Relationship Id="rId113" Type="http://schemas.openxmlformats.org/officeDocument/2006/relationships/hyperlink" Target="https://podminky.urs.cz/item/CS_URS_2024_01/919726123" TargetMode="External"/><Relationship Id="rId8" Type="http://schemas.openxmlformats.org/officeDocument/2006/relationships/hyperlink" Target="https://podminky.urs.cz/item/CS_URS_2024_01/171251201" TargetMode="External"/><Relationship Id="rId51" Type="http://schemas.openxmlformats.org/officeDocument/2006/relationships/hyperlink" Target="https://podminky.urs.cz/item/CS_URS_2024_01/184813162" TargetMode="External"/><Relationship Id="rId72" Type="http://schemas.openxmlformats.org/officeDocument/2006/relationships/hyperlink" Target="https://podminky.urs.cz/item/CS_URS_2024_01/185804111" TargetMode="External"/><Relationship Id="rId80" Type="http://schemas.openxmlformats.org/officeDocument/2006/relationships/hyperlink" Target="https://podminky.urs.cz/item/CS_URS_2024_01/185851121" TargetMode="External"/><Relationship Id="rId85" Type="http://schemas.openxmlformats.org/officeDocument/2006/relationships/hyperlink" Target="https://vymery.bimplatforma.cz/version/103137_l8asaiyP9aUWfVTJtKZrSjDKcxv4iPN-Q-0-nLKaY_7pIR5aDAvA4f6n3yJ5eXD8RkcUe3nfSK6kJxN_31_wzQ" TargetMode="External"/><Relationship Id="rId93" Type="http://schemas.openxmlformats.org/officeDocument/2006/relationships/hyperlink" Target="https://vymery.bimplatforma.cz/version/103137_8cDSv8nqp_sB75I6rrDpvZfMoh22xKYIVjQsjX8RV5rj9sieD_QYo2eBOOJ0LNTkRkRkSV3KQejGyypc7Up5GA" TargetMode="External"/><Relationship Id="rId98" Type="http://schemas.openxmlformats.org/officeDocument/2006/relationships/hyperlink" Target="https://vymery.bimplatforma.cz/version/103137_8cDSv8nqp_sB75I6rrDpvZfMoh22xKYIVjQsjX8RV5rj9sieD_QYo2eBOOJ0LNTkRkRkSV3KQejGyypc7Up5GA" TargetMode="External"/><Relationship Id="rId3" Type="http://schemas.openxmlformats.org/officeDocument/2006/relationships/hyperlink" Target="https://podminky.urs.cz/item/CS_URS_2024_01/162211319" TargetMode="External"/><Relationship Id="rId12" Type="http://schemas.openxmlformats.org/officeDocument/2006/relationships/hyperlink" Target="https://podminky.urs.cz/item/CS_URS_2024_01/167151101" TargetMode="External"/><Relationship Id="rId17" Type="http://schemas.openxmlformats.org/officeDocument/2006/relationships/hyperlink" Target="https://vymery.bimplatforma.cz/version/103137_X_4c2Ct_G7_ux7ke-4nZ-XshRtlIwJPmZeVVsD0uc6LYl0RQ5dDioILYJyPHsGySJXtKvgInUwmYiimqg6gqLA" TargetMode="External"/><Relationship Id="rId25" Type="http://schemas.openxmlformats.org/officeDocument/2006/relationships/hyperlink" Target="https://vymery.bimplatforma.cz/version/103137_7zjftiS5OT13G7DTmc7CJiS5GGx6kM36cuG0Em7jAfecblsH8-Kkz_InFiIs9VbFA63UIR5rEkmS3r9c9MduGQ" TargetMode="External"/><Relationship Id="rId33" Type="http://schemas.openxmlformats.org/officeDocument/2006/relationships/hyperlink" Target="https://vymery.bimplatforma.cz/version/103137_b61c8CHJv8Eu008L8vLTNvSkyZvvWAS1NCnr_Ix5Jf_Lp3RWSWiFB5WvFXE7sOGrqDfPjGWTs_B8pXu6QOAwmQ" TargetMode="External"/><Relationship Id="rId38" Type="http://schemas.openxmlformats.org/officeDocument/2006/relationships/hyperlink" Target="https://podminky.urs.cz/item/CS_URS_2024_01/185851121" TargetMode="External"/><Relationship Id="rId46" Type="http://schemas.openxmlformats.org/officeDocument/2006/relationships/hyperlink" Target="https://vymery.bimplatforma.cz/version/103137_W6ZalfT3vG1bDyliFSpPu-gUHPsqjjPP2_JQhkQL_urSGXptVetj2ts9wSxDLPxXASQf7nBBHUZSh8ebQh_5Ig" TargetMode="External"/><Relationship Id="rId59" Type="http://schemas.openxmlformats.org/officeDocument/2006/relationships/hyperlink" Target="https://podminky.urs.cz/item/CS_URS_2024_01/184814211" TargetMode="External"/><Relationship Id="rId67" Type="http://schemas.openxmlformats.org/officeDocument/2006/relationships/hyperlink" Target="https://podminky.urs.cz/item/CS_URS_2024_01/275362021" TargetMode="External"/><Relationship Id="rId103" Type="http://schemas.openxmlformats.org/officeDocument/2006/relationships/hyperlink" Target="https://podminky.urs.cz/item/CS_URS_2024_01/171152501" TargetMode="External"/><Relationship Id="rId108" Type="http://schemas.openxmlformats.org/officeDocument/2006/relationships/hyperlink" Target="https://vymery.bimplatforma.cz/version/103137_WQZ1osmyJePjn8zaA-AmF0_Luwtuu2iY0WMtCbGqLOQJB_NVQMzNjBm42Fko2qlY5S73M2cxtRiFQrvVr1wdNQ" TargetMode="External"/><Relationship Id="rId116" Type="http://schemas.openxmlformats.org/officeDocument/2006/relationships/printerSettings" Target="../printerSettings/printerSettings5.bin"/><Relationship Id="rId20" Type="http://schemas.openxmlformats.org/officeDocument/2006/relationships/hyperlink" Target="https://podminky.urs.cz/item/CS_URS_2024_01/183402121" TargetMode="External"/><Relationship Id="rId41" Type="http://schemas.openxmlformats.org/officeDocument/2006/relationships/hyperlink" Target="https://vymery.bimplatforma.cz/version/103137_AUDot5Wk-zaoR_LnnUaq5fJSInrkkS5oqhSK67HZEnII7KK6Q271lZlOGf047hBcMdxAm-JsYncUxOQKCoJLdg" TargetMode="External"/><Relationship Id="rId54" Type="http://schemas.openxmlformats.org/officeDocument/2006/relationships/hyperlink" Target="https://vymery.bimplatforma.cz/version/103137_V1APVd8mxNiN-EIzISygyHB0f7R7GNPdheBKJ5dOH-Q4DTaT8mc95x9XONgOwSVeVMigaR7UNdej5PyyG9-RzA" TargetMode="External"/><Relationship Id="rId62" Type="http://schemas.openxmlformats.org/officeDocument/2006/relationships/hyperlink" Target="https://vymery.bimplatforma.cz/version/103137_AIS4dztNMXSN6rCktb0yLgsRrXf4eE-T1_XP2Rk6MA5p06tJ8UYjqdEsBD19Ke5-X2qGyQuv-Ga-hfivPI211g" TargetMode="External"/><Relationship Id="rId70" Type="http://schemas.openxmlformats.org/officeDocument/2006/relationships/hyperlink" Target="https://podminky.urs.cz/item/CS_URS_2024_01/183211312" TargetMode="External"/><Relationship Id="rId75" Type="http://schemas.openxmlformats.org/officeDocument/2006/relationships/hyperlink" Target="https://vymery.bimplatforma.cz/version/103137_cxq2UnOm62TIyP3TwYigvAdCxRQ-Y2VCLDuWLGNXqZwebzrMcETEECeiW7idfv8ax3yhYmeMRQDZN4uTK8067A" TargetMode="External"/><Relationship Id="rId83" Type="http://schemas.openxmlformats.org/officeDocument/2006/relationships/hyperlink" Target="https://vymery.bimplatforma.cz/version/103137_l8asaiyP9aUWfVTJtKZrSjDKcxv4iPN-Q-0-nLKaY_7pIR5aDAvA4f6n3yJ5eXD8RkcUe3nfSK6kJxN_31_wzQ" TargetMode="External"/><Relationship Id="rId88" Type="http://schemas.openxmlformats.org/officeDocument/2006/relationships/hyperlink" Target="https://podminky.urs.cz/item/CS_URS_2024_01/184215172" TargetMode="External"/><Relationship Id="rId91" Type="http://schemas.openxmlformats.org/officeDocument/2006/relationships/hyperlink" Target="https://podminky.urs.cz/item/CS_URS_2024_01/184813162" TargetMode="External"/><Relationship Id="rId96" Type="http://schemas.openxmlformats.org/officeDocument/2006/relationships/hyperlink" Target="https://podminky.urs.cz/item/CS_URS_2024_01/184911151" TargetMode="External"/><Relationship Id="rId111" Type="http://schemas.openxmlformats.org/officeDocument/2006/relationships/hyperlink" Target="https://podminky.urs.cz/item/CS_URS_2024_01/564751103" TargetMode="External"/><Relationship Id="rId1" Type="http://schemas.openxmlformats.org/officeDocument/2006/relationships/hyperlink" Target="https://podminky.urs.cz/item/CS_URS_2024_01/132212131" TargetMode="External"/><Relationship Id="rId6" Type="http://schemas.openxmlformats.org/officeDocument/2006/relationships/hyperlink" Target="https://podminky.urs.cz/item/CS_URS_2024_01/167111121" TargetMode="External"/><Relationship Id="rId15" Type="http://schemas.openxmlformats.org/officeDocument/2006/relationships/hyperlink" Target="https://podminky.urs.cz/item/CS_URS_2024_01/181305111" TargetMode="External"/><Relationship Id="rId23" Type="http://schemas.openxmlformats.org/officeDocument/2006/relationships/hyperlink" Target="https://vymery.bimplatforma.cz/version/103137_pqe3wasGtTU6jRsybJ0aDihwVWbebW6l6Di6AXRl4rI7lC94bwx03Axpe36J2oVcC7vJXtHCzXE9dVIYih49uA" TargetMode="External"/><Relationship Id="rId28" Type="http://schemas.openxmlformats.org/officeDocument/2006/relationships/hyperlink" Target="https://podminky.urs.cz/item/CS_URS_2024_01/184813521" TargetMode="External"/><Relationship Id="rId36" Type="http://schemas.openxmlformats.org/officeDocument/2006/relationships/hyperlink" Target="https://podminky.urs.cz/item/CS_URS_2024_01/185804312" TargetMode="External"/><Relationship Id="rId49" Type="http://schemas.openxmlformats.org/officeDocument/2006/relationships/hyperlink" Target="https://podminky.urs.cz/item/CS_URS_2024_01/184801121" TargetMode="External"/><Relationship Id="rId57" Type="http://schemas.openxmlformats.org/officeDocument/2006/relationships/hyperlink" Target="https://podminky.urs.cz/item/CS_URS_2024_01/184813521" TargetMode="External"/><Relationship Id="rId106" Type="http://schemas.openxmlformats.org/officeDocument/2006/relationships/hyperlink" Target="https://vymery.bimplatforma.cz/version/103137_WQZ1osmyJePjn8zaA-AmF0_Luwtuu2iY0WMtCbGqLOQJB_NVQMzNjBm42Fko2qlY5S73M2cxtRiFQrvVr1wdNQ" TargetMode="External"/><Relationship Id="rId114" Type="http://schemas.openxmlformats.org/officeDocument/2006/relationships/hyperlink" Target="https://vymery.bimplatforma.cz/version/103137_WQZ1osmyJePjn8zaA-AmF0_Luwtuu2iY0WMtCbGqLOQJB_NVQMzNjBm42Fko2qlY5S73M2cxtRiFQrvVr1wdNQ" TargetMode="External"/><Relationship Id="rId10" Type="http://schemas.openxmlformats.org/officeDocument/2006/relationships/hyperlink" Target="https://podminky.urs.cz/item/CS_URS_2024_01/184814211" TargetMode="External"/><Relationship Id="rId31" Type="http://schemas.openxmlformats.org/officeDocument/2006/relationships/hyperlink" Target="https://vymery.bimplatforma.cz/version/103137_b61c8CHJv8Eu008L8vLTNvSkyZvvWAS1NCnr_Ix5Jf_Lp3RWSWiFB5WvFXE7sOGrqDfPjGWTs_B8pXu6QOAwmQ" TargetMode="External"/><Relationship Id="rId44" Type="http://schemas.openxmlformats.org/officeDocument/2006/relationships/hyperlink" Target="https://vymery.bimplatforma.cz/version/103137_V1APVd8mxNiN-EIzISygyHB0f7R7GNPdheBKJ5dOH-Q4DTaT8mc95x9XONgOwSVeVMigaR7UNdej5PyyG9-RzA" TargetMode="External"/><Relationship Id="rId52" Type="http://schemas.openxmlformats.org/officeDocument/2006/relationships/hyperlink" Target="https://vymery.bimplatforma.cz/version/103137_5rGuDBR53ERh-LwERi9xknxL75QH6Eikpb-w6kAfOVuVhQdKSq3oMhKSQtiZgvY7k_FyWR5aO94fvXIIsSpzbA" TargetMode="External"/><Relationship Id="rId60" Type="http://schemas.openxmlformats.org/officeDocument/2006/relationships/hyperlink" Target="https://podminky.urs.cz/item/CS_URS_2024_01/184911151" TargetMode="External"/><Relationship Id="rId65" Type="http://schemas.openxmlformats.org/officeDocument/2006/relationships/hyperlink" Target="https://podminky.urs.cz/item/CS_URS_2024_01/185851121" TargetMode="External"/><Relationship Id="rId73" Type="http://schemas.openxmlformats.org/officeDocument/2006/relationships/hyperlink" Target="https://vymery.bimplatforma.cz/version/103137_cxq2UnOm62TIyP3TwYigvAdCxRQ-Y2VCLDuWLGNXqZwebzrMcETEECeiW7idfv8ax3yhYmeMRQDZN4uTK8067A" TargetMode="External"/><Relationship Id="rId78" Type="http://schemas.openxmlformats.org/officeDocument/2006/relationships/hyperlink" Target="https://podminky.urs.cz/item/CS_URS_2024_01/185804511" TargetMode="External"/><Relationship Id="rId81" Type="http://schemas.openxmlformats.org/officeDocument/2006/relationships/hyperlink" Target="https://podminky.urs.cz/item/CS_URS_2024_01/185851129" TargetMode="External"/><Relationship Id="rId86" Type="http://schemas.openxmlformats.org/officeDocument/2006/relationships/hyperlink" Target="https://podminky.urs.cz/item/CS_URS_2024_01/877325213" TargetMode="External"/><Relationship Id="rId94" Type="http://schemas.openxmlformats.org/officeDocument/2006/relationships/hyperlink" Target="https://podminky.urs.cz/item/CS_URS_2024_01/184852322" TargetMode="External"/><Relationship Id="rId99" Type="http://schemas.openxmlformats.org/officeDocument/2006/relationships/hyperlink" Target="https://podminky.urs.cz/item/CS_URS_2024_01/185804311" TargetMode="External"/><Relationship Id="rId101" Type="http://schemas.openxmlformats.org/officeDocument/2006/relationships/hyperlink" Target="https://podminky.urs.cz/item/CS_URS_2024_01/185851129" TargetMode="External"/><Relationship Id="rId4" Type="http://schemas.openxmlformats.org/officeDocument/2006/relationships/hyperlink" Target="https://podminky.urs.cz/item/CS_URS_2024_01/162751117" TargetMode="External"/><Relationship Id="rId9" Type="http://schemas.openxmlformats.org/officeDocument/2006/relationships/hyperlink" Target="https://podminky.urs.cz/item/CS_URS_2024_01/174111101" TargetMode="External"/><Relationship Id="rId13" Type="http://schemas.openxmlformats.org/officeDocument/2006/relationships/hyperlink" Target="https://podminky.urs.cz/item/CS_URS_2024_01/181111121" TargetMode="External"/><Relationship Id="rId18" Type="http://schemas.openxmlformats.org/officeDocument/2006/relationships/hyperlink" Target="https://podminky.urs.cz/item/CS_URS_2024_01/181411141" TargetMode="External"/><Relationship Id="rId39" Type="http://schemas.openxmlformats.org/officeDocument/2006/relationships/hyperlink" Target="https://podminky.urs.cz/item/CS_URS_2024_01/185851129" TargetMode="External"/><Relationship Id="rId109" Type="http://schemas.openxmlformats.org/officeDocument/2006/relationships/hyperlink" Target="https://podminky.urs.cz/item/CS_URS_2024_01/561121102" TargetMode="External"/><Relationship Id="rId34" Type="http://schemas.openxmlformats.org/officeDocument/2006/relationships/hyperlink" Target="https://podminky.urs.cz/item/CS_URS_2024_01/185804311" TargetMode="External"/><Relationship Id="rId50" Type="http://schemas.openxmlformats.org/officeDocument/2006/relationships/hyperlink" Target="https://vymery.bimplatforma.cz/version/103137_V1APVd8mxNiN-EIzISygyHB0f7R7GNPdheBKJ5dOH-Q4DTaT8mc95x9XONgOwSVeVMigaR7UNdej5PyyG9-RzA" TargetMode="External"/><Relationship Id="rId55" Type="http://schemas.openxmlformats.org/officeDocument/2006/relationships/hyperlink" Target="https://podminky.urs.cz/item/CS_URS_2024_01/184813511" TargetMode="External"/><Relationship Id="rId76" Type="http://schemas.openxmlformats.org/officeDocument/2006/relationships/hyperlink" Target="https://podminky.urs.cz/item/CS_URS_2024_01/185804311" TargetMode="External"/><Relationship Id="rId97" Type="http://schemas.openxmlformats.org/officeDocument/2006/relationships/hyperlink" Target="https://podminky.urs.cz/item/CS_URS_2024_01/185804211" TargetMode="External"/><Relationship Id="rId104" Type="http://schemas.openxmlformats.org/officeDocument/2006/relationships/hyperlink" Target="https://vymery.bimplatforma.cz/version/103137_WQZ1osmyJePjn8zaA-AmF0_Luwtuu2iY0WMtCbGqLOQJB_NVQMzNjBm42Fko2qlY5S73M2cxtRiFQrvVr1wdNQ" TargetMode="External"/><Relationship Id="rId7" Type="http://schemas.openxmlformats.org/officeDocument/2006/relationships/hyperlink" Target="https://podminky.urs.cz/item/CS_URS_2024_01/171201231" TargetMode="External"/><Relationship Id="rId71" Type="http://schemas.openxmlformats.org/officeDocument/2006/relationships/hyperlink" Target="https://podminky.urs.cz/item/CS_URS_2024_01/183211313" TargetMode="External"/><Relationship Id="rId92" Type="http://schemas.openxmlformats.org/officeDocument/2006/relationships/hyperlink" Target="https://podminky.urs.cz/item/CS_URS_2024_01/184817111" TargetMode="External"/><Relationship Id="rId2" Type="http://schemas.openxmlformats.org/officeDocument/2006/relationships/hyperlink" Target="https://podminky.urs.cz/item/CS_URS_2024_01/162211311" TargetMode="External"/><Relationship Id="rId29" Type="http://schemas.openxmlformats.org/officeDocument/2006/relationships/hyperlink" Target="https://vymery.bimplatforma.cz/version/103137_PY-rur1O6ukddxns0oD_V0nqZAQwV0rS8o-kgmnHFEhom3SYDTPh-Zue78qYcv26xv5UqnEYToRItRTgMhXwUg"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podminky.urs.cz/item/CS_URS_2024_01/434121426" TargetMode="External"/><Relationship Id="rId117" Type="http://schemas.openxmlformats.org/officeDocument/2006/relationships/hyperlink" Target="https://vymery.bimplatforma.cz/version/103137_F-mQcfvGwvREPVTf_i2lhcn11_i0GT6AfZLc07R-vdaGz_ziXhBEpSalJ7VftCGL8h9gfFoEzAHEAU9SxN5gbw" TargetMode="External"/><Relationship Id="rId21" Type="http://schemas.openxmlformats.org/officeDocument/2006/relationships/hyperlink" Target="https://podminky.urs.cz/item/CS_URS_2024_01/212752402" TargetMode="External"/><Relationship Id="rId42" Type="http://schemas.openxmlformats.org/officeDocument/2006/relationships/hyperlink" Target="https://podminky.urs.cz/item/CS_URS_2024_01/564851111" TargetMode="External"/><Relationship Id="rId47" Type="http://schemas.openxmlformats.org/officeDocument/2006/relationships/hyperlink" Target="https://vymery.bimplatforma.cz/version/103137_EBo0OCgXa6tPx9mWlBIOTb9iL0uGyCOIILRsuuU7V6k1q0ocqQTLizkEvkmPXYgCijZ5sIiikYw1u6VdmMuOzA" TargetMode="External"/><Relationship Id="rId63" Type="http://schemas.openxmlformats.org/officeDocument/2006/relationships/hyperlink" Target="https://vymery.bimplatforma.cz/version/103137_GkIye1h5xQhqAly-uOvgHAm8YoO0syj-_tKPpd8kRamC19epfhb7f1BKINNlI_6cTc6FGRWQdjJXJdgTEz5o5g" TargetMode="External"/><Relationship Id="rId68" Type="http://schemas.openxmlformats.org/officeDocument/2006/relationships/hyperlink" Target="https://podminky.urs.cz/item/CS_URS_2024_01/919726123" TargetMode="External"/><Relationship Id="rId84" Type="http://schemas.openxmlformats.org/officeDocument/2006/relationships/hyperlink" Target="https://podminky.urs.cz/item/CS_URS_2024_01/914111111" TargetMode="External"/><Relationship Id="rId89" Type="http://schemas.openxmlformats.org/officeDocument/2006/relationships/hyperlink" Target="https://vymery.bimplatforma.cz/version/103137_C6fZoeOnLeP5AFOAU_7mJaD3DwJbSUvoCAtdo316rlioWaMcFTyWpToHoi9i5dNgiTdgEmZf_9otfJ3Q08zRzg" TargetMode="External"/><Relationship Id="rId112" Type="http://schemas.openxmlformats.org/officeDocument/2006/relationships/hyperlink" Target="https://podminky.urs.cz/item/CS_URS_2024_01/113107322" TargetMode="External"/><Relationship Id="rId133" Type="http://schemas.openxmlformats.org/officeDocument/2006/relationships/hyperlink" Target="https://podminky.urs.cz/item/CS_URS_2024_01/997221561" TargetMode="External"/><Relationship Id="rId138" Type="http://schemas.openxmlformats.org/officeDocument/2006/relationships/hyperlink" Target="https://podminky.urs.cz/item/CS_URS_2024_01/997221612" TargetMode="External"/><Relationship Id="rId16" Type="http://schemas.openxmlformats.org/officeDocument/2006/relationships/hyperlink" Target="https://podminky.urs.cz/item/CS_URS_2024_01/171251201" TargetMode="External"/><Relationship Id="rId107" Type="http://schemas.openxmlformats.org/officeDocument/2006/relationships/hyperlink" Target="https://vymery.bimplatforma.cz/version/103137_I-TERnIiCzvxQkbU3ouZ_s_DtuNWPD9jVK4wlqNz4YAR0SOMOYqI7DNaeOj8hvujLxH9NzZf_AgrDCasTcserw" TargetMode="External"/><Relationship Id="rId11" Type="http://schemas.openxmlformats.org/officeDocument/2006/relationships/hyperlink" Target="https://podminky.urs.cz/item/CS_URS_2024_01/132251101" TargetMode="External"/><Relationship Id="rId32" Type="http://schemas.openxmlformats.org/officeDocument/2006/relationships/hyperlink" Target="https://podminky.urs.cz/item/CS_URS_2024_01/573191111" TargetMode="External"/><Relationship Id="rId37" Type="http://schemas.openxmlformats.org/officeDocument/2006/relationships/hyperlink" Target="https://vymery.bimplatforma.cz/version/103137_QCeQqFXiSEaKflrD0NltWOC804G4aHJQ1xYhGM3zzveNEtGTn59cY1fU7aLkxbFeIQgh-qa-pXpO1_AI4ybL1Q" TargetMode="External"/><Relationship Id="rId53" Type="http://schemas.openxmlformats.org/officeDocument/2006/relationships/hyperlink" Target="https://vymery.bimplatforma.cz/version/103137_Y9vIqyRqvhPG5bjOGf1XMRPuoN2JYrlhBlMR99UPWFcSupvAdCER_UteePT7cCWKJikeitzCHIHK1ES_bT71TA" TargetMode="External"/><Relationship Id="rId58" Type="http://schemas.openxmlformats.org/officeDocument/2006/relationships/hyperlink" Target="https://podminky.urs.cz/item/CS_URS_2024_01/564851111" TargetMode="External"/><Relationship Id="rId74" Type="http://schemas.openxmlformats.org/officeDocument/2006/relationships/hyperlink" Target="https://podminky.urs.cz/item/CS_URS_2024_01/979054451" TargetMode="External"/><Relationship Id="rId79" Type="http://schemas.openxmlformats.org/officeDocument/2006/relationships/hyperlink" Target="https://vymery.bimplatforma.cz/version/103137_BDoNdNFM0G-KB3ROMCbas8A6Qq6rtKaSmxn1FpWZD4a9jfNXA3s7ymIr5cJ1CDWwNCF7sHGQ2NrSewbSXu9ErQ" TargetMode="External"/><Relationship Id="rId102" Type="http://schemas.openxmlformats.org/officeDocument/2006/relationships/hyperlink" Target="https://podminky.urs.cz/item/CS_URS_2024_01/162651112" TargetMode="External"/><Relationship Id="rId123" Type="http://schemas.openxmlformats.org/officeDocument/2006/relationships/hyperlink" Target="https://podminky.urs.cz/item/CS_URS_2024_01/916231213" TargetMode="External"/><Relationship Id="rId128" Type="http://schemas.openxmlformats.org/officeDocument/2006/relationships/hyperlink" Target="https://podminky.urs.cz/item/CS_URS_2024_01/966001211" TargetMode="External"/><Relationship Id="rId5" Type="http://schemas.openxmlformats.org/officeDocument/2006/relationships/hyperlink" Target="https://podminky.urs.cz/item/CS_URS_2024_01/171152501" TargetMode="External"/><Relationship Id="rId90" Type="http://schemas.openxmlformats.org/officeDocument/2006/relationships/hyperlink" Target="https://podminky.urs.cz/item/CS_URS_2024_01/915495112" TargetMode="External"/><Relationship Id="rId95" Type="http://schemas.openxmlformats.org/officeDocument/2006/relationships/hyperlink" Target="https://podminky.urs.cz/item/CS_URS_2024_01/111211101" TargetMode="External"/><Relationship Id="rId22" Type="http://schemas.openxmlformats.org/officeDocument/2006/relationships/hyperlink" Target="https://vymery.bimplatforma.cz/version/103137_TxqlYBt8p1_FKpfbEJOiz8wLmcr6GvY_o02tjZwqp3GITZUIoCIVdyYDBXAj99IWd12Pvy3WRP3juko2jp8T0w" TargetMode="External"/><Relationship Id="rId27" Type="http://schemas.openxmlformats.org/officeDocument/2006/relationships/hyperlink" Target="https://vymery.bimplatforma.cz/version/103137_ikZQ8nYQApVRGTBRiVF94RdMiwdeEA2TT5hVEPJzl2FBHShmxvEMXtoeraqQkRnqT-ZIVbm3c12fc5mhemfIhw" TargetMode="External"/><Relationship Id="rId43" Type="http://schemas.openxmlformats.org/officeDocument/2006/relationships/hyperlink" Target="https://vymery.bimplatforma.cz/version/103137_EBo0OCgXa6tPx9mWlBIOTb9iL0uGyCOIILRsuuU7V6k1q0ocqQTLizkEvkmPXYgCijZ5sIiikYw1u6VdmMuOzA" TargetMode="External"/><Relationship Id="rId48" Type="http://schemas.openxmlformats.org/officeDocument/2006/relationships/hyperlink" Target="https://podminky.urs.cz/item/CS_URS_2024_01/564841111" TargetMode="External"/><Relationship Id="rId64" Type="http://schemas.openxmlformats.org/officeDocument/2006/relationships/hyperlink" Target="https://podminky.urs.cz/item/CS_URS_2024_01/564861111" TargetMode="External"/><Relationship Id="rId69" Type="http://schemas.openxmlformats.org/officeDocument/2006/relationships/hyperlink" Target="https://vymery.bimplatforma.cz/version/103137_Z9OX2q5GAoRTX9kO3gfiwYbi0TgOsFCvrmnwKccOj4uJNrtUiVzGCsuiPtdg2eCbsjM5o6VEEORMWTMAtxfNbA" TargetMode="External"/><Relationship Id="rId113" Type="http://schemas.openxmlformats.org/officeDocument/2006/relationships/hyperlink" Target="https://vymery.bimplatforma.cz/version/103137_XPTArGrsu8XySKZBew1nKlKR8VYH5SiYiHm4kJnmjjcDRiDIk9GFUK46xDKT4SjQJuxNa--95666eGzBY8UmVA" TargetMode="External"/><Relationship Id="rId118" Type="http://schemas.openxmlformats.org/officeDocument/2006/relationships/hyperlink" Target="https://podminky.urs.cz/item/CS_URS_2024_01/916131113" TargetMode="External"/><Relationship Id="rId134" Type="http://schemas.openxmlformats.org/officeDocument/2006/relationships/hyperlink" Target="https://podminky.urs.cz/item/CS_URS_2024_01/997221569" TargetMode="External"/><Relationship Id="rId139" Type="http://schemas.openxmlformats.org/officeDocument/2006/relationships/hyperlink" Target="https://podminky.urs.cz/item/CS_URS_2024_01/997221861" TargetMode="External"/><Relationship Id="rId8" Type="http://schemas.openxmlformats.org/officeDocument/2006/relationships/hyperlink" Target="https://podminky.urs.cz/item/CS_URS_2024_01/171251201" TargetMode="External"/><Relationship Id="rId51" Type="http://schemas.openxmlformats.org/officeDocument/2006/relationships/hyperlink" Target="https://vymery.bimplatforma.cz/version/103137_b-fceu0U4zox5SDm-VPp5SGoGdYYpeXeQpNDqNy4o17dWjvEhPANZtXUjB2nbYmGfgEx4j7G_jzqS2PejiwFJw" TargetMode="External"/><Relationship Id="rId72" Type="http://schemas.openxmlformats.org/officeDocument/2006/relationships/hyperlink" Target="https://podminky.urs.cz/item/CS_URS_2024_01/596211110" TargetMode="External"/><Relationship Id="rId80" Type="http://schemas.openxmlformats.org/officeDocument/2006/relationships/hyperlink" Target="https://podminky.urs.cz/item/CS_URS_2024_01/596211114" TargetMode="External"/><Relationship Id="rId85" Type="http://schemas.openxmlformats.org/officeDocument/2006/relationships/hyperlink" Target="https://vymery.bimplatforma.cz/version/103137_2ZQ1GFwM4rXQYiR3-jtEe5R5vXXtCEEKYf24uSS8wGA5cxi9FE8qRPPCzhvOiaUrjbdAcexALaNiPmhU7ga7YA" TargetMode="External"/><Relationship Id="rId93" Type="http://schemas.openxmlformats.org/officeDocument/2006/relationships/hyperlink" Target="https://podminky.urs.cz/item/CS_URS_2024_01/915621111" TargetMode="External"/><Relationship Id="rId98" Type="http://schemas.openxmlformats.org/officeDocument/2006/relationships/hyperlink" Target="https://podminky.urs.cz/item/CS_URS_2024_01/121151103" TargetMode="External"/><Relationship Id="rId121" Type="http://schemas.openxmlformats.org/officeDocument/2006/relationships/hyperlink" Target="https://vymery.bimplatforma.cz/version/103137_Fb-bA4oFdTFrvVr_RGv8qYoRNdXNteu8P5hNkw8lhy4VdQo3a0l4WIJhMFIR8MN3d9gk8zdyz36zlIKsjhK6Hw" TargetMode="External"/><Relationship Id="rId142" Type="http://schemas.openxmlformats.org/officeDocument/2006/relationships/printerSettings" Target="../printerSettings/printerSettings6.bin"/><Relationship Id="rId3" Type="http://schemas.openxmlformats.org/officeDocument/2006/relationships/hyperlink" Target="https://podminky.urs.cz/item/CS_URS_2024_01/162751117" TargetMode="External"/><Relationship Id="rId12" Type="http://schemas.openxmlformats.org/officeDocument/2006/relationships/hyperlink" Target="https://vymery.bimplatforma.cz/version/103137_6Y9YWSmLg3g6o_bOkujucEE6OmInDuHhrzT3Lh9dSsaw3vns6B1W4xLZ9OwXINdbkvlcmnQyUthjR5F4ocsDrg" TargetMode="External"/><Relationship Id="rId17" Type="http://schemas.openxmlformats.org/officeDocument/2006/relationships/hyperlink" Target="https://podminky.urs.cz/item/CS_URS_2024_01/211531111" TargetMode="External"/><Relationship Id="rId25" Type="http://schemas.openxmlformats.org/officeDocument/2006/relationships/hyperlink" Target="https://podminky.urs.cz/item/CS_URS_2024_01/339921131" TargetMode="External"/><Relationship Id="rId33" Type="http://schemas.openxmlformats.org/officeDocument/2006/relationships/hyperlink" Target="https://vymery.bimplatforma.cz/version/103137_QCeQqFXiSEaKflrD0NltWOC804G4aHJQ1xYhGM3zzveNEtGTn59cY1fU7aLkxbFeIQgh-qa-pXpO1_AI4ybL1Q" TargetMode="External"/><Relationship Id="rId38" Type="http://schemas.openxmlformats.org/officeDocument/2006/relationships/hyperlink" Target="https://podminky.urs.cz/item/CS_URS_2024_01/919726123" TargetMode="External"/><Relationship Id="rId46" Type="http://schemas.openxmlformats.org/officeDocument/2006/relationships/hyperlink" Target="https://podminky.urs.cz/item/CS_URS_2024_01/919726123" TargetMode="External"/><Relationship Id="rId59" Type="http://schemas.openxmlformats.org/officeDocument/2006/relationships/hyperlink" Target="https://vymery.bimplatforma.cz/version/103137_GkIye1h5xQhqAly-uOvgHAm8YoO0syj-_tKPpd8kRamC19epfhb7f1BKINNlI_6cTc6FGRWQdjJXJdgTEz5o5g" TargetMode="External"/><Relationship Id="rId67" Type="http://schemas.openxmlformats.org/officeDocument/2006/relationships/hyperlink" Target="https://vymery.bimplatforma.cz/version/103137_YHj-hnCMTMncMcrsakUSUkEENmCoCip9qU8N9jERMOxqEFrVwAWsUyyvHS0ddyB1_PPOhgC3zr86cTx7SnZ4Pw" TargetMode="External"/><Relationship Id="rId103" Type="http://schemas.openxmlformats.org/officeDocument/2006/relationships/hyperlink" Target="https://podminky.urs.cz/item/CS_URS_2024_01/162301501" TargetMode="External"/><Relationship Id="rId108" Type="http://schemas.openxmlformats.org/officeDocument/2006/relationships/hyperlink" Target="https://podminky.urs.cz/item/CS_URS_2024_01/113107322" TargetMode="External"/><Relationship Id="rId116" Type="http://schemas.openxmlformats.org/officeDocument/2006/relationships/hyperlink" Target="https://podminky.urs.cz/item/CS_URS_2024_01/113204111" TargetMode="External"/><Relationship Id="rId124" Type="http://schemas.openxmlformats.org/officeDocument/2006/relationships/hyperlink" Target="https://vymery.bimplatforma.cz/version/103137_6gF7byoA7RB4Ypu2V5Q3y22PIlEFC3WjPd-U0Koei8ALjHQn9U4deJKGAA_CqEh8WV0ecDAIFHbz4b_14MLBTw" TargetMode="External"/><Relationship Id="rId129" Type="http://schemas.openxmlformats.org/officeDocument/2006/relationships/hyperlink" Target="https://vymery.bimplatforma.cz/version/103137_AHoXxDvyvbUNGwaOkbyFlfuIjaTy0hJe6Ar_GR4MLqTzZGWsGTd24zsEfyVTwM15VLgVklRIhe8qHCHLIXGRSw" TargetMode="External"/><Relationship Id="rId137" Type="http://schemas.openxmlformats.org/officeDocument/2006/relationships/hyperlink" Target="https://podminky.urs.cz/item/CS_URS_2024_01/997221611" TargetMode="External"/><Relationship Id="rId20" Type="http://schemas.openxmlformats.org/officeDocument/2006/relationships/hyperlink" Target="https://vymery.bimplatforma.cz/version/103137_zSqI3oIEjKMkMsg4o4xAh7Q06mTr2L_wFAgcVzff1SJkmWg6pNovULCduN-RwJvOHoHFWLKw4-PMSvPqopyHAQ" TargetMode="External"/><Relationship Id="rId41" Type="http://schemas.openxmlformats.org/officeDocument/2006/relationships/hyperlink" Target="https://vymery.bimplatforma.cz/version/103137_4_x20nDHL-U44jeCJTciexYdo4LXv1YJ4VOzLGQ7pqWo2cCTmfaY1DfT_5VxxwO9rHLOy_dIAkW0l8YLu0xd5g" TargetMode="External"/><Relationship Id="rId54" Type="http://schemas.openxmlformats.org/officeDocument/2006/relationships/hyperlink" Target="https://podminky.urs.cz/item/CS_URS_2024_01/919726123" TargetMode="External"/><Relationship Id="rId62" Type="http://schemas.openxmlformats.org/officeDocument/2006/relationships/hyperlink" Target="https://podminky.urs.cz/item/CS_URS_2024_01/919726123" TargetMode="External"/><Relationship Id="rId70" Type="http://schemas.openxmlformats.org/officeDocument/2006/relationships/hyperlink" Target="https://podminky.urs.cz/item/CS_URS_2024_01/566401111" TargetMode="External"/><Relationship Id="rId75" Type="http://schemas.openxmlformats.org/officeDocument/2006/relationships/hyperlink" Target="https://vymery.bimplatforma.cz/version/103137_dRyg5OFqdapEVG16_iIetDBawu08b3lDtvgMhsle7bJGo2NgW23Xz00O4DQsZ3cBnRebL1Z17YaaeI_jJvn7fQ" TargetMode="External"/><Relationship Id="rId83" Type="http://schemas.openxmlformats.org/officeDocument/2006/relationships/hyperlink" Target="https://vymery.bimplatforma.cz/version/103137_BDoNdNFM0G-KB3ROMCbas8A6Qq6rtKaSmxn1FpWZD4a9jfNXA3s7ymIr5cJ1CDWwNCF7sHGQ2NrSewbSXu9ErQ" TargetMode="External"/><Relationship Id="rId88" Type="http://schemas.openxmlformats.org/officeDocument/2006/relationships/hyperlink" Target="https://podminky.urs.cz/item/CS_URS_2024_01/915131111" TargetMode="External"/><Relationship Id="rId91" Type="http://schemas.openxmlformats.org/officeDocument/2006/relationships/hyperlink" Target="https://vymery.bimplatforma.cz/version/103137_dcl4Qdzy6BvE3WAG0e0ldorPq5XlrWyvOm0KS4lmVJssA6xYM75iEj7NaQDmQRrRJay-kyUpMaOwj5a_GEyuAg" TargetMode="External"/><Relationship Id="rId96" Type="http://schemas.openxmlformats.org/officeDocument/2006/relationships/hyperlink" Target="https://podminky.urs.cz/item/CS_URS_2024_01/121112003" TargetMode="External"/><Relationship Id="rId111" Type="http://schemas.openxmlformats.org/officeDocument/2006/relationships/hyperlink" Target="https://vymery.bimplatforma.cz/version/103137_v2Q34ekH0LTCdAA9UdcXrAkhEuQCuZO65LCwFrruBGn9MNNhErxNTfJeqf0itGDSgPWhD8dTd8He0HWqzUvuiw" TargetMode="External"/><Relationship Id="rId132" Type="http://schemas.openxmlformats.org/officeDocument/2006/relationships/hyperlink" Target="https://podminky.urs.cz/item/CS_URS_2024_01/997221559" TargetMode="External"/><Relationship Id="rId140" Type="http://schemas.openxmlformats.org/officeDocument/2006/relationships/hyperlink" Target="https://podminky.urs.cz/item/CS_URS_2024_01/997221873" TargetMode="External"/><Relationship Id="rId1" Type="http://schemas.openxmlformats.org/officeDocument/2006/relationships/hyperlink" Target="https://podminky.urs.cz/item/CS_URS_2024_01/122252204" TargetMode="External"/><Relationship Id="rId6" Type="http://schemas.openxmlformats.org/officeDocument/2006/relationships/hyperlink" Target="https://vymery.bimplatforma.cz/version/103137_WxaRDHByMpCHLFcDpXX53NGlBXGMk0XZyhWi5UAPK3mZPnhH_nysnSKJxghRFcHZR-qd8f8ikRmGq2XodaQkyg" TargetMode="External"/><Relationship Id="rId15" Type="http://schemas.openxmlformats.org/officeDocument/2006/relationships/hyperlink" Target="https://podminky.urs.cz/item/CS_URS_2024_01/171201231" TargetMode="External"/><Relationship Id="rId23" Type="http://schemas.openxmlformats.org/officeDocument/2006/relationships/hyperlink" Target="https://podminky.urs.cz/item/CS_URS_2024_01/212972113" TargetMode="External"/><Relationship Id="rId28" Type="http://schemas.openxmlformats.org/officeDocument/2006/relationships/hyperlink" Target="https://podminky.urs.cz/item/CS_URS_2024_01/564851111" TargetMode="External"/><Relationship Id="rId36" Type="http://schemas.openxmlformats.org/officeDocument/2006/relationships/hyperlink" Target="https://podminky.urs.cz/item/CS_URS_2024_01/577134111" TargetMode="External"/><Relationship Id="rId49" Type="http://schemas.openxmlformats.org/officeDocument/2006/relationships/hyperlink" Target="https://vymery.bimplatforma.cz/version/103137_Y9vIqyRqvhPG5bjOGf1XMRPuoN2JYrlhBlMR99UPWFcSupvAdCER_UteePT7cCWKJikeitzCHIHK1ES_bT71TA" TargetMode="External"/><Relationship Id="rId57" Type="http://schemas.openxmlformats.org/officeDocument/2006/relationships/hyperlink" Target="https://vymery.bimplatforma.cz/version/103137_Ji7n0jeuIJhEJK2QXtHxV6paWvSDaJr8om9AnnpGhJtVcj00Z4wluLIwUKTEUxkAkjafmoV3WOHR9N4XbWRC2w" TargetMode="External"/><Relationship Id="rId106" Type="http://schemas.openxmlformats.org/officeDocument/2006/relationships/hyperlink" Target="https://podminky.urs.cz/item/CS_URS_2024_01/113106123" TargetMode="External"/><Relationship Id="rId114" Type="http://schemas.openxmlformats.org/officeDocument/2006/relationships/hyperlink" Target="https://podminky.urs.cz/item/CS_URS_2024_01/113107331" TargetMode="External"/><Relationship Id="rId119" Type="http://schemas.openxmlformats.org/officeDocument/2006/relationships/hyperlink" Target="https://vymery.bimplatforma.cz/version/103137_60_xUIoR4v72hQzpu9nP9GtqdFonpFO7k3Qhdrt42HEdPF_NztVUxLnT9RCNT8aYLZx8NJEJ39fLxJacmk32AQ" TargetMode="External"/><Relationship Id="rId127" Type="http://schemas.openxmlformats.org/officeDocument/2006/relationships/hyperlink" Target="https://podminky.urs.cz/item/CS_URS_2024_01/113107131" TargetMode="External"/><Relationship Id="rId10" Type="http://schemas.openxmlformats.org/officeDocument/2006/relationships/hyperlink" Target="https://vymery.bimplatforma.cz/version/103137_WxaRDHByMpCHLFcDpXX53NGlBXGMk0XZyhWi5UAPK3mZPnhH_nysnSKJxghRFcHZR-qd8f8ikRmGq2XodaQkyg" TargetMode="External"/><Relationship Id="rId31" Type="http://schemas.openxmlformats.org/officeDocument/2006/relationships/hyperlink" Target="https://vymery.bimplatforma.cz/version/103137_QCeQqFXiSEaKflrD0NltWOC804G4aHJQ1xYhGM3zzveNEtGTn59cY1fU7aLkxbFeIQgh-qa-pXpO1_AI4ybL1Q" TargetMode="External"/><Relationship Id="rId44" Type="http://schemas.openxmlformats.org/officeDocument/2006/relationships/hyperlink" Target="https://podminky.urs.cz/item/CS_URS_2024_01/596212210" TargetMode="External"/><Relationship Id="rId52" Type="http://schemas.openxmlformats.org/officeDocument/2006/relationships/hyperlink" Target="https://podminky.urs.cz/item/CS_URS_2024_01/596412212" TargetMode="External"/><Relationship Id="rId60" Type="http://schemas.openxmlformats.org/officeDocument/2006/relationships/hyperlink" Target="https://podminky.urs.cz/item/CS_URS_2024_01/596212210" TargetMode="External"/><Relationship Id="rId65" Type="http://schemas.openxmlformats.org/officeDocument/2006/relationships/hyperlink" Target="https://vymery.bimplatforma.cz/version/103137_Z9OX2q5GAoRTX9kO3gfiwYbi0TgOsFCvrmnwKccOj4uJNrtUiVzGCsuiPtdg2eCbsjM5o6VEEORMWTMAtxfNbA" TargetMode="External"/><Relationship Id="rId73" Type="http://schemas.openxmlformats.org/officeDocument/2006/relationships/hyperlink" Target="https://vymery.bimplatforma.cz/version/103137_dRyg5OFqdapEVG16_iIetDBawu08b3lDtvgMhsle7bJGo2NgW23Xz00O4DQsZ3cBnRebL1Z17YaaeI_jJvn7fQ" TargetMode="External"/><Relationship Id="rId78" Type="http://schemas.openxmlformats.org/officeDocument/2006/relationships/hyperlink" Target="https://podminky.urs.cz/item/CS_URS_2024_01/596211112" TargetMode="External"/><Relationship Id="rId81" Type="http://schemas.openxmlformats.org/officeDocument/2006/relationships/hyperlink" Target="https://vymery.bimplatforma.cz/version/103137_BDoNdNFM0G-KB3ROMCbas8A6Qq6rtKaSmxn1FpWZD4a9jfNXA3s7ymIr5cJ1CDWwNCF7sHGQ2NrSewbSXu9ErQ" TargetMode="External"/><Relationship Id="rId86" Type="http://schemas.openxmlformats.org/officeDocument/2006/relationships/hyperlink" Target="https://podminky.urs.cz/item/CS_URS_2024_01/914511113" TargetMode="External"/><Relationship Id="rId94" Type="http://schemas.openxmlformats.org/officeDocument/2006/relationships/hyperlink" Target="https://vymery.bimplatforma.cz/version/103137_C6fZoeOnLeP5AFOAU_7mJaD3DwJbSUvoCAtdo316rlioWaMcFTyWpToHoi9i5dNgiTdgEmZf_9otfJ3Q08zRzg" TargetMode="External"/><Relationship Id="rId99" Type="http://schemas.openxmlformats.org/officeDocument/2006/relationships/hyperlink" Target="https://vymery.bimplatforma.cz/version/103137_kJQVTSPypwofxt3QTL8r5E_DJfGz6Ddno429nl0MA5avrhgw-5FpjccgAOxSoLNqUyr4O4uFJnvcjB5l6XCj5w" TargetMode="External"/><Relationship Id="rId101" Type="http://schemas.openxmlformats.org/officeDocument/2006/relationships/hyperlink" Target="https://vymery.bimplatforma.cz/version/103137_p6S5EkR5LhBINg0ga789kPn6lfRpBOyvbFh5MPNfYvwmmfxWDndqy5_0-dCSXMHn1sFT_Z_G_GeqD3uGdCqGtQ" TargetMode="External"/><Relationship Id="rId122" Type="http://schemas.openxmlformats.org/officeDocument/2006/relationships/hyperlink" Target="https://vymery.bimplatforma.cz/version/103137_6P5p0VocY0BRk4zeu2D559e_8w0PapOp-z-k2R9nCqIFD7b2ZR2NM82WJatkr7xcv5p_dbtuuz755EAmNw-47Q" TargetMode="External"/><Relationship Id="rId130" Type="http://schemas.openxmlformats.org/officeDocument/2006/relationships/hyperlink" Target="https://podminky.urs.cz/item/CS_URS_2024_01/767996701" TargetMode="External"/><Relationship Id="rId135" Type="http://schemas.openxmlformats.org/officeDocument/2006/relationships/hyperlink" Target="https://podminky.urs.cz/item/CS_URS_2024_01/997221571" TargetMode="External"/><Relationship Id="rId143" Type="http://schemas.openxmlformats.org/officeDocument/2006/relationships/drawing" Target="../drawings/drawing5.xml"/><Relationship Id="rId4" Type="http://schemas.openxmlformats.org/officeDocument/2006/relationships/hyperlink" Target="https://podminky.urs.cz/item/CS_URS_2024_01/162751119" TargetMode="External"/><Relationship Id="rId9" Type="http://schemas.openxmlformats.org/officeDocument/2006/relationships/hyperlink" Target="https://podminky.urs.cz/item/CS_URS_2024_01/181152301" TargetMode="External"/><Relationship Id="rId13" Type="http://schemas.openxmlformats.org/officeDocument/2006/relationships/hyperlink" Target="https://podminky.urs.cz/item/CS_URS_2024_01/162751117" TargetMode="External"/><Relationship Id="rId18" Type="http://schemas.openxmlformats.org/officeDocument/2006/relationships/hyperlink" Target="https://vymery.bimplatforma.cz/version/103137_H3EOZs8Goq5uwCL6_U5UJpLFHkKa96bimNMXt5xv3OHaUb5iZQFqTZ1Mj3i5ZnLaa5JHSVFDqhr2KBcFtXj-iQ" TargetMode="External"/><Relationship Id="rId39" Type="http://schemas.openxmlformats.org/officeDocument/2006/relationships/hyperlink" Target="https://vymery.bimplatforma.cz/version/103137_NszH_wsYs6-S2JhlHPbViZKmckHRrlFzkeyqKkNVMIdyre0-BrTm73dHCTkQv_o9jfK3L68E0towZQEjTVnNsA" TargetMode="External"/><Relationship Id="rId109" Type="http://schemas.openxmlformats.org/officeDocument/2006/relationships/hyperlink" Target="https://vymery.bimplatforma.cz/version/103137_vFPYLCzQVt2bJtAaNNLy9bmljwD0DcFCX2rKyH5oWeniLSFeTz5g6OrbOX97IpzdZcWTK-aIthWDbrEHww3Sfg" TargetMode="External"/><Relationship Id="rId34" Type="http://schemas.openxmlformats.org/officeDocument/2006/relationships/hyperlink" Target="https://podminky.urs.cz/item/CS_URS_2024_01/573231107" TargetMode="External"/><Relationship Id="rId50" Type="http://schemas.openxmlformats.org/officeDocument/2006/relationships/hyperlink" Target="https://podminky.urs.cz/item/CS_URS_2024_01/564851111" TargetMode="External"/><Relationship Id="rId55" Type="http://schemas.openxmlformats.org/officeDocument/2006/relationships/hyperlink" Target="https://vymery.bimplatforma.cz/version/103137_b-fceu0U4zox5SDm-VPp5SGoGdYYpeXeQpNDqNy4o17dWjvEhPANZtXUjB2nbYmGfgEx4j7G_jzqS2PejiwFJw" TargetMode="External"/><Relationship Id="rId76" Type="http://schemas.openxmlformats.org/officeDocument/2006/relationships/hyperlink" Target="https://podminky.urs.cz/item/CS_URS_2024_01/564861111" TargetMode="External"/><Relationship Id="rId97" Type="http://schemas.openxmlformats.org/officeDocument/2006/relationships/hyperlink" Target="https://vymery.bimplatforma.cz/version/103137_yDb5HL2bASH1gO2WCn_WpQfNjgSxmN2lQ5RQXnnAu7F4HrBal6FCeCNq0OVwm35L_uYZFRMNWFKGpqPj_AYKzw" TargetMode="External"/><Relationship Id="rId104" Type="http://schemas.openxmlformats.org/officeDocument/2006/relationships/hyperlink" Target="https://podminky.urs.cz/item/CS_URS_2024_01/162301981" TargetMode="External"/><Relationship Id="rId120" Type="http://schemas.openxmlformats.org/officeDocument/2006/relationships/hyperlink" Target="https://podminky.urs.cz/item/CS_URS_2024_01/916131213" TargetMode="External"/><Relationship Id="rId125" Type="http://schemas.openxmlformats.org/officeDocument/2006/relationships/hyperlink" Target="https://vymery.bimplatforma.cz/version/103137_o5woc5SreDZ70mC728yM5sBZoffo-fkgYKBLhBT4CufVyeKWuQ4h5-uUN7pu486m6k--nP09E8Z5GAcp2aUv1g" TargetMode="External"/><Relationship Id="rId141" Type="http://schemas.openxmlformats.org/officeDocument/2006/relationships/hyperlink" Target="https://podminky.urs.cz/item/CS_URS_2024_01/998223011" TargetMode="External"/><Relationship Id="rId7" Type="http://schemas.openxmlformats.org/officeDocument/2006/relationships/hyperlink" Target="https://podminky.urs.cz/item/CS_URS_2024_01/171201231" TargetMode="External"/><Relationship Id="rId71" Type="http://schemas.openxmlformats.org/officeDocument/2006/relationships/hyperlink" Target="https://vymery.bimplatforma.cz/version/103137_yyv06Td_dQxR2c2Mi347O5glDs49CTtuW-t5wtwUilOjFemHAVZ3Qntj3hvWZwSPKg5kZGE7lWUXC3ZiqIYmHw" TargetMode="External"/><Relationship Id="rId92" Type="http://schemas.openxmlformats.org/officeDocument/2006/relationships/hyperlink" Target="https://vymery.bimplatforma.cz/version/103137_ulw4ghnPkqTn4KTV2Zd5gKU5y397UTide-ShrC_t3gvtAefLVTLPJTuliGdeybsG-VCuspgii_WR1eSJby5yvw" TargetMode="External"/><Relationship Id="rId2" Type="http://schemas.openxmlformats.org/officeDocument/2006/relationships/hyperlink" Target="https://vymery.bimplatforma.cz/version/103137_MJn0REcFdJTh-HcF4We3sXhC7IF1JNAvok8BkGOklTNGWT_mqopJ4S1VoaNeQWp1HoX8TfD13dIu-UVBZTOiYw" TargetMode="External"/><Relationship Id="rId29" Type="http://schemas.openxmlformats.org/officeDocument/2006/relationships/hyperlink" Target="https://vymery.bimplatforma.cz/version/103137_zRS9yKr5kmXDACVgAXZdZGK2d3UpSD8JV6HZp4MHeTZ4q55ig8XUWFVMrQUBLivSHeZHKKwionukLvH7zPZl0w" TargetMode="External"/><Relationship Id="rId24" Type="http://schemas.openxmlformats.org/officeDocument/2006/relationships/hyperlink" Target="https://vymery.bimplatforma.cz/version/103137_TxqlYBt8p1_FKpfbEJOiz8wLmcr6GvY_o02tjZwqp3GITZUIoCIVdyYDBXAj99IWd12Pvy3WRP3juko2jp8T0w" TargetMode="External"/><Relationship Id="rId40" Type="http://schemas.openxmlformats.org/officeDocument/2006/relationships/hyperlink" Target="https://podminky.urs.cz/item/CS_URS_2024_01/564841111" TargetMode="External"/><Relationship Id="rId45" Type="http://schemas.openxmlformats.org/officeDocument/2006/relationships/hyperlink" Target="https://vymery.bimplatforma.cz/version/103137_4_x20nDHL-U44jeCJTciexYdo4LXv1YJ4VOzLGQ7pqWo2cCTmfaY1DfT_5VxxwO9rHLOy_dIAkW0l8YLu0xd5g" TargetMode="External"/><Relationship Id="rId66" Type="http://schemas.openxmlformats.org/officeDocument/2006/relationships/hyperlink" Target="https://podminky.urs.cz/item/CS_URS_2024_01/596211112" TargetMode="External"/><Relationship Id="rId87" Type="http://schemas.openxmlformats.org/officeDocument/2006/relationships/hyperlink" Target="https://vymery.bimplatforma.cz/version/103137_ZHkPjxY8jjTAhk0985JV0LLv3hovy66g-uSb41O0AYfCdCgA4kAWhiWI8WNwcHU9LOf3Flvc4kUN3bk_KgSj5A" TargetMode="External"/><Relationship Id="rId110" Type="http://schemas.openxmlformats.org/officeDocument/2006/relationships/hyperlink" Target="https://podminky.urs.cz/item/CS_URS_2024_01/113107162" TargetMode="External"/><Relationship Id="rId115" Type="http://schemas.openxmlformats.org/officeDocument/2006/relationships/hyperlink" Target="https://vymery.bimplatforma.cz/version/103137_XPTArGrsu8XySKZBew1nKlKR8VYH5SiYiHm4kJnmjjcDRiDIk9GFUK46xDKT4SjQJuxNa--95666eGzBY8UmVA" TargetMode="External"/><Relationship Id="rId131" Type="http://schemas.openxmlformats.org/officeDocument/2006/relationships/hyperlink" Target="https://podminky.urs.cz/item/CS_URS_2024_01/997221551" TargetMode="External"/><Relationship Id="rId136" Type="http://schemas.openxmlformats.org/officeDocument/2006/relationships/hyperlink" Target="https://podminky.urs.cz/item/CS_URS_2024_01/997221579" TargetMode="External"/><Relationship Id="rId61" Type="http://schemas.openxmlformats.org/officeDocument/2006/relationships/hyperlink" Target="https://vymery.bimplatforma.cz/version/103137_Ji7n0jeuIJhEJK2QXtHxV6paWvSDaJr8om9AnnpGhJtVcj00Z4wluLIwUKTEUxkAkjafmoV3WOHR9N4XbWRC2w" TargetMode="External"/><Relationship Id="rId82" Type="http://schemas.openxmlformats.org/officeDocument/2006/relationships/hyperlink" Target="https://podminky.urs.cz/item/CS_URS_2024_01/919726123" TargetMode="External"/><Relationship Id="rId19" Type="http://schemas.openxmlformats.org/officeDocument/2006/relationships/hyperlink" Target="https://podminky.urs.cz/item/CS_URS_2024_01/211971121" TargetMode="External"/><Relationship Id="rId14" Type="http://schemas.openxmlformats.org/officeDocument/2006/relationships/hyperlink" Target="https://podminky.urs.cz/item/CS_URS_2024_01/162751119" TargetMode="External"/><Relationship Id="rId30" Type="http://schemas.openxmlformats.org/officeDocument/2006/relationships/hyperlink" Target="https://podminky.urs.cz/item/CS_URS_2024_01/565155101" TargetMode="External"/><Relationship Id="rId35" Type="http://schemas.openxmlformats.org/officeDocument/2006/relationships/hyperlink" Target="https://vymery.bimplatforma.cz/version/103137_QCeQqFXiSEaKflrD0NltWOC804G4aHJQ1xYhGM3zzveNEtGTn59cY1fU7aLkxbFeIQgh-qa-pXpO1_AI4ybL1Q" TargetMode="External"/><Relationship Id="rId56" Type="http://schemas.openxmlformats.org/officeDocument/2006/relationships/hyperlink" Target="https://podminky.urs.cz/item/CS_URS_2024_01/564841111" TargetMode="External"/><Relationship Id="rId77" Type="http://schemas.openxmlformats.org/officeDocument/2006/relationships/hyperlink" Target="https://vymery.bimplatforma.cz/version/103137_BDoNdNFM0G-KB3ROMCbas8A6Qq6rtKaSmxn1FpWZD4a9jfNXA3s7ymIr5cJ1CDWwNCF7sHGQ2NrSewbSXu9ErQ" TargetMode="External"/><Relationship Id="rId100" Type="http://schemas.openxmlformats.org/officeDocument/2006/relationships/hyperlink" Target="https://podminky.urs.cz/item/CS_URS_2024_01/121151113" TargetMode="External"/><Relationship Id="rId105" Type="http://schemas.openxmlformats.org/officeDocument/2006/relationships/hyperlink" Target="https://podminky.urs.cz/item/CS_URS_2024_01/171251201" TargetMode="External"/><Relationship Id="rId126" Type="http://schemas.openxmlformats.org/officeDocument/2006/relationships/hyperlink" Target="https://vymery.bimplatforma.cz/version/103137_GFYs1XnpEJn4aFb9mUcThbn-tuiecPImIIJWbL30w_5C3aNLj3OlhT4ifn1FoUq00XwQzlukGZtqFNJilv6lCA"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podminky.urs.cz/item/CS_URS_2024_01/274351121" TargetMode="External"/><Relationship Id="rId13" Type="http://schemas.openxmlformats.org/officeDocument/2006/relationships/hyperlink" Target="https://podminky.urs.cz/item/CS_URS_2024_01/998231311" TargetMode="External"/><Relationship Id="rId3" Type="http://schemas.openxmlformats.org/officeDocument/2006/relationships/hyperlink" Target="https://podminky.urs.cz/item/CS_URS_2024_01/162751119" TargetMode="External"/><Relationship Id="rId7" Type="http://schemas.openxmlformats.org/officeDocument/2006/relationships/hyperlink" Target="https://podminky.urs.cz/item/CS_URS_2024_01/274313511" TargetMode="External"/><Relationship Id="rId12" Type="http://schemas.openxmlformats.org/officeDocument/2006/relationships/hyperlink" Target="https://podminky.urs.cz/item/CS_URS_2024_01/953965117" TargetMode="External"/><Relationship Id="rId2" Type="http://schemas.openxmlformats.org/officeDocument/2006/relationships/hyperlink" Target="https://podminky.urs.cz/item/CS_URS_2024_01/162751117" TargetMode="External"/><Relationship Id="rId1" Type="http://schemas.openxmlformats.org/officeDocument/2006/relationships/hyperlink" Target="https://podminky.urs.cz/item/CS_URS_2024_01/132212132" TargetMode="External"/><Relationship Id="rId6" Type="http://schemas.openxmlformats.org/officeDocument/2006/relationships/hyperlink" Target="https://podminky.urs.cz/item/CS_URS_2024_01/271572211" TargetMode="External"/><Relationship Id="rId11" Type="http://schemas.openxmlformats.org/officeDocument/2006/relationships/hyperlink" Target="https://podminky.urs.cz/item/CS_URS_2024_01/953961112" TargetMode="External"/><Relationship Id="rId5" Type="http://schemas.openxmlformats.org/officeDocument/2006/relationships/hyperlink" Target="https://podminky.urs.cz/item/CS_URS_2024_01/171251201" TargetMode="External"/><Relationship Id="rId15" Type="http://schemas.openxmlformats.org/officeDocument/2006/relationships/drawing" Target="../drawings/drawing6.xml"/><Relationship Id="rId10" Type="http://schemas.openxmlformats.org/officeDocument/2006/relationships/hyperlink" Target="https://podminky.urs.cz/item/CS_URS_2024_01/936124113" TargetMode="External"/><Relationship Id="rId4" Type="http://schemas.openxmlformats.org/officeDocument/2006/relationships/hyperlink" Target="https://podminky.urs.cz/item/CS_URS_2024_01/171201231" TargetMode="External"/><Relationship Id="rId9" Type="http://schemas.openxmlformats.org/officeDocument/2006/relationships/hyperlink" Target="https://podminky.urs.cz/item/CS_URS_2024_01/274351122" TargetMode="External"/><Relationship Id="rId1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6" Type="http://schemas.openxmlformats.org/officeDocument/2006/relationships/hyperlink" Target="https://podminky.urs.cz/item/CS_URS_2024_01/184813511" TargetMode="External"/><Relationship Id="rId117" Type="http://schemas.openxmlformats.org/officeDocument/2006/relationships/drawing" Target="../drawings/drawing7.xml"/><Relationship Id="rId21" Type="http://schemas.openxmlformats.org/officeDocument/2006/relationships/hyperlink" Target="https://vymery.bimplatforma.cz/version/103137_q1a1SMDO2rjMujh-1eS9O05bOxud-TxuTRbW0gzJSIiv1DxMuvtC-M4Bp9Ityahm6fNcDDX7shcKt2yxiOHPqg" TargetMode="External"/><Relationship Id="rId42" Type="http://schemas.openxmlformats.org/officeDocument/2006/relationships/hyperlink" Target="https://podminky.urs.cz/item/CS_URS_2024_01/184215211" TargetMode="External"/><Relationship Id="rId47" Type="http://schemas.openxmlformats.org/officeDocument/2006/relationships/hyperlink" Target="https://vymery.bimplatforma.cz/version/103137__6roOyFBAu0o8sxZpg1J_dJ8maV-hTFNkSdZaQzWQDvarybbTfdsUraVs8rzsBg_rv0JvLg9N90wFTebQfNekg" TargetMode="External"/><Relationship Id="rId63" Type="http://schemas.openxmlformats.org/officeDocument/2006/relationships/hyperlink" Target="https://podminky.urs.cz/item/CS_URS_2024_01/185851129" TargetMode="External"/><Relationship Id="rId68" Type="http://schemas.openxmlformats.org/officeDocument/2006/relationships/hyperlink" Target="https://vymery.bimplatforma.cz/version/103137_EMZuJPxmoJcSMpdMmeXV5ffrbARkc7nQo-3etjOYLzjXmoxGlSBKxjyBGmEsr6WVypwdC1gOtYR2Qe0hyt9sVw" TargetMode="External"/><Relationship Id="rId84" Type="http://schemas.openxmlformats.org/officeDocument/2006/relationships/hyperlink" Target="https://podminky.urs.cz/item/CS_URS_2024_01/185851129" TargetMode="External"/><Relationship Id="rId89" Type="http://schemas.openxmlformats.org/officeDocument/2006/relationships/hyperlink" Target="https://podminky.urs.cz/item/CS_URS_2024_01/877325213" TargetMode="External"/><Relationship Id="rId112" Type="http://schemas.openxmlformats.org/officeDocument/2006/relationships/hyperlink" Target="https://vymery.bimplatforma.cz/version/103137_or8GFZ7wK3ZGsC9z_jgzDLg9mXNKQWQ_w1VkD1rJukQpkrl2u2C67MeTtezYPyJEHi511Z_GzUpV5bAcD6UWOg" TargetMode="External"/><Relationship Id="rId16" Type="http://schemas.openxmlformats.org/officeDocument/2006/relationships/hyperlink" Target="https://podminky.urs.cz/item/CS_URS_2024_01/181351003" TargetMode="External"/><Relationship Id="rId107" Type="http://schemas.openxmlformats.org/officeDocument/2006/relationships/hyperlink" Target="https://podminky.urs.cz/item/CS_URS_2024_01/561121101" TargetMode="External"/><Relationship Id="rId11" Type="http://schemas.openxmlformats.org/officeDocument/2006/relationships/hyperlink" Target="https://podminky.urs.cz/item/CS_URS_2024_01/162651112" TargetMode="External"/><Relationship Id="rId24" Type="http://schemas.openxmlformats.org/officeDocument/2006/relationships/hyperlink" Target="https://podminky.urs.cz/item/CS_URS_2024_01/183403161" TargetMode="External"/><Relationship Id="rId32" Type="http://schemas.openxmlformats.org/officeDocument/2006/relationships/hyperlink" Target="https://podminky.urs.cz/item/CS_URS_2024_01/185804215" TargetMode="External"/><Relationship Id="rId37" Type="http://schemas.openxmlformats.org/officeDocument/2006/relationships/hyperlink" Target="https://vymery.bimplatforma.cz/version/103137_lgDreho3W1TKAsDDiiOyxy6i4EgFFOkE_QCdnkqXRHg1raI00Xft6Oy55TRa1fSUv4UX7kKMmG4qscqdRpyu6Q" TargetMode="External"/><Relationship Id="rId40" Type="http://schemas.openxmlformats.org/officeDocument/2006/relationships/hyperlink" Target="https://podminky.urs.cz/item/CS_URS_2024_01/184102115" TargetMode="External"/><Relationship Id="rId45" Type="http://schemas.openxmlformats.org/officeDocument/2006/relationships/hyperlink" Target="https://vymery.bimplatforma.cz/version/103137_L8fNp8-FTWk7bNhPM9NmWDra1iuYyp8119460bL1LPUAyvQqK3NG1X7bHWRejoKm4pARj6NeLxPnAyCde0qHhw" TargetMode="External"/><Relationship Id="rId53" Type="http://schemas.openxmlformats.org/officeDocument/2006/relationships/hyperlink" Target="https://vymery.bimplatforma.cz/version/103137_KFTk5p9_cBY5P0J0qaNjRDTZssaZGHU0KFynDZ3WxNTJ3-M7Ffu4id4I2JaID3_Wl_efPeW9Dz67X6xnG-RGmw" TargetMode="External"/><Relationship Id="rId58" Type="http://schemas.openxmlformats.org/officeDocument/2006/relationships/hyperlink" Target="https://podminky.urs.cz/item/CS_URS_2024_01/184911333" TargetMode="External"/><Relationship Id="rId66" Type="http://schemas.openxmlformats.org/officeDocument/2006/relationships/hyperlink" Target="https://vymery.bimplatforma.cz/version/103137_EozG0oF31xb3XvSdENHrMerjSzMHTsEeMk1BDU8_D9r444kXwItBvuzm_MtqHPoWk46R-goLNXvD9OScL_iG3A" TargetMode="External"/><Relationship Id="rId74" Type="http://schemas.openxmlformats.org/officeDocument/2006/relationships/hyperlink" Target="https://vymery.bimplatforma.cz/version/103137_ZGlO-_Z4Abx_A5mKDT5DfyXTR3B30SmkPsOVXrL34JM5RNqsgLmqzsOGmq6Dlxf9KHNRhejms85MhPsscbtzNg" TargetMode="External"/><Relationship Id="rId79" Type="http://schemas.openxmlformats.org/officeDocument/2006/relationships/hyperlink" Target="https://podminky.urs.cz/item/CS_URS_2024_01/185804311" TargetMode="External"/><Relationship Id="rId87" Type="http://schemas.openxmlformats.org/officeDocument/2006/relationships/hyperlink" Target="https://podminky.urs.cz/item/CS_URS_2024_01/212972113" TargetMode="External"/><Relationship Id="rId102" Type="http://schemas.openxmlformats.org/officeDocument/2006/relationships/hyperlink" Target="https://podminky.urs.cz/item/CS_URS_2024_01/899922811" TargetMode="External"/><Relationship Id="rId110" Type="http://schemas.openxmlformats.org/officeDocument/2006/relationships/hyperlink" Target="https://vymery.bimplatforma.cz/version/103137_or8GFZ7wK3ZGsC9z_jgzDLg9mXNKQWQ_w1VkD1rJukQpkrl2u2C67MeTtezYPyJEHi511Z_GzUpV5bAcD6UWOg" TargetMode="External"/><Relationship Id="rId115" Type="http://schemas.openxmlformats.org/officeDocument/2006/relationships/hyperlink" Target="https://podminky.urs.cz/item/CS_URS_2024_01/998231311" TargetMode="External"/><Relationship Id="rId5" Type="http://schemas.openxmlformats.org/officeDocument/2006/relationships/hyperlink" Target="https://podminky.urs.cz/item/CS_URS_2024_01/162751119" TargetMode="External"/><Relationship Id="rId61" Type="http://schemas.openxmlformats.org/officeDocument/2006/relationships/hyperlink" Target="https://vymery.bimplatforma.cz/version/103137_Eqgv0h-WuRZxNaG9dgYjHahcuDHYp3G1gsrsPF_f9ud6JDfxP-sKxEFsPU8A69cV3HEUHMMpaQ1uzNlXquRrtQ" TargetMode="External"/><Relationship Id="rId82" Type="http://schemas.openxmlformats.org/officeDocument/2006/relationships/hyperlink" Target="https://vymery.bimplatforma.cz/version/103137_NMswrnZ2iaVgh38Zx1qZQq35RcG7SBeO3qzqQCLSGOcQPh_Scq2mC3RjQHZvU5jSohDq9cFMhP41d7X9C-4syg" TargetMode="External"/><Relationship Id="rId90" Type="http://schemas.openxmlformats.org/officeDocument/2006/relationships/hyperlink" Target="https://vymery.bimplatforma.cz/version/103137_kjy9KPlKMn3kLUSCE1DlXaK6tqagTElgyNXFTK7fP0Tq18AYKn0jCP_KkABtUxirtsVX2Idk6NE_sayXf-5Z6A" TargetMode="External"/><Relationship Id="rId95" Type="http://schemas.openxmlformats.org/officeDocument/2006/relationships/hyperlink" Target="https://podminky.urs.cz/item/CS_URS_2024_01/184852322" TargetMode="External"/><Relationship Id="rId19" Type="http://schemas.openxmlformats.org/officeDocument/2006/relationships/hyperlink" Target="https://vymery.bimplatforma.cz/version/103137_m2i5uhCAU8BqZY33XWvJZWQG2YQvD0od4OnRU3uwONxwp0zw9OrcjP0M1uSyq9xTL9SbqSXhRxKhERCRtPZGxA" TargetMode="External"/><Relationship Id="rId14" Type="http://schemas.openxmlformats.org/officeDocument/2006/relationships/hyperlink" Target="https://vymery.bimplatforma.cz/version/103137_Pjen0ppoQFuyUzhVf6-OmFw9rqSjLG-Ua3Ws0pW9OjGz5NmW222I3yzQUhSJ-c_qgahqAlLwicTM-ouevDI_gw" TargetMode="External"/><Relationship Id="rId22" Type="http://schemas.openxmlformats.org/officeDocument/2006/relationships/hyperlink" Target="https://podminky.urs.cz/item/CS_URS_2024_01/183403153" TargetMode="External"/><Relationship Id="rId27" Type="http://schemas.openxmlformats.org/officeDocument/2006/relationships/hyperlink" Target="https://vymery.bimplatforma.cz/version/103137_AL1CA2T8lXjLy5h1yaF_Kf2friXxAE6FTlrN2gcJTyQ-uNZBe1TH3wfPg6kOqHjvXsQgwtbZ7Wm9aME3bMwutw" TargetMode="External"/><Relationship Id="rId30" Type="http://schemas.openxmlformats.org/officeDocument/2006/relationships/hyperlink" Target="https://podminky.urs.cz/item/CS_URS_2024_01/185803111" TargetMode="External"/><Relationship Id="rId35" Type="http://schemas.openxmlformats.org/officeDocument/2006/relationships/hyperlink" Target="https://vymery.bimplatforma.cz/version/103137_XWVPGZms4u2G2zIZcHsE_81CmkUa06WIbkqZvMl9Co-5vvvjkRhM3vvLqERr15MR8_QLkQkMK0_coa7BXHVNEA" TargetMode="External"/><Relationship Id="rId43" Type="http://schemas.openxmlformats.org/officeDocument/2006/relationships/hyperlink" Target="https://vymery.bimplatforma.cz/version/103137_zAmvvOhUOPoRmvmsO5ivyALharHrLwNyUBuaOaq0GjiD_7sYm9qq7TwyrwMXab4D0AqAcEUW2EtGppDgSsr4Hg" TargetMode="External"/><Relationship Id="rId48" Type="http://schemas.openxmlformats.org/officeDocument/2006/relationships/hyperlink" Target="https://podminky.urs.cz/item/CS_URS_2024_01/184813242" TargetMode="External"/><Relationship Id="rId56" Type="http://schemas.openxmlformats.org/officeDocument/2006/relationships/hyperlink" Target="https://podminky.urs.cz/item/CS_URS_2024_01/184911151" TargetMode="External"/><Relationship Id="rId64" Type="http://schemas.openxmlformats.org/officeDocument/2006/relationships/hyperlink" Target="https://podminky.urs.cz/item/CS_URS_2024_01/275362021" TargetMode="External"/><Relationship Id="rId69" Type="http://schemas.openxmlformats.org/officeDocument/2006/relationships/hyperlink" Target="https://vymery.bimplatforma.cz/version/103137_Rlt6Hawhw5N8VWjpJhIeXzXugN7W5sBo1lPaqlWy5b_10X66xQfGWzOO3OA-gjZjAqhfksgotvQwtb651x1MEg" TargetMode="External"/><Relationship Id="rId77" Type="http://schemas.openxmlformats.org/officeDocument/2006/relationships/hyperlink" Target="https://podminky.urs.cz/item/CS_URS_2024_01/185804252" TargetMode="External"/><Relationship Id="rId100" Type="http://schemas.openxmlformats.org/officeDocument/2006/relationships/hyperlink" Target="https://podminky.urs.cz/item/CS_URS_2024_01/185851121" TargetMode="External"/><Relationship Id="rId105" Type="http://schemas.openxmlformats.org/officeDocument/2006/relationships/hyperlink" Target="https://podminky.urs.cz/item/CS_URS_2024_01/181912111" TargetMode="External"/><Relationship Id="rId113" Type="http://schemas.openxmlformats.org/officeDocument/2006/relationships/hyperlink" Target="https://podminky.urs.cz/item/CS_URS_2024_01/919726123" TargetMode="External"/><Relationship Id="rId8" Type="http://schemas.openxmlformats.org/officeDocument/2006/relationships/hyperlink" Target="https://podminky.urs.cz/item/CS_URS_2024_01/171251201" TargetMode="External"/><Relationship Id="rId51" Type="http://schemas.openxmlformats.org/officeDocument/2006/relationships/hyperlink" Target="https://vymery.bimplatforma.cz/version/103137_5bdqyHPbhSiCRX1DO-6LarFMWD1uyiymVlIWFtumOq3fJH-hsIyzJnoKi-pzYPrINltExWQo0s7rxqgYKVZa1A" TargetMode="External"/><Relationship Id="rId72" Type="http://schemas.openxmlformats.org/officeDocument/2006/relationships/hyperlink" Target="https://vymery.bimplatforma.cz/version/103137_3h08W8GrfNFNb7q6gIJNOzuMhklvC-IJeEBbaeyFycNw4pbgmvUo6TO-cyDy0jAoepKcAqWhDIbctX2d8mprjQ" TargetMode="External"/><Relationship Id="rId80" Type="http://schemas.openxmlformats.org/officeDocument/2006/relationships/hyperlink" Target="https://vymery.bimplatforma.cz/version/103137_DqnYVJrAaH3WUL6dPUC6u7pvIax_yHIQG43bdr8yRcnFwMZp59B_vHexAw7WkYDe4zZ0lIakjM02mpXYCLZhJw" TargetMode="External"/><Relationship Id="rId85" Type="http://schemas.openxmlformats.org/officeDocument/2006/relationships/hyperlink" Target="https://podminky.urs.cz/item/CS_URS_2024_01/212752402" TargetMode="External"/><Relationship Id="rId93" Type="http://schemas.openxmlformats.org/officeDocument/2006/relationships/hyperlink" Target="https://podminky.urs.cz/item/CS_URS_2024_01/184817111" TargetMode="External"/><Relationship Id="rId98" Type="http://schemas.openxmlformats.org/officeDocument/2006/relationships/hyperlink" Target="https://vymery.bimplatforma.cz/version/103137_q1a1SMDO2rjMujh-1eS9O05bOxud-TxuTRbW0gzJSIiv1DxMuvtC-M4Bp9Ityahm6fNcDDX7shcKt2yxiOHPqg" TargetMode="External"/><Relationship Id="rId3" Type="http://schemas.openxmlformats.org/officeDocument/2006/relationships/hyperlink" Target="https://podminky.urs.cz/item/CS_URS_2024_01/162211319" TargetMode="External"/><Relationship Id="rId12" Type="http://schemas.openxmlformats.org/officeDocument/2006/relationships/hyperlink" Target="https://podminky.urs.cz/item/CS_URS_2024_01/167151101" TargetMode="External"/><Relationship Id="rId17" Type="http://schemas.openxmlformats.org/officeDocument/2006/relationships/hyperlink" Target="https://vymery.bimplatforma.cz/version/103137_XKAYqDf9XRXlRVKObzRaHlBzWxSTOuvu5AJzBUbo8H-e1dYaFZcVMnpPwHqBNgYfWxsTfbGxxVIl_l8JQQSZSA" TargetMode="External"/><Relationship Id="rId25" Type="http://schemas.openxmlformats.org/officeDocument/2006/relationships/hyperlink" Target="https://vymery.bimplatforma.cz/version/103137_zPHcPV62WLD0ZswhQIlzc6SO_vSIPdiiktP95fxbZLD5cEHhlgR9JeQw3MDcSQAtHspyjSdklHeaRvmf185dxA" TargetMode="External"/><Relationship Id="rId33" Type="http://schemas.openxmlformats.org/officeDocument/2006/relationships/hyperlink" Target="https://vymery.bimplatforma.cz/version/103137_sxE5XihvMYKWTb8gw7JeSV1ZoBZqvzU6RG-5MrAzfjKmap7jMdwwA0IAazPMsPNZGDDCbHjVUyz4KOhkWjDtBQ" TargetMode="External"/><Relationship Id="rId38" Type="http://schemas.openxmlformats.org/officeDocument/2006/relationships/hyperlink" Target="https://podminky.urs.cz/item/CS_URS_2024_01/185851121" TargetMode="External"/><Relationship Id="rId46" Type="http://schemas.openxmlformats.org/officeDocument/2006/relationships/hyperlink" Target="https://podminky.urs.cz/item/CS_URS_2024_01/184813162" TargetMode="External"/><Relationship Id="rId59" Type="http://schemas.openxmlformats.org/officeDocument/2006/relationships/hyperlink" Target="https://vymery.bimplatforma.cz/version/103137_VlE8dmnLEsjaaX5O0afidWpa7fnOQZ-HuxlY1Pjwcqa8VD3yCYu80zMn3-Qbv3azsDudRtXnLEoJACiQ0W4f2A" TargetMode="External"/><Relationship Id="rId67" Type="http://schemas.openxmlformats.org/officeDocument/2006/relationships/hyperlink" Target="https://vymery.bimplatforma.cz/version/103137_g_1--UNYQAuWWjwZcIuVivs4ehtO_Br8_u6Wonnp0feGtuL3kUcVwpQvNBe1GkgAKb1NVDTuyXSf1HaehsWQ5A" TargetMode="External"/><Relationship Id="rId103" Type="http://schemas.openxmlformats.org/officeDocument/2006/relationships/hyperlink" Target="https://podminky.urs.cz/item/CS_URS_2024_01/171152501" TargetMode="External"/><Relationship Id="rId108" Type="http://schemas.openxmlformats.org/officeDocument/2006/relationships/hyperlink" Target="https://vymery.bimplatforma.cz/version/103137_or8GFZ7wK3ZGsC9z_jgzDLg9mXNKQWQ_w1VkD1rJukQpkrl2u2C67MeTtezYPyJEHi511Z_GzUpV5bAcD6UWOg" TargetMode="External"/><Relationship Id="rId116" Type="http://schemas.openxmlformats.org/officeDocument/2006/relationships/printerSettings" Target="../printerSettings/printerSettings8.bin"/><Relationship Id="rId20" Type="http://schemas.openxmlformats.org/officeDocument/2006/relationships/hyperlink" Target="https://podminky.urs.cz/item/CS_URS_2024_01/183402121" TargetMode="External"/><Relationship Id="rId41" Type="http://schemas.openxmlformats.org/officeDocument/2006/relationships/hyperlink" Target="https://vymery.bimplatforma.cz/version/103137_NJLXpyxIeub9d-EePCDYt0ZnYwojkk6rKeM2ByoNWbYd0xbA73lEFRCEfXgNhB8Uh1cD0IoCyxwobFOXdN5zBA" TargetMode="External"/><Relationship Id="rId54" Type="http://schemas.openxmlformats.org/officeDocument/2006/relationships/hyperlink" Target="https://podminky.urs.cz/item/CS_URS_2024_01/184814211" TargetMode="External"/><Relationship Id="rId62" Type="http://schemas.openxmlformats.org/officeDocument/2006/relationships/hyperlink" Target="https://podminky.urs.cz/item/CS_URS_2024_01/185851121" TargetMode="External"/><Relationship Id="rId70" Type="http://schemas.openxmlformats.org/officeDocument/2006/relationships/hyperlink" Target="https://podminky.urs.cz/item/CS_URS_2024_01/183111111" TargetMode="External"/><Relationship Id="rId75" Type="http://schemas.openxmlformats.org/officeDocument/2006/relationships/hyperlink" Target="https://podminky.urs.cz/item/CS_URS_2024_01/185804111" TargetMode="External"/><Relationship Id="rId83" Type="http://schemas.openxmlformats.org/officeDocument/2006/relationships/hyperlink" Target="https://podminky.urs.cz/item/CS_URS_2024_01/185851121" TargetMode="External"/><Relationship Id="rId88" Type="http://schemas.openxmlformats.org/officeDocument/2006/relationships/hyperlink" Target="https://vymery.bimplatforma.cz/version/103137_RtpC0jzo6ORLLr1--ddkz_Y5UF8ggjiL5mReI_ba5EO4j9r_toDyUB7sEQ12tzHye8xU-HCuDgAFs2KIsjNtCA" TargetMode="External"/><Relationship Id="rId91" Type="http://schemas.openxmlformats.org/officeDocument/2006/relationships/hyperlink" Target="https://podminky.urs.cz/item/CS_URS_2024_01/184813151" TargetMode="External"/><Relationship Id="rId96" Type="http://schemas.openxmlformats.org/officeDocument/2006/relationships/hyperlink" Target="https://podminky.urs.cz/item/CS_URS_2024_01/184911151" TargetMode="External"/><Relationship Id="rId111" Type="http://schemas.openxmlformats.org/officeDocument/2006/relationships/hyperlink" Target="https://podminky.urs.cz/item/CS_URS_2024_01/564751103" TargetMode="External"/><Relationship Id="rId1" Type="http://schemas.openxmlformats.org/officeDocument/2006/relationships/hyperlink" Target="https://podminky.urs.cz/item/CS_URS_2024_01/132212131" TargetMode="External"/><Relationship Id="rId6" Type="http://schemas.openxmlformats.org/officeDocument/2006/relationships/hyperlink" Target="https://podminky.urs.cz/item/CS_URS_2024_01/167111121" TargetMode="External"/><Relationship Id="rId15" Type="http://schemas.openxmlformats.org/officeDocument/2006/relationships/hyperlink" Target="https://podminky.urs.cz/item/CS_URS_2024_01/181305111" TargetMode="External"/><Relationship Id="rId23" Type="http://schemas.openxmlformats.org/officeDocument/2006/relationships/hyperlink" Target="https://vymery.bimplatforma.cz/version/103137_yiCnmgnL3NHc9_NPDVxsLyHOAU-1QtzML3X_211vkVRc_BP3mtji17AexxlplD9tJLWTeGcJRxUSbTtHzqBjng" TargetMode="External"/><Relationship Id="rId28" Type="http://schemas.openxmlformats.org/officeDocument/2006/relationships/hyperlink" Target="https://podminky.urs.cz/item/CS_URS_2024_01/184813521" TargetMode="External"/><Relationship Id="rId36" Type="http://schemas.openxmlformats.org/officeDocument/2006/relationships/hyperlink" Target="https://podminky.urs.cz/item/CS_URS_2024_01/185804312" TargetMode="External"/><Relationship Id="rId49" Type="http://schemas.openxmlformats.org/officeDocument/2006/relationships/hyperlink" Target="https://vymery.bimplatforma.cz/version/103137_L8fNp8-FTWk7bNhPM9NmWDra1iuYyp8119460bL1LPUAyvQqK3NG1X7bHWRejoKm4pARj6NeLxPnAyCde0qHhw" TargetMode="External"/><Relationship Id="rId57" Type="http://schemas.openxmlformats.org/officeDocument/2006/relationships/hyperlink" Target="https://vymery.bimplatforma.cz/version/103137_Js8ezrw5Nq8af8vtLY_szCVrvDQ-prpWlUjWXRoG3zcmosA_Kj-kjIovOuVYvt5RbPe-DcWvvoxW0--J1fOZGw" TargetMode="External"/><Relationship Id="rId106" Type="http://schemas.openxmlformats.org/officeDocument/2006/relationships/hyperlink" Target="https://vymery.bimplatforma.cz/version/103137_or8GFZ7wK3ZGsC9z_jgzDLg9mXNKQWQ_w1VkD1rJukQpkrl2u2C67MeTtezYPyJEHi511Z_GzUpV5bAcD6UWOg" TargetMode="External"/><Relationship Id="rId114" Type="http://schemas.openxmlformats.org/officeDocument/2006/relationships/hyperlink" Target="https://vymery.bimplatforma.cz/version/103137_or8GFZ7wK3ZGsC9z_jgzDLg9mXNKQWQ_w1VkD1rJukQpkrl2u2C67MeTtezYPyJEHi511Z_GzUpV5bAcD6UWOg" TargetMode="External"/><Relationship Id="rId10" Type="http://schemas.openxmlformats.org/officeDocument/2006/relationships/hyperlink" Target="https://podminky.urs.cz/item/CS_URS_2024_01/184814211" TargetMode="External"/><Relationship Id="rId31" Type="http://schemas.openxmlformats.org/officeDocument/2006/relationships/hyperlink" Target="https://vymery.bimplatforma.cz/version/103137_sxE5XihvMYKWTb8gw7JeSV1ZoBZqvzU6RG-5MrAzfjKmap7jMdwwA0IAazPMsPNZGDDCbHjVUyz4KOhkWjDtBQ" TargetMode="External"/><Relationship Id="rId44" Type="http://schemas.openxmlformats.org/officeDocument/2006/relationships/hyperlink" Target="https://podminky.urs.cz/item/CS_URS_2024_01/184801121" TargetMode="External"/><Relationship Id="rId52" Type="http://schemas.openxmlformats.org/officeDocument/2006/relationships/hyperlink" Target="https://podminky.urs.cz/item/CS_URS_2024_01/184813521" TargetMode="External"/><Relationship Id="rId60" Type="http://schemas.openxmlformats.org/officeDocument/2006/relationships/hyperlink" Target="https://podminky.urs.cz/item/CS_URS_2024_01/185804311" TargetMode="External"/><Relationship Id="rId65" Type="http://schemas.openxmlformats.org/officeDocument/2006/relationships/hyperlink" Target="https://vymery.bimplatforma.cz/version/103137_bXw16c5jJmAwVk54YdICE5zRviDA3Vd4ZH_4XsAFwFft6_xp5IkBH8XH2Mp5VmtPzCX1JyqYwR352j86o41ahw" TargetMode="External"/><Relationship Id="rId73" Type="http://schemas.openxmlformats.org/officeDocument/2006/relationships/hyperlink" Target="https://podminky.urs.cz/item/CS_URS_2024_01/183211313" TargetMode="External"/><Relationship Id="rId78" Type="http://schemas.openxmlformats.org/officeDocument/2006/relationships/hyperlink" Target="https://vymery.bimplatforma.cz/version/103137_NMswrnZ2iaVgh38Zx1qZQq35RcG7SBeO3qzqQCLSGOcQPh_Scq2mC3RjQHZvU5jSohDq9cFMhP41d7X9C-4syg" TargetMode="External"/><Relationship Id="rId81" Type="http://schemas.openxmlformats.org/officeDocument/2006/relationships/hyperlink" Target="https://podminky.urs.cz/item/CS_URS_2024_01/185804511" TargetMode="External"/><Relationship Id="rId86" Type="http://schemas.openxmlformats.org/officeDocument/2006/relationships/hyperlink" Target="https://vymery.bimplatforma.cz/version/103137_RtpC0jzo6ORLLr1--ddkz_Y5UF8ggjiL5mReI_ba5EO4j9r_toDyUB7sEQ12tzHye8xU-HCuDgAFs2KIsjNtCA" TargetMode="External"/><Relationship Id="rId94" Type="http://schemas.openxmlformats.org/officeDocument/2006/relationships/hyperlink" Target="https://vymery.bimplatforma.cz/version/103137_q1a1SMDO2rjMujh-1eS9O05bOxud-TxuTRbW0gzJSIiv1DxMuvtC-M4Bp9Ityahm6fNcDDX7shcKt2yxiOHPqg" TargetMode="External"/><Relationship Id="rId99" Type="http://schemas.openxmlformats.org/officeDocument/2006/relationships/hyperlink" Target="https://podminky.urs.cz/item/CS_URS_2024_01/185804311" TargetMode="External"/><Relationship Id="rId101" Type="http://schemas.openxmlformats.org/officeDocument/2006/relationships/hyperlink" Target="https://podminky.urs.cz/item/CS_URS_2024_01/185851129" TargetMode="External"/><Relationship Id="rId4" Type="http://schemas.openxmlformats.org/officeDocument/2006/relationships/hyperlink" Target="https://podminky.urs.cz/item/CS_URS_2024_01/162751117" TargetMode="External"/><Relationship Id="rId9" Type="http://schemas.openxmlformats.org/officeDocument/2006/relationships/hyperlink" Target="https://podminky.urs.cz/item/CS_URS_2024_01/174111101" TargetMode="External"/><Relationship Id="rId13" Type="http://schemas.openxmlformats.org/officeDocument/2006/relationships/hyperlink" Target="https://podminky.urs.cz/item/CS_URS_2024_01/181111121" TargetMode="External"/><Relationship Id="rId18" Type="http://schemas.openxmlformats.org/officeDocument/2006/relationships/hyperlink" Target="https://podminky.urs.cz/item/CS_URS_2024_01/181411141" TargetMode="External"/><Relationship Id="rId39" Type="http://schemas.openxmlformats.org/officeDocument/2006/relationships/hyperlink" Target="https://podminky.urs.cz/item/CS_URS_2024_01/185851129" TargetMode="External"/><Relationship Id="rId109" Type="http://schemas.openxmlformats.org/officeDocument/2006/relationships/hyperlink" Target="https://podminky.urs.cz/item/CS_URS_2024_01/561121102" TargetMode="External"/><Relationship Id="rId34" Type="http://schemas.openxmlformats.org/officeDocument/2006/relationships/hyperlink" Target="https://podminky.urs.cz/item/CS_URS_2024_01/185804311" TargetMode="External"/><Relationship Id="rId50" Type="http://schemas.openxmlformats.org/officeDocument/2006/relationships/hyperlink" Target="https://podminky.urs.cz/item/CS_URS_2024_01/184813511" TargetMode="External"/><Relationship Id="rId55" Type="http://schemas.openxmlformats.org/officeDocument/2006/relationships/hyperlink" Target="https://vymery.bimplatforma.cz/version/103137_girF90CWe9sGPwscWGWIohWOVU_PnzIygV07a1h_Xv16XmTLEmk73FNwOk3A9vMgRvP-dq_abArQlofIyHitLQ" TargetMode="External"/><Relationship Id="rId76" Type="http://schemas.openxmlformats.org/officeDocument/2006/relationships/hyperlink" Target="https://vymery.bimplatforma.cz/version/103137_NMswrnZ2iaVgh38Zx1qZQq35RcG7SBeO3qzqQCLSGOcQPh_Scq2mC3RjQHZvU5jSohDq9cFMhP41d7X9C-4syg" TargetMode="External"/><Relationship Id="rId97" Type="http://schemas.openxmlformats.org/officeDocument/2006/relationships/hyperlink" Target="https://podminky.urs.cz/item/CS_URS_2024_01/185804211" TargetMode="External"/><Relationship Id="rId104" Type="http://schemas.openxmlformats.org/officeDocument/2006/relationships/hyperlink" Target="https://vymery.bimplatforma.cz/version/103137_or8GFZ7wK3ZGsC9z_jgzDLg9mXNKQWQ_w1VkD1rJukQpkrl2u2C67MeTtezYPyJEHi511Z_GzUpV5bAcD6UWOg" TargetMode="External"/><Relationship Id="rId7" Type="http://schemas.openxmlformats.org/officeDocument/2006/relationships/hyperlink" Target="https://podminky.urs.cz/item/CS_URS_2024_01/171201231" TargetMode="External"/><Relationship Id="rId71" Type="http://schemas.openxmlformats.org/officeDocument/2006/relationships/hyperlink" Target="https://podminky.urs.cz/item/CS_URS_2024_01/183211312" TargetMode="External"/><Relationship Id="rId92" Type="http://schemas.openxmlformats.org/officeDocument/2006/relationships/hyperlink" Target="https://podminky.urs.cz/item/CS_URS_2024_01/184813162" TargetMode="External"/><Relationship Id="rId2" Type="http://schemas.openxmlformats.org/officeDocument/2006/relationships/hyperlink" Target="https://podminky.urs.cz/item/CS_URS_2024_01/162211311" TargetMode="External"/><Relationship Id="rId29" Type="http://schemas.openxmlformats.org/officeDocument/2006/relationships/hyperlink" Target="https://vymery.bimplatforma.cz/version/103137_HaKbSXtd-8vCBEH-eNLvEkWHCFLM4G9OHgxESf-wTHuY6dGLf4CJJ_OOuzwKKLpyqK8CjiM2Xejf6AtKX2MkZA"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podminky.urs.cz/item/CS_URS_2024_01/032103000" TargetMode="External"/><Relationship Id="rId13" Type="http://schemas.openxmlformats.org/officeDocument/2006/relationships/hyperlink" Target="https://vymery.bimplatforma.cz/version/103137_JADEBaIb9O9xuOv2ezR-y-4U4Rs9ve1_dwr5Tu3HmEcfb4GjPnTRR9ZZS2BrNl21-qPB-6pWVlxM37Ra8t4yZA" TargetMode="External"/><Relationship Id="rId18" Type="http://schemas.openxmlformats.org/officeDocument/2006/relationships/hyperlink" Target="https://podminky.urs.cz/item/CS_URS_2024_01/043154000" TargetMode="External"/><Relationship Id="rId3" Type="http://schemas.openxmlformats.org/officeDocument/2006/relationships/hyperlink" Target="https://podminky.urs.cz/item/CS_URS_2024_01/012303000" TargetMode="External"/><Relationship Id="rId21" Type="http://schemas.openxmlformats.org/officeDocument/2006/relationships/hyperlink" Target="https://podminky.urs.cz/item/CS_URS_2024_01/094104000" TargetMode="External"/><Relationship Id="rId7" Type="http://schemas.openxmlformats.org/officeDocument/2006/relationships/hyperlink" Target="https://podminky.urs.cz/item/CS_URS_2024_01/013284000" TargetMode="External"/><Relationship Id="rId12" Type="http://schemas.openxmlformats.org/officeDocument/2006/relationships/hyperlink" Target="https://vymery.bimplatforma.cz/version/103137_odRE4ScO84Ds9biN6FbMNTNEw0uymtk9Evhj1YtHQ67iZMTu2OAeoQx3sW7cQ6gBXHXoBU40IzQ3vaY6BhS8MQ" TargetMode="External"/><Relationship Id="rId17" Type="http://schemas.openxmlformats.org/officeDocument/2006/relationships/hyperlink" Target="https://podminky.urs.cz/item/CS_URS_2024_01/042703000" TargetMode="External"/><Relationship Id="rId2" Type="http://schemas.openxmlformats.org/officeDocument/2006/relationships/hyperlink" Target="https://podminky.urs.cz/item/CS_URS_2024_01/012203000" TargetMode="External"/><Relationship Id="rId16" Type="http://schemas.openxmlformats.org/officeDocument/2006/relationships/hyperlink" Target="https://podminky.urs.cz/item/CS_URS_2024_01/042503000" TargetMode="External"/><Relationship Id="rId20" Type="http://schemas.openxmlformats.org/officeDocument/2006/relationships/hyperlink" Target="https://podminky.urs.cz/item/CS_URS_2024_01/072103001" TargetMode="External"/><Relationship Id="rId1" Type="http://schemas.openxmlformats.org/officeDocument/2006/relationships/hyperlink" Target="https://podminky.urs.cz/item/CS_URS_2024_01/012103000" TargetMode="External"/><Relationship Id="rId6" Type="http://schemas.openxmlformats.org/officeDocument/2006/relationships/hyperlink" Target="https://podminky.urs.cz/item/CS_URS_2024_01/013274000" TargetMode="External"/><Relationship Id="rId11" Type="http://schemas.openxmlformats.org/officeDocument/2006/relationships/hyperlink" Target="https://podminky.urs.cz/item/CS_URS_2024_01/032803000" TargetMode="External"/><Relationship Id="rId5" Type="http://schemas.openxmlformats.org/officeDocument/2006/relationships/hyperlink" Target="https://podminky.urs.cz/item/CS_URS_2024_01/013254000" TargetMode="External"/><Relationship Id="rId15" Type="http://schemas.openxmlformats.org/officeDocument/2006/relationships/hyperlink" Target="https://podminky.urs.cz/item/CS_URS_2024_01/039203000" TargetMode="External"/><Relationship Id="rId23" Type="http://schemas.openxmlformats.org/officeDocument/2006/relationships/drawing" Target="../drawings/drawing8.xml"/><Relationship Id="rId10" Type="http://schemas.openxmlformats.org/officeDocument/2006/relationships/hyperlink" Target="https://podminky.urs.cz/item/CS_URS_2024_01/032603000" TargetMode="External"/><Relationship Id="rId19" Type="http://schemas.openxmlformats.org/officeDocument/2006/relationships/hyperlink" Target="https://podminky.urs.cz/item/CS_URS_2024_01/045303000" TargetMode="External"/><Relationship Id="rId4" Type="http://schemas.openxmlformats.org/officeDocument/2006/relationships/hyperlink" Target="https://podminky.urs.cz/item/CS_URS_2024_01/013244000" TargetMode="External"/><Relationship Id="rId9" Type="http://schemas.openxmlformats.org/officeDocument/2006/relationships/hyperlink" Target="https://podminky.urs.cz/item/CS_URS_2024_01/032503000" TargetMode="External"/><Relationship Id="rId14" Type="http://schemas.openxmlformats.org/officeDocument/2006/relationships/hyperlink" Target="https://podminky.urs.cz/item/CS_URS_2024_01/034503000" TargetMode="External"/><Relationship Id="rId22"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5"/>
  <sheetViews>
    <sheetView showGridLines="0" tabSelected="1" topLeftCell="A3" workbookViewId="0">
      <selection activeCell="S22" sqref="S22"/>
    </sheetView>
  </sheetViews>
  <sheetFormatPr defaultRowHeight="14.4"/>
  <cols>
    <col min="1" max="1" width="8.28515625" customWidth="1"/>
    <col min="2" max="2" width="1.7109375" customWidth="1"/>
    <col min="3" max="3" width="4.140625" customWidth="1"/>
    <col min="4" max="33" width="2.7109375" customWidth="1"/>
    <col min="34" max="34" width="3.28515625" customWidth="1"/>
    <col min="35" max="35" width="31.7109375" customWidth="1"/>
    <col min="36" max="37" width="2.42578125" customWidth="1"/>
    <col min="38" max="38" width="8.28515625" customWidth="1"/>
    <col min="39" max="39" width="3.28515625" customWidth="1"/>
    <col min="40" max="40" width="13.28515625" customWidth="1"/>
    <col min="41" max="41" width="7.42578125" customWidth="1"/>
    <col min="42" max="42" width="4.140625" customWidth="1"/>
    <col min="43" max="43" width="15.7109375" customWidth="1"/>
    <col min="44" max="44" width="13.7109375" customWidth="1"/>
    <col min="45" max="47" width="25.85546875" hidden="1" customWidth="1"/>
    <col min="48" max="49" width="21.7109375" hidden="1" customWidth="1"/>
    <col min="50" max="51" width="25" hidden="1" customWidth="1"/>
    <col min="52" max="52" width="21.7109375" hidden="1" customWidth="1"/>
    <col min="53" max="53" width="19.140625" hidden="1" customWidth="1"/>
    <col min="54" max="54" width="25" hidden="1" customWidth="1"/>
    <col min="55" max="55" width="21.7109375" hidden="1" customWidth="1"/>
    <col min="56" max="56" width="19.140625" hidden="1" customWidth="1"/>
    <col min="57" max="57" width="66.42578125" customWidth="1"/>
    <col min="71" max="91" width="9.28515625" hidden="1"/>
  </cols>
  <sheetData>
    <row r="1" spans="1:74" ht="10.199999999999999">
      <c r="A1" s="16" t="s">
        <v>0</v>
      </c>
      <c r="AZ1" s="16" t="s">
        <v>1</v>
      </c>
      <c r="BA1" s="16" t="s">
        <v>2</v>
      </c>
      <c r="BB1" s="16" t="s">
        <v>3</v>
      </c>
      <c r="BT1" s="16" t="s">
        <v>4</v>
      </c>
      <c r="BU1" s="16" t="s">
        <v>4</v>
      </c>
      <c r="BV1" s="16" t="s">
        <v>5</v>
      </c>
    </row>
    <row r="2" spans="1:74" ht="36.9" customHeight="1">
      <c r="AR2" s="316"/>
      <c r="AS2" s="316"/>
      <c r="AT2" s="316"/>
      <c r="AU2" s="316"/>
      <c r="AV2" s="316"/>
      <c r="AW2" s="316"/>
      <c r="AX2" s="316"/>
      <c r="AY2" s="316"/>
      <c r="AZ2" s="316"/>
      <c r="BA2" s="316"/>
      <c r="BB2" s="316"/>
      <c r="BC2" s="316"/>
      <c r="BD2" s="316"/>
      <c r="BE2" s="316"/>
      <c r="BS2" s="17" t="s">
        <v>6</v>
      </c>
      <c r="BT2" s="17" t="s">
        <v>7</v>
      </c>
    </row>
    <row r="3" spans="1:74" ht="6.9"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ht="24.9" customHeight="1">
      <c r="B4" s="20"/>
      <c r="D4" s="21" t="s">
        <v>9</v>
      </c>
      <c r="AR4" s="20"/>
      <c r="AS4" s="22" t="s">
        <v>10</v>
      </c>
      <c r="BE4" s="23" t="s">
        <v>11</v>
      </c>
      <c r="BS4" s="17" t="s">
        <v>12</v>
      </c>
    </row>
    <row r="5" spans="1:74" ht="12" customHeight="1">
      <c r="B5" s="20"/>
      <c r="D5" s="24" t="s">
        <v>13</v>
      </c>
      <c r="K5" s="315" t="s">
        <v>14</v>
      </c>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R5" s="20"/>
      <c r="BE5" s="312" t="s">
        <v>15</v>
      </c>
      <c r="BS5" s="17" t="s">
        <v>6</v>
      </c>
    </row>
    <row r="6" spans="1:74" ht="36.9" customHeight="1">
      <c r="B6" s="20"/>
      <c r="D6" s="26" t="s">
        <v>16</v>
      </c>
      <c r="K6" s="317" t="s">
        <v>17</v>
      </c>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316"/>
      <c r="AR6" s="20"/>
      <c r="BE6" s="313"/>
      <c r="BS6" s="17" t="s">
        <v>6</v>
      </c>
    </row>
    <row r="7" spans="1:74" ht="12" customHeight="1">
      <c r="B7" s="20"/>
      <c r="D7" s="27" t="s">
        <v>18</v>
      </c>
      <c r="K7" s="25" t="s">
        <v>19</v>
      </c>
      <c r="AK7" s="27" t="s">
        <v>20</v>
      </c>
      <c r="AN7" s="25" t="s">
        <v>21</v>
      </c>
      <c r="AR7" s="20"/>
      <c r="BE7" s="313"/>
      <c r="BS7" s="17" t="s">
        <v>6</v>
      </c>
    </row>
    <row r="8" spans="1:74" ht="12" customHeight="1">
      <c r="B8" s="20"/>
      <c r="D8" s="27" t="s">
        <v>22</v>
      </c>
      <c r="K8" s="25" t="s">
        <v>23</v>
      </c>
      <c r="AK8" s="27" t="s">
        <v>24</v>
      </c>
      <c r="AN8" s="28" t="s">
        <v>25</v>
      </c>
      <c r="AR8" s="20"/>
      <c r="BE8" s="313"/>
      <c r="BS8" s="17" t="s">
        <v>6</v>
      </c>
    </row>
    <row r="9" spans="1:74" ht="29.25" customHeight="1">
      <c r="B9" s="20"/>
      <c r="D9" s="24" t="s">
        <v>26</v>
      </c>
      <c r="K9" s="29" t="s">
        <v>27</v>
      </c>
      <c r="AK9" s="24" t="s">
        <v>28</v>
      </c>
      <c r="AN9" s="29" t="s">
        <v>29</v>
      </c>
      <c r="AR9" s="20"/>
      <c r="BE9" s="313"/>
      <c r="BS9" s="17" t="s">
        <v>6</v>
      </c>
    </row>
    <row r="10" spans="1:74" ht="12" customHeight="1">
      <c r="B10" s="20"/>
      <c r="D10" s="27" t="s">
        <v>30</v>
      </c>
      <c r="AK10" s="27" t="s">
        <v>31</v>
      </c>
      <c r="AN10" s="25" t="s">
        <v>32</v>
      </c>
      <c r="AR10" s="20"/>
      <c r="BE10" s="313"/>
      <c r="BS10" s="17" t="s">
        <v>6</v>
      </c>
    </row>
    <row r="11" spans="1:74" ht="18.45" customHeight="1">
      <c r="B11" s="20"/>
      <c r="E11" s="25" t="s">
        <v>33</v>
      </c>
      <c r="AK11" s="27" t="s">
        <v>34</v>
      </c>
      <c r="AN11" s="25" t="s">
        <v>32</v>
      </c>
      <c r="AR11" s="20"/>
      <c r="BE11" s="313"/>
      <c r="BS11" s="17" t="s">
        <v>6</v>
      </c>
    </row>
    <row r="12" spans="1:74" ht="6.9" customHeight="1">
      <c r="B12" s="20"/>
      <c r="AR12" s="20"/>
      <c r="BE12" s="313"/>
      <c r="BS12" s="17" t="s">
        <v>6</v>
      </c>
    </row>
    <row r="13" spans="1:74" ht="12" customHeight="1">
      <c r="B13" s="20"/>
      <c r="D13" s="27" t="s">
        <v>35</v>
      </c>
      <c r="AK13" s="27" t="s">
        <v>31</v>
      </c>
      <c r="AN13" s="30" t="s">
        <v>36</v>
      </c>
      <c r="AR13" s="20"/>
      <c r="BE13" s="313"/>
      <c r="BS13" s="17" t="s">
        <v>6</v>
      </c>
    </row>
    <row r="14" spans="1:74" ht="13.2">
      <c r="B14" s="20"/>
      <c r="E14" s="318" t="s">
        <v>36</v>
      </c>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19"/>
      <c r="AF14" s="319"/>
      <c r="AG14" s="319"/>
      <c r="AH14" s="319"/>
      <c r="AI14" s="319"/>
      <c r="AJ14" s="319"/>
      <c r="AK14" s="27" t="s">
        <v>34</v>
      </c>
      <c r="AN14" s="30" t="s">
        <v>36</v>
      </c>
      <c r="AR14" s="20"/>
      <c r="BE14" s="313"/>
      <c r="BS14" s="17" t="s">
        <v>6</v>
      </c>
    </row>
    <row r="15" spans="1:74" ht="6.9" customHeight="1">
      <c r="B15" s="20"/>
      <c r="AR15" s="20"/>
      <c r="BE15" s="313"/>
      <c r="BS15" s="17" t="s">
        <v>4</v>
      </c>
    </row>
    <row r="16" spans="1:74" ht="12" customHeight="1">
      <c r="B16" s="20"/>
      <c r="D16" s="27" t="s">
        <v>37</v>
      </c>
      <c r="AK16" s="27" t="s">
        <v>31</v>
      </c>
      <c r="AN16" s="25" t="s">
        <v>32</v>
      </c>
      <c r="AR16" s="20"/>
      <c r="BE16" s="313"/>
      <c r="BS16" s="17" t="s">
        <v>4</v>
      </c>
    </row>
    <row r="17" spans="2:71" ht="18.45" customHeight="1">
      <c r="B17" s="20"/>
      <c r="E17" s="25" t="s">
        <v>38</v>
      </c>
      <c r="AK17" s="27" t="s">
        <v>34</v>
      </c>
      <c r="AN17" s="25" t="s">
        <v>32</v>
      </c>
      <c r="AR17" s="20"/>
      <c r="BE17" s="313"/>
      <c r="BS17" s="17" t="s">
        <v>39</v>
      </c>
    </row>
    <row r="18" spans="2:71" ht="6.9" customHeight="1">
      <c r="B18" s="20"/>
      <c r="AR18" s="20"/>
      <c r="BE18" s="313"/>
      <c r="BS18" s="17" t="s">
        <v>6</v>
      </c>
    </row>
    <row r="19" spans="2:71" ht="12" customHeight="1">
      <c r="B19" s="20"/>
      <c r="D19" s="27" t="s">
        <v>40</v>
      </c>
      <c r="AK19" s="27" t="s">
        <v>31</v>
      </c>
      <c r="AN19" s="25" t="s">
        <v>32</v>
      </c>
      <c r="AR19" s="20"/>
      <c r="BE19" s="313"/>
      <c r="BS19" s="17" t="s">
        <v>6</v>
      </c>
    </row>
    <row r="20" spans="2:71" ht="18.45" customHeight="1">
      <c r="B20" s="20"/>
      <c r="E20" s="25" t="s">
        <v>41</v>
      </c>
      <c r="AK20" s="27" t="s">
        <v>34</v>
      </c>
      <c r="AN20" s="25" t="s">
        <v>32</v>
      </c>
      <c r="AR20" s="20"/>
      <c r="BE20" s="313"/>
      <c r="BS20" s="17" t="s">
        <v>4</v>
      </c>
    </row>
    <row r="21" spans="2:71" ht="6.9" customHeight="1">
      <c r="B21" s="20"/>
      <c r="AR21" s="20"/>
      <c r="BE21" s="313"/>
    </row>
    <row r="22" spans="2:71" ht="12" customHeight="1">
      <c r="B22" s="20"/>
      <c r="D22" s="27" t="s">
        <v>42</v>
      </c>
      <c r="AR22" s="20"/>
      <c r="BE22" s="313"/>
    </row>
    <row r="23" spans="2:71" ht="47.25" customHeight="1">
      <c r="B23" s="20"/>
      <c r="E23" s="320" t="s">
        <v>43</v>
      </c>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c r="AK23" s="320"/>
      <c r="AL23" s="320"/>
      <c r="AM23" s="320"/>
      <c r="AN23" s="320"/>
      <c r="AR23" s="20"/>
      <c r="BE23" s="313"/>
    </row>
    <row r="24" spans="2:71" ht="6.9" customHeight="1">
      <c r="B24" s="20"/>
      <c r="AR24" s="20"/>
      <c r="BE24" s="313"/>
    </row>
    <row r="25" spans="2:71" ht="6.9" customHeight="1">
      <c r="B25" s="20"/>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R25" s="20"/>
      <c r="BE25" s="313"/>
    </row>
    <row r="26" spans="2:71" s="1" customFormat="1" ht="25.95" customHeight="1">
      <c r="B26" s="33"/>
      <c r="D26" s="34" t="s">
        <v>44</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21">
        <f>ROUND(AG54,2)</f>
        <v>0</v>
      </c>
      <c r="AL26" s="322"/>
      <c r="AM26" s="322"/>
      <c r="AN26" s="322"/>
      <c r="AO26" s="322"/>
      <c r="AR26" s="33"/>
      <c r="BE26" s="313"/>
    </row>
    <row r="27" spans="2:71" s="1" customFormat="1" ht="6.9" customHeight="1">
      <c r="B27" s="33"/>
      <c r="AR27" s="33"/>
      <c r="BE27" s="313"/>
    </row>
    <row r="28" spans="2:71" s="1" customFormat="1" ht="13.2">
      <c r="B28" s="33"/>
      <c r="L28" s="323" t="s">
        <v>45</v>
      </c>
      <c r="M28" s="323"/>
      <c r="N28" s="323"/>
      <c r="O28" s="323"/>
      <c r="P28" s="323"/>
      <c r="W28" s="323" t="s">
        <v>46</v>
      </c>
      <c r="X28" s="323"/>
      <c r="Y28" s="323"/>
      <c r="Z28" s="323"/>
      <c r="AA28" s="323"/>
      <c r="AB28" s="323"/>
      <c r="AC28" s="323"/>
      <c r="AD28" s="323"/>
      <c r="AE28" s="323"/>
      <c r="AK28" s="323" t="s">
        <v>47</v>
      </c>
      <c r="AL28" s="323"/>
      <c r="AM28" s="323"/>
      <c r="AN28" s="323"/>
      <c r="AO28" s="323"/>
      <c r="AR28" s="33"/>
      <c r="BE28" s="313"/>
    </row>
    <row r="29" spans="2:71" s="2" customFormat="1" ht="14.4" customHeight="1">
      <c r="B29" s="37"/>
      <c r="D29" s="27" t="s">
        <v>48</v>
      </c>
      <c r="F29" s="27" t="s">
        <v>49</v>
      </c>
      <c r="L29" s="326">
        <v>0.21</v>
      </c>
      <c r="M29" s="325"/>
      <c r="N29" s="325"/>
      <c r="O29" s="325"/>
      <c r="P29" s="325"/>
      <c r="W29" s="324">
        <f>ROUND(AZ54, 2)</f>
        <v>0</v>
      </c>
      <c r="X29" s="325"/>
      <c r="Y29" s="325"/>
      <c r="Z29" s="325"/>
      <c r="AA29" s="325"/>
      <c r="AB29" s="325"/>
      <c r="AC29" s="325"/>
      <c r="AD29" s="325"/>
      <c r="AE29" s="325"/>
      <c r="AK29" s="324">
        <f>ROUND(AV54, 2)</f>
        <v>0</v>
      </c>
      <c r="AL29" s="325"/>
      <c r="AM29" s="325"/>
      <c r="AN29" s="325"/>
      <c r="AO29" s="325"/>
      <c r="AR29" s="37"/>
      <c r="BE29" s="314"/>
    </row>
    <row r="30" spans="2:71" s="2" customFormat="1" ht="14.4" customHeight="1">
      <c r="B30" s="37"/>
      <c r="F30" s="27" t="s">
        <v>50</v>
      </c>
      <c r="L30" s="326">
        <v>0.12</v>
      </c>
      <c r="M30" s="325"/>
      <c r="N30" s="325"/>
      <c r="O30" s="325"/>
      <c r="P30" s="325"/>
      <c r="W30" s="324">
        <f>ROUND(BA54, 2)</f>
        <v>0</v>
      </c>
      <c r="X30" s="325"/>
      <c r="Y30" s="325"/>
      <c r="Z30" s="325"/>
      <c r="AA30" s="325"/>
      <c r="AB30" s="325"/>
      <c r="AC30" s="325"/>
      <c r="AD30" s="325"/>
      <c r="AE30" s="325"/>
      <c r="AK30" s="324">
        <f>ROUND(AW54, 2)</f>
        <v>0</v>
      </c>
      <c r="AL30" s="325"/>
      <c r="AM30" s="325"/>
      <c r="AN30" s="325"/>
      <c r="AO30" s="325"/>
      <c r="AR30" s="37"/>
      <c r="BE30" s="314"/>
    </row>
    <row r="31" spans="2:71" s="2" customFormat="1" ht="14.4" hidden="1" customHeight="1">
      <c r="B31" s="37"/>
      <c r="F31" s="27" t="s">
        <v>51</v>
      </c>
      <c r="L31" s="326">
        <v>0.21</v>
      </c>
      <c r="M31" s="325"/>
      <c r="N31" s="325"/>
      <c r="O31" s="325"/>
      <c r="P31" s="325"/>
      <c r="W31" s="324">
        <f>ROUND(BB54, 2)</f>
        <v>0</v>
      </c>
      <c r="X31" s="325"/>
      <c r="Y31" s="325"/>
      <c r="Z31" s="325"/>
      <c r="AA31" s="325"/>
      <c r="AB31" s="325"/>
      <c r="AC31" s="325"/>
      <c r="AD31" s="325"/>
      <c r="AE31" s="325"/>
      <c r="AK31" s="324">
        <v>0</v>
      </c>
      <c r="AL31" s="325"/>
      <c r="AM31" s="325"/>
      <c r="AN31" s="325"/>
      <c r="AO31" s="325"/>
      <c r="AR31" s="37"/>
      <c r="BE31" s="314"/>
    </row>
    <row r="32" spans="2:71" s="2" customFormat="1" ht="14.4" hidden="1" customHeight="1">
      <c r="B32" s="37"/>
      <c r="F32" s="27" t="s">
        <v>52</v>
      </c>
      <c r="L32" s="326">
        <v>0.12</v>
      </c>
      <c r="M32" s="325"/>
      <c r="N32" s="325"/>
      <c r="O32" s="325"/>
      <c r="P32" s="325"/>
      <c r="W32" s="324">
        <f>ROUND(BC54, 2)</f>
        <v>0</v>
      </c>
      <c r="X32" s="325"/>
      <c r="Y32" s="325"/>
      <c r="Z32" s="325"/>
      <c r="AA32" s="325"/>
      <c r="AB32" s="325"/>
      <c r="AC32" s="325"/>
      <c r="AD32" s="325"/>
      <c r="AE32" s="325"/>
      <c r="AK32" s="324">
        <v>0</v>
      </c>
      <c r="AL32" s="325"/>
      <c r="AM32" s="325"/>
      <c r="AN32" s="325"/>
      <c r="AO32" s="325"/>
      <c r="AR32" s="37"/>
      <c r="BE32" s="314"/>
    </row>
    <row r="33" spans="2:44" s="2" customFormat="1" ht="14.4" hidden="1" customHeight="1">
      <c r="B33" s="37"/>
      <c r="F33" s="27" t="s">
        <v>53</v>
      </c>
      <c r="L33" s="326">
        <v>0</v>
      </c>
      <c r="M33" s="325"/>
      <c r="N33" s="325"/>
      <c r="O33" s="325"/>
      <c r="P33" s="325"/>
      <c r="W33" s="324">
        <f>ROUND(BD54, 2)</f>
        <v>0</v>
      </c>
      <c r="X33" s="325"/>
      <c r="Y33" s="325"/>
      <c r="Z33" s="325"/>
      <c r="AA33" s="325"/>
      <c r="AB33" s="325"/>
      <c r="AC33" s="325"/>
      <c r="AD33" s="325"/>
      <c r="AE33" s="325"/>
      <c r="AK33" s="324">
        <v>0</v>
      </c>
      <c r="AL33" s="325"/>
      <c r="AM33" s="325"/>
      <c r="AN33" s="325"/>
      <c r="AO33" s="325"/>
      <c r="AR33" s="37"/>
    </row>
    <row r="34" spans="2:44" s="1" customFormat="1" ht="6.9" customHeight="1">
      <c r="B34" s="33"/>
      <c r="AR34" s="33"/>
    </row>
    <row r="35" spans="2:44" s="1" customFormat="1" ht="25.95" customHeight="1">
      <c r="B35" s="33"/>
      <c r="C35" s="38"/>
      <c r="D35" s="39" t="s">
        <v>54</v>
      </c>
      <c r="E35" s="40"/>
      <c r="F35" s="40"/>
      <c r="G35" s="40"/>
      <c r="H35" s="40"/>
      <c r="I35" s="40"/>
      <c r="J35" s="40"/>
      <c r="K35" s="40"/>
      <c r="L35" s="40"/>
      <c r="M35" s="40"/>
      <c r="N35" s="40"/>
      <c r="O35" s="40"/>
      <c r="P35" s="40"/>
      <c r="Q35" s="40"/>
      <c r="R35" s="40"/>
      <c r="S35" s="40"/>
      <c r="T35" s="41" t="s">
        <v>55</v>
      </c>
      <c r="U35" s="40"/>
      <c r="V35" s="40"/>
      <c r="W35" s="40"/>
      <c r="X35" s="330" t="s">
        <v>56</v>
      </c>
      <c r="Y35" s="328"/>
      <c r="Z35" s="328"/>
      <c r="AA35" s="328"/>
      <c r="AB35" s="328"/>
      <c r="AC35" s="40"/>
      <c r="AD35" s="40"/>
      <c r="AE35" s="40"/>
      <c r="AF35" s="40"/>
      <c r="AG35" s="40"/>
      <c r="AH35" s="40"/>
      <c r="AI35" s="40"/>
      <c r="AJ35" s="40"/>
      <c r="AK35" s="327">
        <f>SUM(AK26:AK33)</f>
        <v>0</v>
      </c>
      <c r="AL35" s="328"/>
      <c r="AM35" s="328"/>
      <c r="AN35" s="328"/>
      <c r="AO35" s="329"/>
      <c r="AP35" s="38"/>
      <c r="AQ35" s="38"/>
      <c r="AR35" s="33"/>
    </row>
    <row r="36" spans="2:44" s="1" customFormat="1" ht="6.9" customHeight="1">
      <c r="B36" s="33"/>
      <c r="AR36" s="33"/>
    </row>
    <row r="37" spans="2:44" s="1" customFormat="1" ht="6.9" customHeight="1">
      <c r="B37" s="42"/>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33"/>
    </row>
    <row r="41" spans="2:44" s="1" customFormat="1" ht="6.9" customHeight="1">
      <c r="B41" s="4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33"/>
    </row>
    <row r="42" spans="2:44" s="1" customFormat="1" ht="24.9" customHeight="1">
      <c r="B42" s="33"/>
      <c r="C42" s="21" t="s">
        <v>57</v>
      </c>
      <c r="AR42" s="33"/>
    </row>
    <row r="43" spans="2:44" s="1" customFormat="1" ht="6.9" customHeight="1">
      <c r="B43" s="33"/>
      <c r="AR43" s="33"/>
    </row>
    <row r="44" spans="2:44" s="3" customFormat="1" ht="12" customHeight="1">
      <c r="B44" s="46"/>
      <c r="C44" s="27" t="s">
        <v>13</v>
      </c>
      <c r="L44" s="3" t="str">
        <f>K5</f>
        <v>R24-014</v>
      </c>
      <c r="AR44" s="46"/>
    </row>
    <row r="45" spans="2:44" s="4" customFormat="1" ht="36.9" customHeight="1">
      <c r="B45" s="47"/>
      <c r="C45" s="48" t="s">
        <v>16</v>
      </c>
      <c r="L45" s="290" t="str">
        <f>K6</f>
        <v>Tábor - Sídliště Nad Lužnicí - Náměstí Přátelství, část A</v>
      </c>
      <c r="M45" s="291"/>
      <c r="N45" s="291"/>
      <c r="O45" s="291"/>
      <c r="P45" s="291"/>
      <c r="Q45" s="291"/>
      <c r="R45" s="291"/>
      <c r="S45" s="291"/>
      <c r="T45" s="291"/>
      <c r="U45" s="291"/>
      <c r="V45" s="291"/>
      <c r="W45" s="291"/>
      <c r="X45" s="291"/>
      <c r="Y45" s="291"/>
      <c r="Z45" s="291"/>
      <c r="AA45" s="291"/>
      <c r="AB45" s="291"/>
      <c r="AC45" s="291"/>
      <c r="AD45" s="291"/>
      <c r="AE45" s="291"/>
      <c r="AF45" s="291"/>
      <c r="AG45" s="291"/>
      <c r="AH45" s="291"/>
      <c r="AI45" s="291"/>
      <c r="AJ45" s="291"/>
      <c r="AK45" s="291"/>
      <c r="AL45" s="291"/>
      <c r="AM45" s="291"/>
      <c r="AN45" s="291"/>
      <c r="AO45" s="291"/>
      <c r="AR45" s="47"/>
    </row>
    <row r="46" spans="2:44" s="1" customFormat="1" ht="6.9" customHeight="1">
      <c r="B46" s="33"/>
      <c r="AR46" s="33"/>
    </row>
    <row r="47" spans="2:44" s="1" customFormat="1" ht="12" customHeight="1">
      <c r="B47" s="33"/>
      <c r="C47" s="27" t="s">
        <v>22</v>
      </c>
      <c r="L47" s="49" t="str">
        <f>IF(K8="","",K8)</f>
        <v>Tábor</v>
      </c>
      <c r="AI47" s="27" t="s">
        <v>24</v>
      </c>
      <c r="AM47" s="292" t="str">
        <f>IF(AN8= "","",AN8)</f>
        <v>20. 6. 2024</v>
      </c>
      <c r="AN47" s="292"/>
      <c r="AR47" s="33"/>
    </row>
    <row r="48" spans="2:44" s="1" customFormat="1" ht="6.9" customHeight="1">
      <c r="B48" s="33"/>
      <c r="AR48" s="33"/>
    </row>
    <row r="49" spans="1:91" s="1" customFormat="1" ht="25.65" customHeight="1">
      <c r="B49" s="33"/>
      <c r="C49" s="27" t="s">
        <v>30</v>
      </c>
      <c r="L49" s="3" t="str">
        <f>IF(E11= "","",E11)</f>
        <v>Město Tábor, Žižkovo nám. 2/2, 390 01 Tábor</v>
      </c>
      <c r="AI49" s="27" t="s">
        <v>37</v>
      </c>
      <c r="AM49" s="297" t="str">
        <f>IF(E17="","",E17)</f>
        <v>DOPAS s.r.o., Mahenova 494/3, 150 00 Praha</v>
      </c>
      <c r="AN49" s="298"/>
      <c r="AO49" s="298"/>
      <c r="AP49" s="298"/>
      <c r="AR49" s="33"/>
      <c r="AS49" s="293" t="s">
        <v>58</v>
      </c>
      <c r="AT49" s="294"/>
      <c r="AU49" s="51"/>
      <c r="AV49" s="51"/>
      <c r="AW49" s="51"/>
      <c r="AX49" s="51"/>
      <c r="AY49" s="51"/>
      <c r="AZ49" s="51"/>
      <c r="BA49" s="51"/>
      <c r="BB49" s="51"/>
      <c r="BC49" s="51"/>
      <c r="BD49" s="52"/>
    </row>
    <row r="50" spans="1:91" s="1" customFormat="1" ht="15.15" customHeight="1">
      <c r="B50" s="33"/>
      <c r="C50" s="27" t="s">
        <v>35</v>
      </c>
      <c r="L50" s="3" t="str">
        <f>IF(E14= "Vyplň údaj","",E14)</f>
        <v/>
      </c>
      <c r="AI50" s="27" t="s">
        <v>40</v>
      </c>
      <c r="AM50" s="297" t="str">
        <f>IF(E20="","",E20)</f>
        <v>L.Štuller</v>
      </c>
      <c r="AN50" s="298"/>
      <c r="AO50" s="298"/>
      <c r="AP50" s="298"/>
      <c r="AR50" s="33"/>
      <c r="AS50" s="295"/>
      <c r="AT50" s="296"/>
      <c r="BD50" s="54"/>
    </row>
    <row r="51" spans="1:91" s="1" customFormat="1" ht="10.8" customHeight="1">
      <c r="B51" s="33"/>
      <c r="AR51" s="33"/>
      <c r="AS51" s="295"/>
      <c r="AT51" s="296"/>
      <c r="BD51" s="54"/>
    </row>
    <row r="52" spans="1:91" s="1" customFormat="1" ht="29.25" customHeight="1">
      <c r="B52" s="33"/>
      <c r="C52" s="299" t="s">
        <v>59</v>
      </c>
      <c r="D52" s="300"/>
      <c r="E52" s="300"/>
      <c r="F52" s="300"/>
      <c r="G52" s="300"/>
      <c r="H52" s="55"/>
      <c r="I52" s="302" t="s">
        <v>60</v>
      </c>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1" t="s">
        <v>61</v>
      </c>
      <c r="AH52" s="300"/>
      <c r="AI52" s="300"/>
      <c r="AJ52" s="300"/>
      <c r="AK52" s="300"/>
      <c r="AL52" s="300"/>
      <c r="AM52" s="300"/>
      <c r="AN52" s="302" t="s">
        <v>62</v>
      </c>
      <c r="AO52" s="300"/>
      <c r="AP52" s="300"/>
      <c r="AQ52" s="56" t="s">
        <v>63</v>
      </c>
      <c r="AR52" s="33"/>
      <c r="AS52" s="57" t="s">
        <v>64</v>
      </c>
      <c r="AT52" s="58" t="s">
        <v>65</v>
      </c>
      <c r="AU52" s="58" t="s">
        <v>66</v>
      </c>
      <c r="AV52" s="58" t="s">
        <v>67</v>
      </c>
      <c r="AW52" s="58" t="s">
        <v>68</v>
      </c>
      <c r="AX52" s="58" t="s">
        <v>69</v>
      </c>
      <c r="AY52" s="58" t="s">
        <v>70</v>
      </c>
      <c r="AZ52" s="58" t="s">
        <v>71</v>
      </c>
      <c r="BA52" s="58" t="s">
        <v>72</v>
      </c>
      <c r="BB52" s="58" t="s">
        <v>73</v>
      </c>
      <c r="BC52" s="58" t="s">
        <v>74</v>
      </c>
      <c r="BD52" s="59" t="s">
        <v>75</v>
      </c>
    </row>
    <row r="53" spans="1:91" s="1" customFormat="1" ht="10.8" customHeight="1">
      <c r="B53" s="33"/>
      <c r="AR53" s="33"/>
      <c r="AS53" s="60"/>
      <c r="AT53" s="51"/>
      <c r="AU53" s="51"/>
      <c r="AV53" s="51"/>
      <c r="AW53" s="51"/>
      <c r="AX53" s="51"/>
      <c r="AY53" s="51"/>
      <c r="AZ53" s="51"/>
      <c r="BA53" s="51"/>
      <c r="BB53" s="51"/>
      <c r="BC53" s="51"/>
      <c r="BD53" s="52"/>
    </row>
    <row r="54" spans="1:91" s="5" customFormat="1" ht="32.4" customHeight="1">
      <c r="B54" s="61"/>
      <c r="C54" s="62" t="s">
        <v>76</v>
      </c>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310">
        <f>ROUND(AG55+AG59+AG63,2)</f>
        <v>0</v>
      </c>
      <c r="AH54" s="310"/>
      <c r="AI54" s="310"/>
      <c r="AJ54" s="310"/>
      <c r="AK54" s="310"/>
      <c r="AL54" s="310"/>
      <c r="AM54" s="310"/>
      <c r="AN54" s="311">
        <f t="shared" ref="AN54:AN63" si="0">SUM(AG54,AT54)</f>
        <v>0</v>
      </c>
      <c r="AO54" s="311"/>
      <c r="AP54" s="311"/>
      <c r="AQ54" s="65" t="s">
        <v>32</v>
      </c>
      <c r="AR54" s="61"/>
      <c r="AS54" s="66">
        <f>ROUND(AS55+AS59+AS63,2)</f>
        <v>0</v>
      </c>
      <c r="AT54" s="67">
        <f t="shared" ref="AT54:AT63" si="1">ROUND(SUM(AV54:AW54),2)</f>
        <v>0</v>
      </c>
      <c r="AU54" s="68">
        <f>ROUND(AU55+AU59+AU63,5)</f>
        <v>0</v>
      </c>
      <c r="AV54" s="67">
        <f>ROUND(AZ54*L29,2)</f>
        <v>0</v>
      </c>
      <c r="AW54" s="67">
        <f>ROUND(BA54*L30,2)</f>
        <v>0</v>
      </c>
      <c r="AX54" s="67">
        <f>ROUND(BB54*L29,2)</f>
        <v>0</v>
      </c>
      <c r="AY54" s="67">
        <f>ROUND(BC54*L30,2)</f>
        <v>0</v>
      </c>
      <c r="AZ54" s="67">
        <f>ROUND(AZ55+AZ59+AZ63,2)</f>
        <v>0</v>
      </c>
      <c r="BA54" s="67">
        <f>ROUND(BA55+BA59+BA63,2)</f>
        <v>0</v>
      </c>
      <c r="BB54" s="67">
        <f>ROUND(BB55+BB59+BB63,2)</f>
        <v>0</v>
      </c>
      <c r="BC54" s="67">
        <f>ROUND(BC55+BC59+BC63,2)</f>
        <v>0</v>
      </c>
      <c r="BD54" s="69">
        <f>ROUND(BD55+BD59+BD63,2)</f>
        <v>0</v>
      </c>
      <c r="BS54" s="70" t="s">
        <v>77</v>
      </c>
      <c r="BT54" s="70" t="s">
        <v>78</v>
      </c>
      <c r="BU54" s="71" t="s">
        <v>79</v>
      </c>
      <c r="BV54" s="70" t="s">
        <v>80</v>
      </c>
      <c r="BW54" s="70" t="s">
        <v>5</v>
      </c>
      <c r="BX54" s="70" t="s">
        <v>81</v>
      </c>
      <c r="CL54" s="70" t="s">
        <v>19</v>
      </c>
    </row>
    <row r="55" spans="1:91" s="6" customFormat="1" ht="16.5" customHeight="1">
      <c r="B55" s="72"/>
      <c r="C55" s="73"/>
      <c r="D55" s="306" t="s">
        <v>82</v>
      </c>
      <c r="E55" s="306"/>
      <c r="F55" s="306"/>
      <c r="G55" s="306"/>
      <c r="H55" s="306"/>
      <c r="I55" s="74"/>
      <c r="J55" s="306" t="s">
        <v>83</v>
      </c>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03">
        <f>ROUND(SUM(AG56:AG58),2)</f>
        <v>0</v>
      </c>
      <c r="AH55" s="304"/>
      <c r="AI55" s="304"/>
      <c r="AJ55" s="304"/>
      <c r="AK55" s="304"/>
      <c r="AL55" s="304"/>
      <c r="AM55" s="304"/>
      <c r="AN55" s="305">
        <f t="shared" si="0"/>
        <v>0</v>
      </c>
      <c r="AO55" s="304"/>
      <c r="AP55" s="304"/>
      <c r="AQ55" s="75" t="s">
        <v>84</v>
      </c>
      <c r="AR55" s="72"/>
      <c r="AS55" s="76">
        <f>ROUND(SUM(AS56:AS58),2)</f>
        <v>0</v>
      </c>
      <c r="AT55" s="77">
        <f t="shared" si="1"/>
        <v>0</v>
      </c>
      <c r="AU55" s="78">
        <f>ROUND(SUM(AU56:AU58),5)</f>
        <v>0</v>
      </c>
      <c r="AV55" s="77">
        <f>ROUND(AZ55*L29,2)</f>
        <v>0</v>
      </c>
      <c r="AW55" s="77">
        <f>ROUND(BA55*L30,2)</f>
        <v>0</v>
      </c>
      <c r="AX55" s="77">
        <f>ROUND(BB55*L29,2)</f>
        <v>0</v>
      </c>
      <c r="AY55" s="77">
        <f>ROUND(BC55*L30,2)</f>
        <v>0</v>
      </c>
      <c r="AZ55" s="77">
        <f>ROUND(SUM(AZ56:AZ58),2)</f>
        <v>0</v>
      </c>
      <c r="BA55" s="77">
        <f>ROUND(SUM(BA56:BA58),2)</f>
        <v>0</v>
      </c>
      <c r="BB55" s="77">
        <f>ROUND(SUM(BB56:BB58),2)</f>
        <v>0</v>
      </c>
      <c r="BC55" s="77">
        <f>ROUND(SUM(BC56:BC58),2)</f>
        <v>0</v>
      </c>
      <c r="BD55" s="79">
        <f>ROUND(SUM(BD56:BD58),2)</f>
        <v>0</v>
      </c>
      <c r="BS55" s="80" t="s">
        <v>77</v>
      </c>
      <c r="BT55" s="80" t="s">
        <v>85</v>
      </c>
      <c r="BU55" s="80" t="s">
        <v>79</v>
      </c>
      <c r="BV55" s="80" t="s">
        <v>80</v>
      </c>
      <c r="BW55" s="80" t="s">
        <v>86</v>
      </c>
      <c r="BX55" s="80" t="s">
        <v>5</v>
      </c>
      <c r="CL55" s="80" t="s">
        <v>32</v>
      </c>
      <c r="CM55" s="80" t="s">
        <v>87</v>
      </c>
    </row>
    <row r="56" spans="1:91" s="3" customFormat="1" ht="16.5" customHeight="1">
      <c r="A56" s="81" t="s">
        <v>88</v>
      </c>
      <c r="B56" s="46"/>
      <c r="C56" s="9"/>
      <c r="D56" s="9"/>
      <c r="E56" s="309" t="s">
        <v>89</v>
      </c>
      <c r="F56" s="309"/>
      <c r="G56" s="309"/>
      <c r="H56" s="309"/>
      <c r="I56" s="309"/>
      <c r="J56" s="9"/>
      <c r="K56" s="309" t="s">
        <v>90</v>
      </c>
      <c r="L56" s="309"/>
      <c r="M56" s="309"/>
      <c r="N56" s="309"/>
      <c r="O56" s="309"/>
      <c r="P56" s="309"/>
      <c r="Q56" s="309"/>
      <c r="R56" s="309"/>
      <c r="S56" s="309"/>
      <c r="T56" s="309"/>
      <c r="U56" s="309"/>
      <c r="V56" s="309"/>
      <c r="W56" s="309"/>
      <c r="X56" s="309"/>
      <c r="Y56" s="309"/>
      <c r="Z56" s="309"/>
      <c r="AA56" s="309"/>
      <c r="AB56" s="309"/>
      <c r="AC56" s="309"/>
      <c r="AD56" s="309"/>
      <c r="AE56" s="309"/>
      <c r="AF56" s="309"/>
      <c r="AG56" s="307">
        <f>'SO 01 - Parkoviště, zpevn...'!J32</f>
        <v>0</v>
      </c>
      <c r="AH56" s="308"/>
      <c r="AI56" s="308"/>
      <c r="AJ56" s="308"/>
      <c r="AK56" s="308"/>
      <c r="AL56" s="308"/>
      <c r="AM56" s="308"/>
      <c r="AN56" s="307">
        <f t="shared" si="0"/>
        <v>0</v>
      </c>
      <c r="AO56" s="308"/>
      <c r="AP56" s="308"/>
      <c r="AQ56" s="82" t="s">
        <v>91</v>
      </c>
      <c r="AR56" s="46"/>
      <c r="AS56" s="83">
        <v>0</v>
      </c>
      <c r="AT56" s="84">
        <f t="shared" si="1"/>
        <v>0</v>
      </c>
      <c r="AU56" s="85">
        <f>'SO 01 - Parkoviště, zpevn...'!P117</f>
        <v>0</v>
      </c>
      <c r="AV56" s="84">
        <f>'SO 01 - Parkoviště, zpevn...'!J35</f>
        <v>0</v>
      </c>
      <c r="AW56" s="84">
        <f>'SO 01 - Parkoviště, zpevn...'!J36</f>
        <v>0</v>
      </c>
      <c r="AX56" s="84">
        <f>'SO 01 - Parkoviště, zpevn...'!J37</f>
        <v>0</v>
      </c>
      <c r="AY56" s="84">
        <f>'SO 01 - Parkoviště, zpevn...'!J38</f>
        <v>0</v>
      </c>
      <c r="AZ56" s="84">
        <f>'SO 01 - Parkoviště, zpevn...'!F35</f>
        <v>0</v>
      </c>
      <c r="BA56" s="84">
        <f>'SO 01 - Parkoviště, zpevn...'!F36</f>
        <v>0</v>
      </c>
      <c r="BB56" s="84">
        <f>'SO 01 - Parkoviště, zpevn...'!F37</f>
        <v>0</v>
      </c>
      <c r="BC56" s="84">
        <f>'SO 01 - Parkoviště, zpevn...'!F38</f>
        <v>0</v>
      </c>
      <c r="BD56" s="86">
        <f>'SO 01 - Parkoviště, zpevn...'!F39</f>
        <v>0</v>
      </c>
      <c r="BT56" s="25" t="s">
        <v>87</v>
      </c>
      <c r="BV56" s="25" t="s">
        <v>80</v>
      </c>
      <c r="BW56" s="25" t="s">
        <v>92</v>
      </c>
      <c r="BX56" s="25" t="s">
        <v>86</v>
      </c>
      <c r="CL56" s="25" t="s">
        <v>32</v>
      </c>
    </row>
    <row r="57" spans="1:91" s="3" customFormat="1" ht="16.5" customHeight="1">
      <c r="A57" s="81" t="s">
        <v>88</v>
      </c>
      <c r="B57" s="46"/>
      <c r="C57" s="9"/>
      <c r="D57" s="9"/>
      <c r="E57" s="309" t="s">
        <v>93</v>
      </c>
      <c r="F57" s="309"/>
      <c r="G57" s="309"/>
      <c r="H57" s="309"/>
      <c r="I57" s="309"/>
      <c r="J57" s="9"/>
      <c r="K57" s="309" t="s">
        <v>94</v>
      </c>
      <c r="L57" s="309"/>
      <c r="M57" s="309"/>
      <c r="N57" s="309"/>
      <c r="O57" s="309"/>
      <c r="P57" s="309"/>
      <c r="Q57" s="309"/>
      <c r="R57" s="309"/>
      <c r="S57" s="309"/>
      <c r="T57" s="309"/>
      <c r="U57" s="309"/>
      <c r="V57" s="309"/>
      <c r="W57" s="309"/>
      <c r="X57" s="309"/>
      <c r="Y57" s="309"/>
      <c r="Z57" s="309"/>
      <c r="AA57" s="309"/>
      <c r="AB57" s="309"/>
      <c r="AC57" s="309"/>
      <c r="AD57" s="309"/>
      <c r="AE57" s="309"/>
      <c r="AF57" s="309"/>
      <c r="AG57" s="307">
        <f>'SO 10 - Stanoviště separo...'!J32</f>
        <v>0</v>
      </c>
      <c r="AH57" s="308"/>
      <c r="AI57" s="308"/>
      <c r="AJ57" s="308"/>
      <c r="AK57" s="308"/>
      <c r="AL57" s="308"/>
      <c r="AM57" s="308"/>
      <c r="AN57" s="307">
        <f t="shared" si="0"/>
        <v>0</v>
      </c>
      <c r="AO57" s="308"/>
      <c r="AP57" s="308"/>
      <c r="AQ57" s="82" t="s">
        <v>91</v>
      </c>
      <c r="AR57" s="46"/>
      <c r="AS57" s="83">
        <v>0</v>
      </c>
      <c r="AT57" s="84">
        <f t="shared" si="1"/>
        <v>0</v>
      </c>
      <c r="AU57" s="85">
        <f>'SO 10 - Stanoviště separo...'!P93</f>
        <v>0</v>
      </c>
      <c r="AV57" s="84">
        <f>'SO 10 - Stanoviště separo...'!J35</f>
        <v>0</v>
      </c>
      <c r="AW57" s="84">
        <f>'SO 10 - Stanoviště separo...'!J36</f>
        <v>0</v>
      </c>
      <c r="AX57" s="84">
        <f>'SO 10 - Stanoviště separo...'!J37</f>
        <v>0</v>
      </c>
      <c r="AY57" s="84">
        <f>'SO 10 - Stanoviště separo...'!J38</f>
        <v>0</v>
      </c>
      <c r="AZ57" s="84">
        <f>'SO 10 - Stanoviště separo...'!F35</f>
        <v>0</v>
      </c>
      <c r="BA57" s="84">
        <f>'SO 10 - Stanoviště separo...'!F36</f>
        <v>0</v>
      </c>
      <c r="BB57" s="84">
        <f>'SO 10 - Stanoviště separo...'!F37</f>
        <v>0</v>
      </c>
      <c r="BC57" s="84">
        <f>'SO 10 - Stanoviště separo...'!F38</f>
        <v>0</v>
      </c>
      <c r="BD57" s="86">
        <f>'SO 10 - Stanoviště separo...'!F39</f>
        <v>0</v>
      </c>
      <c r="BT57" s="25" t="s">
        <v>87</v>
      </c>
      <c r="BV57" s="25" t="s">
        <v>80</v>
      </c>
      <c r="BW57" s="25" t="s">
        <v>95</v>
      </c>
      <c r="BX57" s="25" t="s">
        <v>86</v>
      </c>
      <c r="CL57" s="25" t="s">
        <v>32</v>
      </c>
    </row>
    <row r="58" spans="1:91" s="3" customFormat="1" ht="16.5" customHeight="1">
      <c r="A58" s="81" t="s">
        <v>88</v>
      </c>
      <c r="B58" s="46"/>
      <c r="C58" s="9"/>
      <c r="D58" s="9"/>
      <c r="E58" s="309" t="s">
        <v>96</v>
      </c>
      <c r="F58" s="309"/>
      <c r="G58" s="309"/>
      <c r="H58" s="309"/>
      <c r="I58" s="309"/>
      <c r="J58" s="9"/>
      <c r="K58" s="309" t="s">
        <v>97</v>
      </c>
      <c r="L58" s="309"/>
      <c r="M58" s="309"/>
      <c r="N58" s="309"/>
      <c r="O58" s="309"/>
      <c r="P58" s="309"/>
      <c r="Q58" s="309"/>
      <c r="R58" s="309"/>
      <c r="S58" s="309"/>
      <c r="T58" s="309"/>
      <c r="U58" s="309"/>
      <c r="V58" s="309"/>
      <c r="W58" s="309"/>
      <c r="X58" s="309"/>
      <c r="Y58" s="309"/>
      <c r="Z58" s="309"/>
      <c r="AA58" s="309"/>
      <c r="AB58" s="309"/>
      <c r="AC58" s="309"/>
      <c r="AD58" s="309"/>
      <c r="AE58" s="309"/>
      <c r="AF58" s="309"/>
      <c r="AG58" s="307">
        <f>'SO 11 - Veřejná zeleň'!J32</f>
        <v>0</v>
      </c>
      <c r="AH58" s="308"/>
      <c r="AI58" s="308"/>
      <c r="AJ58" s="308"/>
      <c r="AK58" s="308"/>
      <c r="AL58" s="308"/>
      <c r="AM58" s="308"/>
      <c r="AN58" s="307">
        <f t="shared" si="0"/>
        <v>0</v>
      </c>
      <c r="AO58" s="308"/>
      <c r="AP58" s="308"/>
      <c r="AQ58" s="82" t="s">
        <v>91</v>
      </c>
      <c r="AR58" s="46"/>
      <c r="AS58" s="83">
        <v>0</v>
      </c>
      <c r="AT58" s="84">
        <f t="shared" si="1"/>
        <v>0</v>
      </c>
      <c r="AU58" s="85">
        <f>'SO 11 - Veřejná zeleň'!P96</f>
        <v>0</v>
      </c>
      <c r="AV58" s="84">
        <f>'SO 11 - Veřejná zeleň'!J35</f>
        <v>0</v>
      </c>
      <c r="AW58" s="84">
        <f>'SO 11 - Veřejná zeleň'!J36</f>
        <v>0</v>
      </c>
      <c r="AX58" s="84">
        <f>'SO 11 - Veřejná zeleň'!J37</f>
        <v>0</v>
      </c>
      <c r="AY58" s="84">
        <f>'SO 11 - Veřejná zeleň'!J38</f>
        <v>0</v>
      </c>
      <c r="AZ58" s="84">
        <f>'SO 11 - Veřejná zeleň'!F35</f>
        <v>0</v>
      </c>
      <c r="BA58" s="84">
        <f>'SO 11 - Veřejná zeleň'!F36</f>
        <v>0</v>
      </c>
      <c r="BB58" s="84">
        <f>'SO 11 - Veřejná zeleň'!F37</f>
        <v>0</v>
      </c>
      <c r="BC58" s="84">
        <f>'SO 11 - Veřejná zeleň'!F38</f>
        <v>0</v>
      </c>
      <c r="BD58" s="86">
        <f>'SO 11 - Veřejná zeleň'!F39</f>
        <v>0</v>
      </c>
      <c r="BT58" s="25" t="s">
        <v>87</v>
      </c>
      <c r="BV58" s="25" t="s">
        <v>80</v>
      </c>
      <c r="BW58" s="25" t="s">
        <v>98</v>
      </c>
      <c r="BX58" s="25" t="s">
        <v>86</v>
      </c>
      <c r="CL58" s="25" t="s">
        <v>32</v>
      </c>
    </row>
    <row r="59" spans="1:91" s="6" customFormat="1" ht="16.5" customHeight="1">
      <c r="B59" s="72"/>
      <c r="C59" s="73"/>
      <c r="D59" s="306" t="s">
        <v>99</v>
      </c>
      <c r="E59" s="306"/>
      <c r="F59" s="306"/>
      <c r="G59" s="306"/>
      <c r="H59" s="306"/>
      <c r="I59" s="74"/>
      <c r="J59" s="306" t="s">
        <v>100</v>
      </c>
      <c r="K59" s="306"/>
      <c r="L59" s="306"/>
      <c r="M59" s="306"/>
      <c r="N59" s="306"/>
      <c r="O59" s="306"/>
      <c r="P59" s="306"/>
      <c r="Q59" s="306"/>
      <c r="R59" s="306"/>
      <c r="S59" s="306"/>
      <c r="T59" s="306"/>
      <c r="U59" s="306"/>
      <c r="V59" s="306"/>
      <c r="W59" s="306"/>
      <c r="X59" s="306"/>
      <c r="Y59" s="306"/>
      <c r="Z59" s="306"/>
      <c r="AA59" s="306"/>
      <c r="AB59" s="306"/>
      <c r="AC59" s="306"/>
      <c r="AD59" s="306"/>
      <c r="AE59" s="306"/>
      <c r="AF59" s="306"/>
      <c r="AG59" s="303">
        <f>ROUND(SUM(AG60:AG62),2)</f>
        <v>0</v>
      </c>
      <c r="AH59" s="304"/>
      <c r="AI59" s="304"/>
      <c r="AJ59" s="304"/>
      <c r="AK59" s="304"/>
      <c r="AL59" s="304"/>
      <c r="AM59" s="304"/>
      <c r="AN59" s="305">
        <f t="shared" si="0"/>
        <v>0</v>
      </c>
      <c r="AO59" s="304"/>
      <c r="AP59" s="304"/>
      <c r="AQ59" s="75" t="s">
        <v>84</v>
      </c>
      <c r="AR59" s="72"/>
      <c r="AS59" s="76">
        <f>ROUND(SUM(AS60:AS62),2)</f>
        <v>0</v>
      </c>
      <c r="AT59" s="77">
        <f t="shared" si="1"/>
        <v>0</v>
      </c>
      <c r="AU59" s="78">
        <f>ROUND(SUM(AU60:AU62),5)</f>
        <v>0</v>
      </c>
      <c r="AV59" s="77">
        <f>ROUND(AZ59*L29,2)</f>
        <v>0</v>
      </c>
      <c r="AW59" s="77">
        <f>ROUND(BA59*L30,2)</f>
        <v>0</v>
      </c>
      <c r="AX59" s="77">
        <f>ROUND(BB59*L29,2)</f>
        <v>0</v>
      </c>
      <c r="AY59" s="77">
        <f>ROUND(BC59*L30,2)</f>
        <v>0</v>
      </c>
      <c r="AZ59" s="77">
        <f>ROUND(SUM(AZ60:AZ62),2)</f>
        <v>0</v>
      </c>
      <c r="BA59" s="77">
        <f>ROUND(SUM(BA60:BA62),2)</f>
        <v>0</v>
      </c>
      <c r="BB59" s="77">
        <f>ROUND(SUM(BB60:BB62),2)</f>
        <v>0</v>
      </c>
      <c r="BC59" s="77">
        <f>ROUND(SUM(BC60:BC62),2)</f>
        <v>0</v>
      </c>
      <c r="BD59" s="79">
        <f>ROUND(SUM(BD60:BD62),2)</f>
        <v>0</v>
      </c>
      <c r="BS59" s="80" t="s">
        <v>77</v>
      </c>
      <c r="BT59" s="80" t="s">
        <v>85</v>
      </c>
      <c r="BU59" s="80" t="s">
        <v>79</v>
      </c>
      <c r="BV59" s="80" t="s">
        <v>80</v>
      </c>
      <c r="BW59" s="80" t="s">
        <v>101</v>
      </c>
      <c r="BX59" s="80" t="s">
        <v>5</v>
      </c>
      <c r="CL59" s="80" t="s">
        <v>32</v>
      </c>
      <c r="CM59" s="80" t="s">
        <v>87</v>
      </c>
    </row>
    <row r="60" spans="1:91" s="3" customFormat="1" ht="16.5" customHeight="1">
      <c r="A60" s="81" t="s">
        <v>88</v>
      </c>
      <c r="B60" s="46"/>
      <c r="C60" s="9"/>
      <c r="D60" s="9"/>
      <c r="E60" s="309" t="s">
        <v>89</v>
      </c>
      <c r="F60" s="309"/>
      <c r="G60" s="309"/>
      <c r="H60" s="309"/>
      <c r="I60" s="309"/>
      <c r="J60" s="9"/>
      <c r="K60" s="309" t="s">
        <v>90</v>
      </c>
      <c r="L60" s="309"/>
      <c r="M60" s="309"/>
      <c r="N60" s="309"/>
      <c r="O60" s="309"/>
      <c r="P60" s="309"/>
      <c r="Q60" s="309"/>
      <c r="R60" s="309"/>
      <c r="S60" s="309"/>
      <c r="T60" s="309"/>
      <c r="U60" s="309"/>
      <c r="V60" s="309"/>
      <c r="W60" s="309"/>
      <c r="X60" s="309"/>
      <c r="Y60" s="309"/>
      <c r="Z60" s="309"/>
      <c r="AA60" s="309"/>
      <c r="AB60" s="309"/>
      <c r="AC60" s="309"/>
      <c r="AD60" s="309"/>
      <c r="AE60" s="309"/>
      <c r="AF60" s="309"/>
      <c r="AG60" s="307">
        <f>'SO 01 - Parkoviště, zpevn..._01'!J32</f>
        <v>0</v>
      </c>
      <c r="AH60" s="308"/>
      <c r="AI60" s="308"/>
      <c r="AJ60" s="308"/>
      <c r="AK60" s="308"/>
      <c r="AL60" s="308"/>
      <c r="AM60" s="308"/>
      <c r="AN60" s="307">
        <f t="shared" si="0"/>
        <v>0</v>
      </c>
      <c r="AO60" s="308"/>
      <c r="AP60" s="308"/>
      <c r="AQ60" s="82" t="s">
        <v>91</v>
      </c>
      <c r="AR60" s="46"/>
      <c r="AS60" s="83">
        <v>0</v>
      </c>
      <c r="AT60" s="84">
        <f t="shared" si="1"/>
        <v>0</v>
      </c>
      <c r="AU60" s="85">
        <f>'SO 01 - Parkoviště, zpevn..._01'!P112</f>
        <v>0</v>
      </c>
      <c r="AV60" s="84">
        <f>'SO 01 - Parkoviště, zpevn..._01'!J35</f>
        <v>0</v>
      </c>
      <c r="AW60" s="84">
        <f>'SO 01 - Parkoviště, zpevn..._01'!J36</f>
        <v>0</v>
      </c>
      <c r="AX60" s="84">
        <f>'SO 01 - Parkoviště, zpevn..._01'!J37</f>
        <v>0</v>
      </c>
      <c r="AY60" s="84">
        <f>'SO 01 - Parkoviště, zpevn..._01'!J38</f>
        <v>0</v>
      </c>
      <c r="AZ60" s="84">
        <f>'SO 01 - Parkoviště, zpevn..._01'!F35</f>
        <v>0</v>
      </c>
      <c r="BA60" s="84">
        <f>'SO 01 - Parkoviště, zpevn..._01'!F36</f>
        <v>0</v>
      </c>
      <c r="BB60" s="84">
        <f>'SO 01 - Parkoviště, zpevn..._01'!F37</f>
        <v>0</v>
      </c>
      <c r="BC60" s="84">
        <f>'SO 01 - Parkoviště, zpevn..._01'!F38</f>
        <v>0</v>
      </c>
      <c r="BD60" s="86">
        <f>'SO 01 - Parkoviště, zpevn..._01'!F39</f>
        <v>0</v>
      </c>
      <c r="BT60" s="25" t="s">
        <v>87</v>
      </c>
      <c r="BV60" s="25" t="s">
        <v>80</v>
      </c>
      <c r="BW60" s="25" t="s">
        <v>102</v>
      </c>
      <c r="BX60" s="25" t="s">
        <v>101</v>
      </c>
      <c r="CL60" s="25" t="s">
        <v>32</v>
      </c>
    </row>
    <row r="61" spans="1:91" s="3" customFormat="1" ht="16.5" customHeight="1">
      <c r="A61" s="81" t="s">
        <v>88</v>
      </c>
      <c r="B61" s="46"/>
      <c r="C61" s="9"/>
      <c r="D61" s="9"/>
      <c r="E61" s="309" t="s">
        <v>103</v>
      </c>
      <c r="F61" s="309"/>
      <c r="G61" s="309"/>
      <c r="H61" s="309"/>
      <c r="I61" s="309"/>
      <c r="J61" s="9"/>
      <c r="K61" s="309" t="s">
        <v>104</v>
      </c>
      <c r="L61" s="309"/>
      <c r="M61" s="309"/>
      <c r="N61" s="309"/>
      <c r="O61" s="309"/>
      <c r="P61" s="309"/>
      <c r="Q61" s="309"/>
      <c r="R61" s="309"/>
      <c r="S61" s="309"/>
      <c r="T61" s="309"/>
      <c r="U61" s="309"/>
      <c r="V61" s="309"/>
      <c r="W61" s="309"/>
      <c r="X61" s="309"/>
      <c r="Y61" s="309"/>
      <c r="Z61" s="309"/>
      <c r="AA61" s="309"/>
      <c r="AB61" s="309"/>
      <c r="AC61" s="309"/>
      <c r="AD61" s="309"/>
      <c r="AE61" s="309"/>
      <c r="AF61" s="309"/>
      <c r="AG61" s="307">
        <f>'SO 09 - Mobiliář'!J32</f>
        <v>0</v>
      </c>
      <c r="AH61" s="308"/>
      <c r="AI61" s="308"/>
      <c r="AJ61" s="308"/>
      <c r="AK61" s="308"/>
      <c r="AL61" s="308"/>
      <c r="AM61" s="308"/>
      <c r="AN61" s="307">
        <f t="shared" si="0"/>
        <v>0</v>
      </c>
      <c r="AO61" s="308"/>
      <c r="AP61" s="308"/>
      <c r="AQ61" s="82" t="s">
        <v>91</v>
      </c>
      <c r="AR61" s="46"/>
      <c r="AS61" s="83">
        <v>0</v>
      </c>
      <c r="AT61" s="84">
        <f t="shared" si="1"/>
        <v>0</v>
      </c>
      <c r="AU61" s="85">
        <f>'SO 09 - Mobiliář'!P90</f>
        <v>0</v>
      </c>
      <c r="AV61" s="84">
        <f>'SO 09 - Mobiliář'!J35</f>
        <v>0</v>
      </c>
      <c r="AW61" s="84">
        <f>'SO 09 - Mobiliář'!J36</f>
        <v>0</v>
      </c>
      <c r="AX61" s="84">
        <f>'SO 09 - Mobiliář'!J37</f>
        <v>0</v>
      </c>
      <c r="AY61" s="84">
        <f>'SO 09 - Mobiliář'!J38</f>
        <v>0</v>
      </c>
      <c r="AZ61" s="84">
        <f>'SO 09 - Mobiliář'!F35</f>
        <v>0</v>
      </c>
      <c r="BA61" s="84">
        <f>'SO 09 - Mobiliář'!F36</f>
        <v>0</v>
      </c>
      <c r="BB61" s="84">
        <f>'SO 09 - Mobiliář'!F37</f>
        <v>0</v>
      </c>
      <c r="BC61" s="84">
        <f>'SO 09 - Mobiliář'!F38</f>
        <v>0</v>
      </c>
      <c r="BD61" s="86">
        <f>'SO 09 - Mobiliář'!F39</f>
        <v>0</v>
      </c>
      <c r="BT61" s="25" t="s">
        <v>87</v>
      </c>
      <c r="BV61" s="25" t="s">
        <v>80</v>
      </c>
      <c r="BW61" s="25" t="s">
        <v>105</v>
      </c>
      <c r="BX61" s="25" t="s">
        <v>101</v>
      </c>
      <c r="CL61" s="25" t="s">
        <v>32</v>
      </c>
    </row>
    <row r="62" spans="1:91" s="3" customFormat="1" ht="16.5" customHeight="1">
      <c r="A62" s="81" t="s">
        <v>88</v>
      </c>
      <c r="B62" s="46"/>
      <c r="C62" s="9"/>
      <c r="D62" s="9"/>
      <c r="E62" s="309" t="s">
        <v>96</v>
      </c>
      <c r="F62" s="309"/>
      <c r="G62" s="309"/>
      <c r="H62" s="309"/>
      <c r="I62" s="309"/>
      <c r="J62" s="9"/>
      <c r="K62" s="309" t="s">
        <v>97</v>
      </c>
      <c r="L62" s="309"/>
      <c r="M62" s="309"/>
      <c r="N62" s="309"/>
      <c r="O62" s="309"/>
      <c r="P62" s="309"/>
      <c r="Q62" s="309"/>
      <c r="R62" s="309"/>
      <c r="S62" s="309"/>
      <c r="T62" s="309"/>
      <c r="U62" s="309"/>
      <c r="V62" s="309"/>
      <c r="W62" s="309"/>
      <c r="X62" s="309"/>
      <c r="Y62" s="309"/>
      <c r="Z62" s="309"/>
      <c r="AA62" s="309"/>
      <c r="AB62" s="309"/>
      <c r="AC62" s="309"/>
      <c r="AD62" s="309"/>
      <c r="AE62" s="309"/>
      <c r="AF62" s="309"/>
      <c r="AG62" s="307">
        <f>'SO 11 - Veřejná zeleň_01'!J32</f>
        <v>0</v>
      </c>
      <c r="AH62" s="308"/>
      <c r="AI62" s="308"/>
      <c r="AJ62" s="308"/>
      <c r="AK62" s="308"/>
      <c r="AL62" s="308"/>
      <c r="AM62" s="308"/>
      <c r="AN62" s="307">
        <f t="shared" si="0"/>
        <v>0</v>
      </c>
      <c r="AO62" s="308"/>
      <c r="AP62" s="308"/>
      <c r="AQ62" s="82" t="s">
        <v>91</v>
      </c>
      <c r="AR62" s="46"/>
      <c r="AS62" s="83">
        <v>0</v>
      </c>
      <c r="AT62" s="84">
        <f t="shared" si="1"/>
        <v>0</v>
      </c>
      <c r="AU62" s="85">
        <f>'SO 11 - Veřejná zeleň_01'!P95</f>
        <v>0</v>
      </c>
      <c r="AV62" s="84">
        <f>'SO 11 - Veřejná zeleň_01'!J35</f>
        <v>0</v>
      </c>
      <c r="AW62" s="84">
        <f>'SO 11 - Veřejná zeleň_01'!J36</f>
        <v>0</v>
      </c>
      <c r="AX62" s="84">
        <f>'SO 11 - Veřejná zeleň_01'!J37</f>
        <v>0</v>
      </c>
      <c r="AY62" s="84">
        <f>'SO 11 - Veřejná zeleň_01'!J38</f>
        <v>0</v>
      </c>
      <c r="AZ62" s="84">
        <f>'SO 11 - Veřejná zeleň_01'!F35</f>
        <v>0</v>
      </c>
      <c r="BA62" s="84">
        <f>'SO 11 - Veřejná zeleň_01'!F36</f>
        <v>0</v>
      </c>
      <c r="BB62" s="84">
        <f>'SO 11 - Veřejná zeleň_01'!F37</f>
        <v>0</v>
      </c>
      <c r="BC62" s="84">
        <f>'SO 11 - Veřejná zeleň_01'!F38</f>
        <v>0</v>
      </c>
      <c r="BD62" s="86">
        <f>'SO 11 - Veřejná zeleň_01'!F39</f>
        <v>0</v>
      </c>
      <c r="BT62" s="25" t="s">
        <v>87</v>
      </c>
      <c r="BV62" s="25" t="s">
        <v>80</v>
      </c>
      <c r="BW62" s="25" t="s">
        <v>106</v>
      </c>
      <c r="BX62" s="25" t="s">
        <v>101</v>
      </c>
      <c r="CL62" s="25" t="s">
        <v>32</v>
      </c>
    </row>
    <row r="63" spans="1:91" s="6" customFormat="1" ht="16.5" customHeight="1">
      <c r="A63" s="81" t="s">
        <v>88</v>
      </c>
      <c r="B63" s="72"/>
      <c r="C63" s="73"/>
      <c r="D63" s="306" t="s">
        <v>107</v>
      </c>
      <c r="E63" s="306"/>
      <c r="F63" s="306"/>
      <c r="G63" s="306"/>
      <c r="H63" s="306"/>
      <c r="I63" s="74"/>
      <c r="J63" s="306" t="s">
        <v>108</v>
      </c>
      <c r="K63" s="306"/>
      <c r="L63" s="306"/>
      <c r="M63" s="306"/>
      <c r="N63" s="306"/>
      <c r="O63" s="306"/>
      <c r="P63" s="306"/>
      <c r="Q63" s="306"/>
      <c r="R63" s="306"/>
      <c r="S63" s="306"/>
      <c r="T63" s="306"/>
      <c r="U63" s="306"/>
      <c r="V63" s="306"/>
      <c r="W63" s="306"/>
      <c r="X63" s="306"/>
      <c r="Y63" s="306"/>
      <c r="Z63" s="306"/>
      <c r="AA63" s="306"/>
      <c r="AB63" s="306"/>
      <c r="AC63" s="306"/>
      <c r="AD63" s="306"/>
      <c r="AE63" s="306"/>
      <c r="AF63" s="306"/>
      <c r="AG63" s="305">
        <f>'VON - Vedlejší a ostatní ...'!J30</f>
        <v>0</v>
      </c>
      <c r="AH63" s="304"/>
      <c r="AI63" s="304"/>
      <c r="AJ63" s="304"/>
      <c r="AK63" s="304"/>
      <c r="AL63" s="304"/>
      <c r="AM63" s="304"/>
      <c r="AN63" s="305">
        <f t="shared" si="0"/>
        <v>0</v>
      </c>
      <c r="AO63" s="304"/>
      <c r="AP63" s="304"/>
      <c r="AQ63" s="75" t="s">
        <v>107</v>
      </c>
      <c r="AR63" s="72"/>
      <c r="AS63" s="87">
        <v>0</v>
      </c>
      <c r="AT63" s="88">
        <f t="shared" si="1"/>
        <v>0</v>
      </c>
      <c r="AU63" s="89">
        <f>'VON - Vedlejší a ostatní ...'!P85</f>
        <v>0</v>
      </c>
      <c r="AV63" s="88">
        <f>'VON - Vedlejší a ostatní ...'!J33</f>
        <v>0</v>
      </c>
      <c r="AW63" s="88">
        <f>'VON - Vedlejší a ostatní ...'!J34</f>
        <v>0</v>
      </c>
      <c r="AX63" s="88">
        <f>'VON - Vedlejší a ostatní ...'!J35</f>
        <v>0</v>
      </c>
      <c r="AY63" s="88">
        <f>'VON - Vedlejší a ostatní ...'!J36</f>
        <v>0</v>
      </c>
      <c r="AZ63" s="88">
        <f>'VON - Vedlejší a ostatní ...'!F33</f>
        <v>0</v>
      </c>
      <c r="BA63" s="88">
        <f>'VON - Vedlejší a ostatní ...'!F34</f>
        <v>0</v>
      </c>
      <c r="BB63" s="88">
        <f>'VON - Vedlejší a ostatní ...'!F35</f>
        <v>0</v>
      </c>
      <c r="BC63" s="88">
        <f>'VON - Vedlejší a ostatní ...'!F36</f>
        <v>0</v>
      </c>
      <c r="BD63" s="90">
        <f>'VON - Vedlejší a ostatní ...'!F37</f>
        <v>0</v>
      </c>
      <c r="BT63" s="80" t="s">
        <v>85</v>
      </c>
      <c r="BV63" s="80" t="s">
        <v>80</v>
      </c>
      <c r="BW63" s="80" t="s">
        <v>109</v>
      </c>
      <c r="BX63" s="80" t="s">
        <v>5</v>
      </c>
      <c r="CL63" s="80" t="s">
        <v>32</v>
      </c>
      <c r="CM63" s="80" t="s">
        <v>87</v>
      </c>
    </row>
    <row r="64" spans="1:91" s="1" customFormat="1" ht="30" customHeight="1">
      <c r="B64" s="33"/>
      <c r="AR64" s="33"/>
    </row>
    <row r="65" spans="2:44" s="1" customFormat="1" ht="6.9" customHeight="1">
      <c r="B65" s="42"/>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33"/>
    </row>
  </sheetData>
  <sheetProtection algorithmName="SHA-512" hashValue="UuzuzMT3do8VuYP8HJ06cL9sjjg3Ylxtvl8bqrAew63bJiZ0MWW98ZLGoExC25gsqSKypGdafn0Z+LjStNZYVw==" saltValue="Q/36iwh3B1C7wpR14AIonw==" spinCount="100000" sheet="1" objects="1" scenarios="1" formatColumns="0" formatRows="0"/>
  <mergeCells count="74">
    <mergeCell ref="AR2:BE2"/>
    <mergeCell ref="L33:P33"/>
    <mergeCell ref="AK33:AO33"/>
    <mergeCell ref="W33:AE33"/>
    <mergeCell ref="AK35:AO35"/>
    <mergeCell ref="X35:AB35"/>
    <mergeCell ref="W31:AE31"/>
    <mergeCell ref="L31:P31"/>
    <mergeCell ref="L32:P32"/>
    <mergeCell ref="W32:AE32"/>
    <mergeCell ref="AK32:AO32"/>
    <mergeCell ref="BE5:BE32"/>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AN62:AP62"/>
    <mergeCell ref="AG62:AM62"/>
    <mergeCell ref="E62:I62"/>
    <mergeCell ref="K62:AF62"/>
    <mergeCell ref="AN63:AP63"/>
    <mergeCell ref="AG63:AM63"/>
    <mergeCell ref="D63:H63"/>
    <mergeCell ref="J63:AF63"/>
    <mergeCell ref="AN60:AP60"/>
    <mergeCell ref="AG60:AM60"/>
    <mergeCell ref="E60:I60"/>
    <mergeCell ref="K60:AF60"/>
    <mergeCell ref="AN61:AP61"/>
    <mergeCell ref="AG61:AM61"/>
    <mergeCell ref="E61:I61"/>
    <mergeCell ref="K61:AF61"/>
    <mergeCell ref="AG58:AM58"/>
    <mergeCell ref="AN58:AP58"/>
    <mergeCell ref="E58:I58"/>
    <mergeCell ref="K58:AF58"/>
    <mergeCell ref="AN59:AP59"/>
    <mergeCell ref="AG59:AM59"/>
    <mergeCell ref="D59:H59"/>
    <mergeCell ref="J59:AF59"/>
    <mergeCell ref="AN56:AP56"/>
    <mergeCell ref="E56:I56"/>
    <mergeCell ref="K56:AF56"/>
    <mergeCell ref="AG56:AM56"/>
    <mergeCell ref="K57:AF57"/>
    <mergeCell ref="AN57:AP57"/>
    <mergeCell ref="E57:I57"/>
    <mergeCell ref="AG57:AM57"/>
    <mergeCell ref="C52:G52"/>
    <mergeCell ref="AG52:AM52"/>
    <mergeCell ref="AN52:AP52"/>
    <mergeCell ref="I52:AF52"/>
    <mergeCell ref="AG55:AM55"/>
    <mergeCell ref="AN55:AP55"/>
    <mergeCell ref="J55:AF55"/>
    <mergeCell ref="D55:H55"/>
    <mergeCell ref="AG54:AM54"/>
    <mergeCell ref="AN54:AP54"/>
    <mergeCell ref="L45:AO45"/>
    <mergeCell ref="AM47:AN47"/>
    <mergeCell ref="AS49:AT51"/>
    <mergeCell ref="AM49:AP49"/>
    <mergeCell ref="AM50:AP50"/>
  </mergeCells>
  <hyperlinks>
    <hyperlink ref="A56" location="'SO 01 - Parkoviště, zpevn...'!C2" display="/" xr:uid="{00000000-0004-0000-0000-000000000000}"/>
    <hyperlink ref="A57" location="'SO 10 - Stanoviště separo...'!C2" display="/" xr:uid="{00000000-0004-0000-0000-000001000000}"/>
    <hyperlink ref="A58" location="'SO 11 - Veřejná zeleň'!C2" display="/" xr:uid="{00000000-0004-0000-0000-000002000000}"/>
    <hyperlink ref="A60" location="'SO 01 - Parkoviště, zpevn..._01'!C2" display="/" xr:uid="{00000000-0004-0000-0000-000003000000}"/>
    <hyperlink ref="A61" location="'SO 09 - Mobiliář'!C2" display="/" xr:uid="{00000000-0004-0000-0000-000004000000}"/>
    <hyperlink ref="A62" location="'SO 11 - Veřejná zeleň_01'!C2" display="/" xr:uid="{00000000-0004-0000-0000-000005000000}"/>
    <hyperlink ref="A63" location="'VON - Vedlejší a ostatní ...'!C2" display="/" xr:uid="{00000000-0004-0000-0000-000006000000}"/>
  </hyperlinks>
  <pageMargins left="0.39370078740157483" right="0.39370078740157483" top="0.39370078740157483" bottom="0.39370078740157483" header="0" footer="0"/>
  <pageSetup paperSize="9" scale="68" fitToHeight="100" orientation="portrait" blackAndWhite="1" r:id="rId1"/>
  <headerFooter>
    <oddHeader xml:space="preserve">&amp;LTÁBOR - SÍDLIŠTĚ NAD LUŽNICÍ - NÁMĚSTÍ PŘÁTELSTVÍ, ČÁST A&amp;CDOPAS s.r.o.&amp;RPOLOŽKOVÝ VÝKAZ VÝMĚR
</oddHeader>
    <oddFooter>&amp;LRekapitulace stavby :
A - Rekonstrukce stávajícího parkoviště
B - Rozšíření parkoviště
VON - Vedlejší a ostatní náklady&amp;CStrana &amp;P z &amp;N&amp;RRekapitulace
položkových soupisů prací</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H1594"/>
  <sheetViews>
    <sheetView showGridLines="0" workbookViewId="0"/>
  </sheetViews>
  <sheetFormatPr defaultRowHeight="14.4"/>
  <cols>
    <col min="1" max="1" width="8.28515625" customWidth="1"/>
    <col min="2" max="2" width="1.7109375" customWidth="1"/>
    <col min="3" max="3" width="25" customWidth="1"/>
    <col min="4" max="4" width="75.85546875" customWidth="1"/>
    <col min="5" max="5" width="13.28515625" customWidth="1"/>
    <col min="6" max="6" width="20" customWidth="1"/>
    <col min="7" max="7" width="1.7109375" customWidth="1"/>
    <col min="8" max="8" width="8.28515625" customWidth="1"/>
  </cols>
  <sheetData>
    <row r="1" spans="2:8" ht="11.25" customHeight="1"/>
    <row r="2" spans="2:8" ht="36.9" customHeight="1"/>
    <row r="3" spans="2:8" ht="6.9" customHeight="1">
      <c r="B3" s="18"/>
      <c r="C3" s="19"/>
      <c r="D3" s="19"/>
      <c r="E3" s="19"/>
      <c r="F3" s="19"/>
      <c r="G3" s="19"/>
      <c r="H3" s="20"/>
    </row>
    <row r="4" spans="2:8" ht="24.9" customHeight="1">
      <c r="B4" s="20"/>
      <c r="C4" s="21" t="s">
        <v>2922</v>
      </c>
      <c r="H4" s="20"/>
    </row>
    <row r="5" spans="2:8" ht="12" customHeight="1">
      <c r="B5" s="20"/>
      <c r="C5" s="24" t="s">
        <v>13</v>
      </c>
      <c r="D5" s="320" t="s">
        <v>14</v>
      </c>
      <c r="E5" s="316"/>
      <c r="F5" s="316"/>
      <c r="H5" s="20"/>
    </row>
    <row r="6" spans="2:8" ht="36.9" customHeight="1">
      <c r="B6" s="20"/>
      <c r="C6" s="26" t="s">
        <v>16</v>
      </c>
      <c r="D6" s="317" t="s">
        <v>17</v>
      </c>
      <c r="E6" s="316"/>
      <c r="F6" s="316"/>
      <c r="H6" s="20"/>
    </row>
    <row r="7" spans="2:8" ht="16.5" customHeight="1">
      <c r="B7" s="20"/>
      <c r="C7" s="27" t="s">
        <v>24</v>
      </c>
      <c r="D7" s="50" t="str">
        <f>'Rekapitulace stavby'!AN8</f>
        <v>20. 6. 2024</v>
      </c>
      <c r="H7" s="20"/>
    </row>
    <row r="8" spans="2:8" s="1" customFormat="1" ht="10.8" customHeight="1">
      <c r="B8" s="33"/>
      <c r="H8" s="33"/>
    </row>
    <row r="9" spans="2:8" s="10" customFormat="1" ht="29.25" customHeight="1">
      <c r="B9" s="116"/>
      <c r="C9" s="117" t="s">
        <v>59</v>
      </c>
      <c r="D9" s="118" t="s">
        <v>60</v>
      </c>
      <c r="E9" s="118" t="s">
        <v>335</v>
      </c>
      <c r="F9" s="119" t="s">
        <v>2923</v>
      </c>
      <c r="H9" s="116"/>
    </row>
    <row r="10" spans="2:8" s="1" customFormat="1" ht="26.4" customHeight="1">
      <c r="B10" s="33"/>
      <c r="C10" s="195" t="s">
        <v>2924</v>
      </c>
      <c r="D10" s="195" t="s">
        <v>90</v>
      </c>
      <c r="H10" s="33"/>
    </row>
    <row r="11" spans="2:8" s="7" customFormat="1" ht="16.8" customHeight="1">
      <c r="B11" s="93"/>
      <c r="C11" s="196" t="s">
        <v>110</v>
      </c>
      <c r="D11" s="197" t="s">
        <v>111</v>
      </c>
      <c r="E11" s="197" t="s">
        <v>32</v>
      </c>
      <c r="F11" s="198">
        <v>0.15</v>
      </c>
      <c r="H11" s="93"/>
    </row>
    <row r="12" spans="2:8" s="1" customFormat="1" ht="16.8" customHeight="1">
      <c r="B12" s="33"/>
      <c r="C12" s="199" t="s">
        <v>32</v>
      </c>
      <c r="D12" s="199" t="s">
        <v>463</v>
      </c>
      <c r="E12" s="17" t="s">
        <v>32</v>
      </c>
      <c r="F12" s="200">
        <v>0</v>
      </c>
      <c r="H12" s="33"/>
    </row>
    <row r="13" spans="2:8" s="1" customFormat="1" ht="16.8" customHeight="1">
      <c r="B13" s="33"/>
      <c r="C13" s="199" t="s">
        <v>32</v>
      </c>
      <c r="D13" s="199" t="s">
        <v>2925</v>
      </c>
      <c r="E13" s="17" t="s">
        <v>32</v>
      </c>
      <c r="F13" s="200">
        <v>0</v>
      </c>
      <c r="H13" s="33"/>
    </row>
    <row r="14" spans="2:8" s="1" customFormat="1" ht="16.8" customHeight="1">
      <c r="B14" s="33"/>
      <c r="C14" s="199" t="s">
        <v>32</v>
      </c>
      <c r="D14" s="199" t="s">
        <v>2926</v>
      </c>
      <c r="E14" s="17" t="s">
        <v>32</v>
      </c>
      <c r="F14" s="200">
        <v>0</v>
      </c>
      <c r="H14" s="33"/>
    </row>
    <row r="15" spans="2:8" s="1" customFormat="1" ht="16.8" customHeight="1">
      <c r="B15" s="33"/>
      <c r="C15" s="199" t="s">
        <v>32</v>
      </c>
      <c r="D15" s="199" t="s">
        <v>2927</v>
      </c>
      <c r="E15" s="17" t="s">
        <v>32</v>
      </c>
      <c r="F15" s="200">
        <v>0.1</v>
      </c>
      <c r="H15" s="33"/>
    </row>
    <row r="16" spans="2:8" s="1" customFormat="1" ht="16.8" customHeight="1">
      <c r="B16" s="33"/>
      <c r="C16" s="199" t="s">
        <v>32</v>
      </c>
      <c r="D16" s="199" t="s">
        <v>2928</v>
      </c>
      <c r="E16" s="17" t="s">
        <v>32</v>
      </c>
      <c r="F16" s="200">
        <v>0</v>
      </c>
      <c r="H16" s="33"/>
    </row>
    <row r="17" spans="2:8" s="1" customFormat="1" ht="16.8" customHeight="1">
      <c r="B17" s="33"/>
      <c r="C17" s="199" t="s">
        <v>32</v>
      </c>
      <c r="D17" s="199" t="s">
        <v>2929</v>
      </c>
      <c r="E17" s="17" t="s">
        <v>32</v>
      </c>
      <c r="F17" s="200">
        <v>0.05</v>
      </c>
      <c r="H17" s="33"/>
    </row>
    <row r="18" spans="2:8" s="1" customFormat="1" ht="16.8" customHeight="1">
      <c r="B18" s="33"/>
      <c r="C18" s="201" t="s">
        <v>2930</v>
      </c>
      <c r="H18" s="33"/>
    </row>
    <row r="19" spans="2:8" s="1" customFormat="1" ht="16.8" customHeight="1">
      <c r="B19" s="33"/>
      <c r="C19" s="199" t="s">
        <v>537</v>
      </c>
      <c r="D19" s="199" t="s">
        <v>2931</v>
      </c>
      <c r="E19" s="17" t="s">
        <v>436</v>
      </c>
      <c r="F19" s="200">
        <v>0.15</v>
      </c>
      <c r="H19" s="33"/>
    </row>
    <row r="20" spans="2:8" s="1" customFormat="1" ht="16.8" customHeight="1">
      <c r="B20" s="33"/>
      <c r="C20" s="199" t="s">
        <v>547</v>
      </c>
      <c r="D20" s="199" t="s">
        <v>2932</v>
      </c>
      <c r="E20" s="17" t="s">
        <v>436</v>
      </c>
      <c r="F20" s="200">
        <v>0.15</v>
      </c>
      <c r="H20" s="33"/>
    </row>
    <row r="21" spans="2:8" s="7" customFormat="1" ht="16.8" customHeight="1">
      <c r="B21" s="93"/>
      <c r="C21" s="196" t="s">
        <v>114</v>
      </c>
      <c r="D21" s="197" t="s">
        <v>115</v>
      </c>
      <c r="E21" s="197" t="s">
        <v>32</v>
      </c>
      <c r="F21" s="198">
        <v>124.762</v>
      </c>
      <c r="H21" s="93"/>
    </row>
    <row r="22" spans="2:8" s="1" customFormat="1" ht="16.8" customHeight="1">
      <c r="B22" s="33"/>
      <c r="C22" s="199" t="s">
        <v>32</v>
      </c>
      <c r="D22" s="199" t="s">
        <v>463</v>
      </c>
      <c r="E22" s="17" t="s">
        <v>32</v>
      </c>
      <c r="F22" s="200">
        <v>0</v>
      </c>
      <c r="H22" s="33"/>
    </row>
    <row r="23" spans="2:8" s="1" customFormat="1" ht="16.8" customHeight="1">
      <c r="B23" s="33"/>
      <c r="C23" s="199" t="s">
        <v>32</v>
      </c>
      <c r="D23" s="199" t="s">
        <v>2933</v>
      </c>
      <c r="E23" s="17" t="s">
        <v>32</v>
      </c>
      <c r="F23" s="200">
        <v>0</v>
      </c>
      <c r="H23" s="33"/>
    </row>
    <row r="24" spans="2:8" s="1" customFormat="1" ht="16.8" customHeight="1">
      <c r="B24" s="33"/>
      <c r="C24" s="199" t="s">
        <v>32</v>
      </c>
      <c r="D24" s="199" t="s">
        <v>2934</v>
      </c>
      <c r="E24" s="17" t="s">
        <v>32</v>
      </c>
      <c r="F24" s="200">
        <v>124.762</v>
      </c>
      <c r="H24" s="33"/>
    </row>
    <row r="25" spans="2:8" s="1" customFormat="1" ht="16.8" customHeight="1">
      <c r="B25" s="33"/>
      <c r="C25" s="201" t="s">
        <v>2930</v>
      </c>
      <c r="H25" s="33"/>
    </row>
    <row r="26" spans="2:8" s="1" customFormat="1" ht="20.399999999999999">
      <c r="B26" s="33"/>
      <c r="C26" s="199" t="s">
        <v>502</v>
      </c>
      <c r="D26" s="199" t="s">
        <v>2935</v>
      </c>
      <c r="E26" s="17" t="s">
        <v>436</v>
      </c>
      <c r="F26" s="200">
        <v>124.762</v>
      </c>
      <c r="H26" s="33"/>
    </row>
    <row r="27" spans="2:8" s="1" customFormat="1" ht="16.8" customHeight="1">
      <c r="B27" s="33"/>
      <c r="C27" s="199" t="s">
        <v>509</v>
      </c>
      <c r="D27" s="199" t="s">
        <v>510</v>
      </c>
      <c r="E27" s="17" t="s">
        <v>436</v>
      </c>
      <c r="F27" s="200">
        <v>124.762</v>
      </c>
      <c r="H27" s="33"/>
    </row>
    <row r="28" spans="2:8" s="7" customFormat="1" ht="16.8" customHeight="1">
      <c r="B28" s="93"/>
      <c r="C28" s="196" t="s">
        <v>118</v>
      </c>
      <c r="D28" s="197" t="s">
        <v>119</v>
      </c>
      <c r="E28" s="197" t="s">
        <v>32</v>
      </c>
      <c r="F28" s="198">
        <v>262</v>
      </c>
      <c r="H28" s="93"/>
    </row>
    <row r="29" spans="2:8" s="1" customFormat="1" ht="16.8" customHeight="1">
      <c r="B29" s="33"/>
      <c r="C29" s="199" t="s">
        <v>32</v>
      </c>
      <c r="D29" s="199" t="s">
        <v>463</v>
      </c>
      <c r="E29" s="17" t="s">
        <v>32</v>
      </c>
      <c r="F29" s="200">
        <v>0</v>
      </c>
      <c r="H29" s="33"/>
    </row>
    <row r="30" spans="2:8" s="1" customFormat="1" ht="16.8" customHeight="1">
      <c r="B30" s="33"/>
      <c r="C30" s="199" t="s">
        <v>32</v>
      </c>
      <c r="D30" s="199" t="s">
        <v>2936</v>
      </c>
      <c r="E30" s="17" t="s">
        <v>32</v>
      </c>
      <c r="F30" s="200">
        <v>0</v>
      </c>
      <c r="H30" s="33"/>
    </row>
    <row r="31" spans="2:8" s="1" customFormat="1" ht="16.8" customHeight="1">
      <c r="B31" s="33"/>
      <c r="C31" s="199" t="s">
        <v>32</v>
      </c>
      <c r="D31" s="199" t="s">
        <v>2937</v>
      </c>
      <c r="E31" s="17" t="s">
        <v>32</v>
      </c>
      <c r="F31" s="200">
        <v>262</v>
      </c>
      <c r="H31" s="33"/>
    </row>
    <row r="32" spans="2:8" s="1" customFormat="1" ht="16.8" customHeight="1">
      <c r="B32" s="33"/>
      <c r="C32" s="201" t="s">
        <v>2930</v>
      </c>
      <c r="H32" s="33"/>
    </row>
    <row r="33" spans="2:8" s="1" customFormat="1" ht="20.399999999999999">
      <c r="B33" s="33"/>
      <c r="C33" s="199" t="s">
        <v>490</v>
      </c>
      <c r="D33" s="199" t="s">
        <v>2938</v>
      </c>
      <c r="E33" s="17" t="s">
        <v>420</v>
      </c>
      <c r="F33" s="200">
        <v>262</v>
      </c>
      <c r="H33" s="33"/>
    </row>
    <row r="34" spans="2:8" s="7" customFormat="1" ht="16.8" customHeight="1">
      <c r="B34" s="93"/>
      <c r="C34" s="196" t="s">
        <v>121</v>
      </c>
      <c r="D34" s="197" t="s">
        <v>122</v>
      </c>
      <c r="E34" s="197" t="s">
        <v>32</v>
      </c>
      <c r="F34" s="198">
        <v>9.9809999999999999</v>
      </c>
      <c r="H34" s="93"/>
    </row>
    <row r="35" spans="2:8" s="1" customFormat="1" ht="16.8" customHeight="1">
      <c r="B35" s="33"/>
      <c r="C35" s="199" t="s">
        <v>32</v>
      </c>
      <c r="D35" s="199" t="s">
        <v>463</v>
      </c>
      <c r="E35" s="17" t="s">
        <v>32</v>
      </c>
      <c r="F35" s="200">
        <v>0</v>
      </c>
      <c r="H35" s="33"/>
    </row>
    <row r="36" spans="2:8" s="1" customFormat="1" ht="16.8" customHeight="1">
      <c r="B36" s="33"/>
      <c r="C36" s="199" t="s">
        <v>32</v>
      </c>
      <c r="D36" s="199" t="s">
        <v>2939</v>
      </c>
      <c r="E36" s="17" t="s">
        <v>32</v>
      </c>
      <c r="F36" s="200">
        <v>0</v>
      </c>
      <c r="H36" s="33"/>
    </row>
    <row r="37" spans="2:8" s="1" customFormat="1" ht="16.8" customHeight="1">
      <c r="B37" s="33"/>
      <c r="C37" s="199" t="s">
        <v>32</v>
      </c>
      <c r="D37" s="199" t="s">
        <v>2940</v>
      </c>
      <c r="E37" s="17" t="s">
        <v>32</v>
      </c>
      <c r="F37" s="200">
        <v>9.9809999999999999</v>
      </c>
      <c r="H37" s="33"/>
    </row>
    <row r="38" spans="2:8" s="1" customFormat="1" ht="16.8" customHeight="1">
      <c r="B38" s="33"/>
      <c r="C38" s="201" t="s">
        <v>2930</v>
      </c>
      <c r="H38" s="33"/>
    </row>
    <row r="39" spans="2:8" s="1" customFormat="1" ht="16.8" customHeight="1">
      <c r="B39" s="33"/>
      <c r="C39" s="199" t="s">
        <v>483</v>
      </c>
      <c r="D39" s="199" t="s">
        <v>2941</v>
      </c>
      <c r="E39" s="17" t="s">
        <v>355</v>
      </c>
      <c r="F39" s="200">
        <v>9.9809999999999999</v>
      </c>
      <c r="H39" s="33"/>
    </row>
    <row r="40" spans="2:8" s="7" customFormat="1" ht="16.8" customHeight="1">
      <c r="B40" s="93"/>
      <c r="C40" s="196" t="s">
        <v>124</v>
      </c>
      <c r="D40" s="197" t="s">
        <v>125</v>
      </c>
      <c r="E40" s="197" t="s">
        <v>32</v>
      </c>
      <c r="F40" s="198">
        <v>32.438000000000002</v>
      </c>
      <c r="H40" s="93"/>
    </row>
    <row r="41" spans="2:8" s="1" customFormat="1" ht="16.8" customHeight="1">
      <c r="B41" s="33"/>
      <c r="C41" s="199" t="s">
        <v>32</v>
      </c>
      <c r="D41" s="199" t="s">
        <v>463</v>
      </c>
      <c r="E41" s="17" t="s">
        <v>32</v>
      </c>
      <c r="F41" s="200">
        <v>0</v>
      </c>
      <c r="H41" s="33"/>
    </row>
    <row r="42" spans="2:8" s="1" customFormat="1" ht="16.8" customHeight="1">
      <c r="B42" s="33"/>
      <c r="C42" s="199" t="s">
        <v>32</v>
      </c>
      <c r="D42" s="199" t="s">
        <v>2942</v>
      </c>
      <c r="E42" s="17" t="s">
        <v>32</v>
      </c>
      <c r="F42" s="200">
        <v>0</v>
      </c>
      <c r="H42" s="33"/>
    </row>
    <row r="43" spans="2:8" s="1" customFormat="1" ht="16.8" customHeight="1">
      <c r="B43" s="33"/>
      <c r="C43" s="199" t="s">
        <v>32</v>
      </c>
      <c r="D43" s="199" t="s">
        <v>2943</v>
      </c>
      <c r="E43" s="17" t="s">
        <v>32</v>
      </c>
      <c r="F43" s="200">
        <v>0</v>
      </c>
      <c r="H43" s="33"/>
    </row>
    <row r="44" spans="2:8" s="1" customFormat="1" ht="16.8" customHeight="1">
      <c r="B44" s="33"/>
      <c r="C44" s="199" t="s">
        <v>32</v>
      </c>
      <c r="D44" s="199" t="s">
        <v>2936</v>
      </c>
      <c r="E44" s="17" t="s">
        <v>32</v>
      </c>
      <c r="F44" s="200">
        <v>0</v>
      </c>
      <c r="H44" s="33"/>
    </row>
    <row r="45" spans="2:8" s="1" customFormat="1" ht="16.8" customHeight="1">
      <c r="B45" s="33"/>
      <c r="C45" s="199" t="s">
        <v>32</v>
      </c>
      <c r="D45" s="199" t="s">
        <v>2944</v>
      </c>
      <c r="E45" s="17" t="s">
        <v>32</v>
      </c>
      <c r="F45" s="200">
        <v>32.438000000000002</v>
      </c>
      <c r="H45" s="33"/>
    </row>
    <row r="46" spans="2:8" s="1" customFormat="1" ht="16.8" customHeight="1">
      <c r="B46" s="33"/>
      <c r="C46" s="201" t="s">
        <v>2930</v>
      </c>
      <c r="H46" s="33"/>
    </row>
    <row r="47" spans="2:8" s="1" customFormat="1" ht="20.399999999999999">
      <c r="B47" s="33"/>
      <c r="C47" s="199" t="s">
        <v>453</v>
      </c>
      <c r="D47" s="199" t="s">
        <v>2945</v>
      </c>
      <c r="E47" s="17" t="s">
        <v>355</v>
      </c>
      <c r="F47" s="200">
        <v>32.438000000000002</v>
      </c>
      <c r="H47" s="33"/>
    </row>
    <row r="48" spans="2:8" s="7" customFormat="1" ht="16.8" customHeight="1">
      <c r="B48" s="93"/>
      <c r="C48" s="196" t="s">
        <v>127</v>
      </c>
      <c r="D48" s="197" t="s">
        <v>128</v>
      </c>
      <c r="E48" s="197" t="s">
        <v>32</v>
      </c>
      <c r="F48" s="198">
        <v>6</v>
      </c>
      <c r="H48" s="93"/>
    </row>
    <row r="49" spans="2:8" s="1" customFormat="1" ht="16.8" customHeight="1">
      <c r="B49" s="33"/>
      <c r="C49" s="199" t="s">
        <v>32</v>
      </c>
      <c r="D49" s="199" t="s">
        <v>2946</v>
      </c>
      <c r="E49" s="17" t="s">
        <v>32</v>
      </c>
      <c r="F49" s="200">
        <v>0</v>
      </c>
      <c r="H49" s="33"/>
    </row>
    <row r="50" spans="2:8" s="1" customFormat="1" ht="16.8" customHeight="1">
      <c r="B50" s="33"/>
      <c r="C50" s="199" t="s">
        <v>32</v>
      </c>
      <c r="D50" s="199" t="s">
        <v>2947</v>
      </c>
      <c r="E50" s="17" t="s">
        <v>32</v>
      </c>
      <c r="F50" s="200">
        <v>0</v>
      </c>
      <c r="H50" s="33"/>
    </row>
    <row r="51" spans="2:8" s="1" customFormat="1" ht="16.8" customHeight="1">
      <c r="B51" s="33"/>
      <c r="C51" s="199" t="s">
        <v>32</v>
      </c>
      <c r="D51" s="199" t="s">
        <v>2948</v>
      </c>
      <c r="E51" s="17" t="s">
        <v>32</v>
      </c>
      <c r="F51" s="200">
        <v>0</v>
      </c>
      <c r="H51" s="33"/>
    </row>
    <row r="52" spans="2:8" s="1" customFormat="1" ht="16.8" customHeight="1">
      <c r="B52" s="33"/>
      <c r="C52" s="199" t="s">
        <v>32</v>
      </c>
      <c r="D52" s="199" t="s">
        <v>2949</v>
      </c>
      <c r="E52" s="17" t="s">
        <v>32</v>
      </c>
      <c r="F52" s="200">
        <v>0</v>
      </c>
      <c r="H52" s="33"/>
    </row>
    <row r="53" spans="2:8" s="1" customFormat="1" ht="16.8" customHeight="1">
      <c r="B53" s="33"/>
      <c r="C53" s="199" t="s">
        <v>32</v>
      </c>
      <c r="D53" s="199" t="s">
        <v>2950</v>
      </c>
      <c r="E53" s="17" t="s">
        <v>32</v>
      </c>
      <c r="F53" s="200">
        <v>0</v>
      </c>
      <c r="H53" s="33"/>
    </row>
    <row r="54" spans="2:8" s="1" customFormat="1" ht="16.8" customHeight="1">
      <c r="B54" s="33"/>
      <c r="C54" s="199" t="s">
        <v>32</v>
      </c>
      <c r="D54" s="199" t="s">
        <v>2951</v>
      </c>
      <c r="E54" s="17" t="s">
        <v>32</v>
      </c>
      <c r="F54" s="200">
        <v>6</v>
      </c>
      <c r="H54" s="33"/>
    </row>
    <row r="55" spans="2:8" s="1" customFormat="1" ht="16.8" customHeight="1">
      <c r="B55" s="33"/>
      <c r="C55" s="201" t="s">
        <v>2930</v>
      </c>
      <c r="H55" s="33"/>
    </row>
    <row r="56" spans="2:8" s="1" customFormat="1" ht="16.8" customHeight="1">
      <c r="B56" s="33"/>
      <c r="C56" s="199" t="s">
        <v>978</v>
      </c>
      <c r="D56" s="199" t="s">
        <v>2952</v>
      </c>
      <c r="E56" s="17" t="s">
        <v>515</v>
      </c>
      <c r="F56" s="200">
        <v>6</v>
      </c>
      <c r="H56" s="33"/>
    </row>
    <row r="57" spans="2:8" s="7" customFormat="1" ht="16.8" customHeight="1">
      <c r="B57" s="93"/>
      <c r="C57" s="196" t="s">
        <v>131</v>
      </c>
      <c r="D57" s="197" t="s">
        <v>132</v>
      </c>
      <c r="E57" s="197" t="s">
        <v>32</v>
      </c>
      <c r="F57" s="198">
        <v>4</v>
      </c>
      <c r="H57" s="93"/>
    </row>
    <row r="58" spans="2:8" s="1" customFormat="1" ht="16.8" customHeight="1">
      <c r="B58" s="33"/>
      <c r="C58" s="199" t="s">
        <v>32</v>
      </c>
      <c r="D58" s="199" t="s">
        <v>2946</v>
      </c>
      <c r="E58" s="17" t="s">
        <v>32</v>
      </c>
      <c r="F58" s="200">
        <v>0</v>
      </c>
      <c r="H58" s="33"/>
    </row>
    <row r="59" spans="2:8" s="1" customFormat="1" ht="16.8" customHeight="1">
      <c r="B59" s="33"/>
      <c r="C59" s="199" t="s">
        <v>32</v>
      </c>
      <c r="D59" s="199" t="s">
        <v>2947</v>
      </c>
      <c r="E59" s="17" t="s">
        <v>32</v>
      </c>
      <c r="F59" s="200">
        <v>0</v>
      </c>
      <c r="H59" s="33"/>
    </row>
    <row r="60" spans="2:8" s="1" customFormat="1" ht="16.8" customHeight="1">
      <c r="B60" s="33"/>
      <c r="C60" s="199" t="s">
        <v>32</v>
      </c>
      <c r="D60" s="199" t="s">
        <v>2948</v>
      </c>
      <c r="E60" s="17" t="s">
        <v>32</v>
      </c>
      <c r="F60" s="200">
        <v>0</v>
      </c>
      <c r="H60" s="33"/>
    </row>
    <row r="61" spans="2:8" s="1" customFormat="1" ht="16.8" customHeight="1">
      <c r="B61" s="33"/>
      <c r="C61" s="199" t="s">
        <v>32</v>
      </c>
      <c r="D61" s="199" t="s">
        <v>2953</v>
      </c>
      <c r="E61" s="17" t="s">
        <v>32</v>
      </c>
      <c r="F61" s="200">
        <v>0</v>
      </c>
      <c r="H61" s="33"/>
    </row>
    <row r="62" spans="2:8" s="1" customFormat="1" ht="16.8" customHeight="1">
      <c r="B62" s="33"/>
      <c r="C62" s="199" t="s">
        <v>32</v>
      </c>
      <c r="D62" s="199" t="s">
        <v>1099</v>
      </c>
      <c r="E62" s="17" t="s">
        <v>32</v>
      </c>
      <c r="F62" s="200">
        <v>4</v>
      </c>
      <c r="H62" s="33"/>
    </row>
    <row r="63" spans="2:8" s="1" customFormat="1" ht="16.8" customHeight="1">
      <c r="B63" s="33"/>
      <c r="C63" s="201" t="s">
        <v>2930</v>
      </c>
      <c r="H63" s="33"/>
    </row>
    <row r="64" spans="2:8" s="1" customFormat="1" ht="16.8" customHeight="1">
      <c r="B64" s="33"/>
      <c r="C64" s="199" t="s">
        <v>1009</v>
      </c>
      <c r="D64" s="199" t="s">
        <v>2954</v>
      </c>
      <c r="E64" s="17" t="s">
        <v>515</v>
      </c>
      <c r="F64" s="200">
        <v>4</v>
      </c>
      <c r="H64" s="33"/>
    </row>
    <row r="65" spans="2:8" s="7" customFormat="1" ht="16.8" customHeight="1">
      <c r="B65" s="93"/>
      <c r="C65" s="196" t="s">
        <v>135</v>
      </c>
      <c r="D65" s="197" t="s">
        <v>136</v>
      </c>
      <c r="E65" s="197" t="s">
        <v>32</v>
      </c>
      <c r="F65" s="198">
        <v>1.5</v>
      </c>
      <c r="H65" s="93"/>
    </row>
    <row r="66" spans="2:8" s="1" customFormat="1" ht="16.8" customHeight="1">
      <c r="B66" s="33"/>
      <c r="C66" s="199" t="s">
        <v>32</v>
      </c>
      <c r="D66" s="199" t="s">
        <v>2946</v>
      </c>
      <c r="E66" s="17" t="s">
        <v>32</v>
      </c>
      <c r="F66" s="200">
        <v>0</v>
      </c>
      <c r="H66" s="33"/>
    </row>
    <row r="67" spans="2:8" s="1" customFormat="1" ht="16.8" customHeight="1">
      <c r="B67" s="33"/>
      <c r="C67" s="199" t="s">
        <v>32</v>
      </c>
      <c r="D67" s="199" t="s">
        <v>2955</v>
      </c>
      <c r="E67" s="17" t="s">
        <v>32</v>
      </c>
      <c r="F67" s="200">
        <v>0</v>
      </c>
      <c r="H67" s="33"/>
    </row>
    <row r="68" spans="2:8" s="1" customFormat="1" ht="16.8" customHeight="1">
      <c r="B68" s="33"/>
      <c r="C68" s="199" t="s">
        <v>32</v>
      </c>
      <c r="D68" s="199" t="s">
        <v>2956</v>
      </c>
      <c r="E68" s="17" t="s">
        <v>32</v>
      </c>
      <c r="F68" s="200">
        <v>1.5</v>
      </c>
      <c r="H68" s="33"/>
    </row>
    <row r="69" spans="2:8" s="1" customFormat="1" ht="16.8" customHeight="1">
      <c r="B69" s="33"/>
      <c r="C69" s="201" t="s">
        <v>2930</v>
      </c>
      <c r="H69" s="33"/>
    </row>
    <row r="70" spans="2:8" s="1" customFormat="1" ht="16.8" customHeight="1">
      <c r="B70" s="33"/>
      <c r="C70" s="199" t="s">
        <v>1020</v>
      </c>
      <c r="D70" s="199" t="s">
        <v>2957</v>
      </c>
      <c r="E70" s="17" t="s">
        <v>420</v>
      </c>
      <c r="F70" s="200">
        <v>1.5</v>
      </c>
      <c r="H70" s="33"/>
    </row>
    <row r="71" spans="2:8" s="1" customFormat="1" ht="16.8" customHeight="1">
      <c r="B71" s="33"/>
      <c r="C71" s="199" t="s">
        <v>1041</v>
      </c>
      <c r="D71" s="199" t="s">
        <v>2958</v>
      </c>
      <c r="E71" s="17" t="s">
        <v>420</v>
      </c>
      <c r="F71" s="200">
        <v>1.5</v>
      </c>
      <c r="H71" s="33"/>
    </row>
    <row r="72" spans="2:8" s="7" customFormat="1" ht="16.8" customHeight="1">
      <c r="B72" s="93"/>
      <c r="C72" s="196" t="s">
        <v>139</v>
      </c>
      <c r="D72" s="197" t="s">
        <v>140</v>
      </c>
      <c r="E72" s="197" t="s">
        <v>32</v>
      </c>
      <c r="F72" s="198">
        <v>93.147999999999996</v>
      </c>
      <c r="H72" s="93"/>
    </row>
    <row r="73" spans="2:8" s="1" customFormat="1" ht="16.8" customHeight="1">
      <c r="B73" s="33"/>
      <c r="C73" s="199" t="s">
        <v>32</v>
      </c>
      <c r="D73" s="199" t="s">
        <v>2946</v>
      </c>
      <c r="E73" s="17" t="s">
        <v>32</v>
      </c>
      <c r="F73" s="200">
        <v>0</v>
      </c>
      <c r="H73" s="33"/>
    </row>
    <row r="74" spans="2:8" s="1" customFormat="1" ht="16.8" customHeight="1">
      <c r="B74" s="33"/>
      <c r="C74" s="199" t="s">
        <v>32</v>
      </c>
      <c r="D74" s="199" t="s">
        <v>2959</v>
      </c>
      <c r="E74" s="17" t="s">
        <v>32</v>
      </c>
      <c r="F74" s="200">
        <v>0</v>
      </c>
      <c r="H74" s="33"/>
    </row>
    <row r="75" spans="2:8" s="1" customFormat="1" ht="16.8" customHeight="1">
      <c r="B75" s="33"/>
      <c r="C75" s="199" t="s">
        <v>32</v>
      </c>
      <c r="D75" s="199" t="s">
        <v>2960</v>
      </c>
      <c r="E75" s="17" t="s">
        <v>32</v>
      </c>
      <c r="F75" s="200">
        <v>93.147999999999996</v>
      </c>
      <c r="H75" s="33"/>
    </row>
    <row r="76" spans="2:8" s="1" customFormat="1" ht="16.8" customHeight="1">
      <c r="B76" s="33"/>
      <c r="C76" s="201" t="s">
        <v>2930</v>
      </c>
      <c r="H76" s="33"/>
    </row>
    <row r="77" spans="2:8" s="1" customFormat="1" ht="16.8" customHeight="1">
      <c r="B77" s="33"/>
      <c r="C77" s="199" t="s">
        <v>1027</v>
      </c>
      <c r="D77" s="199" t="s">
        <v>2961</v>
      </c>
      <c r="E77" s="17" t="s">
        <v>436</v>
      </c>
      <c r="F77" s="200">
        <v>93.147999999999996</v>
      </c>
      <c r="H77" s="33"/>
    </row>
    <row r="78" spans="2:8" s="7" customFormat="1" ht="16.8" customHeight="1">
      <c r="B78" s="93"/>
      <c r="C78" s="196" t="s">
        <v>1513</v>
      </c>
      <c r="D78" s="197" t="s">
        <v>2962</v>
      </c>
      <c r="E78" s="197" t="s">
        <v>32</v>
      </c>
      <c r="F78" s="198">
        <v>3</v>
      </c>
      <c r="H78" s="93"/>
    </row>
    <row r="79" spans="2:8" s="1" customFormat="1" ht="16.8" customHeight="1">
      <c r="B79" s="33"/>
      <c r="C79" s="199" t="s">
        <v>32</v>
      </c>
      <c r="D79" s="199" t="s">
        <v>463</v>
      </c>
      <c r="E79" s="17" t="s">
        <v>32</v>
      </c>
      <c r="F79" s="200">
        <v>0</v>
      </c>
      <c r="H79" s="33"/>
    </row>
    <row r="80" spans="2:8" s="1" customFormat="1" ht="16.8" customHeight="1">
      <c r="B80" s="33"/>
      <c r="C80" s="199" t="s">
        <v>32</v>
      </c>
      <c r="D80" s="199" t="s">
        <v>2963</v>
      </c>
      <c r="E80" s="17" t="s">
        <v>32</v>
      </c>
      <c r="F80" s="200">
        <v>0</v>
      </c>
      <c r="H80" s="33"/>
    </row>
    <row r="81" spans="2:8" s="1" customFormat="1" ht="16.8" customHeight="1">
      <c r="B81" s="33"/>
      <c r="C81" s="199" t="s">
        <v>32</v>
      </c>
      <c r="D81" s="199" t="s">
        <v>2964</v>
      </c>
      <c r="E81" s="17" t="s">
        <v>32</v>
      </c>
      <c r="F81" s="200">
        <v>3</v>
      </c>
      <c r="H81" s="33"/>
    </row>
    <row r="82" spans="2:8" s="7" customFormat="1" ht="16.8" customHeight="1">
      <c r="B82" s="93"/>
      <c r="C82" s="196" t="s">
        <v>143</v>
      </c>
      <c r="D82" s="197" t="s">
        <v>144</v>
      </c>
      <c r="E82" s="197" t="s">
        <v>32</v>
      </c>
      <c r="F82" s="198">
        <v>2</v>
      </c>
      <c r="H82" s="93"/>
    </row>
    <row r="83" spans="2:8" s="1" customFormat="1" ht="16.8" customHeight="1">
      <c r="B83" s="33"/>
      <c r="C83" s="199" t="s">
        <v>32</v>
      </c>
      <c r="D83" s="199" t="s">
        <v>463</v>
      </c>
      <c r="E83" s="17" t="s">
        <v>32</v>
      </c>
      <c r="F83" s="200">
        <v>0</v>
      </c>
      <c r="H83" s="33"/>
    </row>
    <row r="84" spans="2:8" s="1" customFormat="1" ht="16.8" customHeight="1">
      <c r="B84" s="33"/>
      <c r="C84" s="199" t="s">
        <v>32</v>
      </c>
      <c r="D84" s="199" t="s">
        <v>2965</v>
      </c>
      <c r="E84" s="17" t="s">
        <v>32</v>
      </c>
      <c r="F84" s="200">
        <v>1</v>
      </c>
      <c r="H84" s="33"/>
    </row>
    <row r="85" spans="2:8" s="1" customFormat="1" ht="16.8" customHeight="1">
      <c r="B85" s="33"/>
      <c r="C85" s="199" t="s">
        <v>32</v>
      </c>
      <c r="D85" s="199" t="s">
        <v>2966</v>
      </c>
      <c r="E85" s="17" t="s">
        <v>32</v>
      </c>
      <c r="F85" s="200">
        <v>1</v>
      </c>
      <c r="H85" s="33"/>
    </row>
    <row r="86" spans="2:8" s="1" customFormat="1" ht="16.8" customHeight="1">
      <c r="B86" s="33"/>
      <c r="C86" s="201" t="s">
        <v>2930</v>
      </c>
      <c r="H86" s="33"/>
    </row>
    <row r="87" spans="2:8" s="1" customFormat="1" ht="16.8" customHeight="1">
      <c r="B87" s="33"/>
      <c r="C87" s="199" t="s">
        <v>867</v>
      </c>
      <c r="D87" s="199" t="s">
        <v>2967</v>
      </c>
      <c r="E87" s="17" t="s">
        <v>515</v>
      </c>
      <c r="F87" s="200">
        <v>2</v>
      </c>
      <c r="H87" s="33"/>
    </row>
    <row r="88" spans="2:8" s="1" customFormat="1" ht="16.8" customHeight="1">
      <c r="B88" s="33"/>
      <c r="C88" s="199" t="s">
        <v>908</v>
      </c>
      <c r="D88" s="199" t="s">
        <v>2968</v>
      </c>
      <c r="E88" s="17" t="s">
        <v>515</v>
      </c>
      <c r="F88" s="200">
        <v>2</v>
      </c>
      <c r="H88" s="33"/>
    </row>
    <row r="89" spans="2:8" s="1" customFormat="1" ht="16.8" customHeight="1">
      <c r="B89" s="33"/>
      <c r="C89" s="199" t="s">
        <v>917</v>
      </c>
      <c r="D89" s="199" t="s">
        <v>2969</v>
      </c>
      <c r="E89" s="17" t="s">
        <v>515</v>
      </c>
      <c r="F89" s="200">
        <v>2</v>
      </c>
      <c r="H89" s="33"/>
    </row>
    <row r="90" spans="2:8" s="1" customFormat="1" ht="16.8" customHeight="1">
      <c r="B90" s="33"/>
      <c r="C90" s="199" t="s">
        <v>926</v>
      </c>
      <c r="D90" s="199" t="s">
        <v>2970</v>
      </c>
      <c r="E90" s="17" t="s">
        <v>515</v>
      </c>
      <c r="F90" s="200">
        <v>2</v>
      </c>
      <c r="H90" s="33"/>
    </row>
    <row r="91" spans="2:8" s="1" customFormat="1" ht="16.8" customHeight="1">
      <c r="B91" s="33"/>
      <c r="C91" s="199" t="s">
        <v>935</v>
      </c>
      <c r="D91" s="199" t="s">
        <v>2971</v>
      </c>
      <c r="E91" s="17" t="s">
        <v>515</v>
      </c>
      <c r="F91" s="200">
        <v>2</v>
      </c>
      <c r="H91" s="33"/>
    </row>
    <row r="92" spans="2:8" s="1" customFormat="1" ht="16.8" customHeight="1">
      <c r="B92" s="33"/>
      <c r="C92" s="199" t="s">
        <v>944</v>
      </c>
      <c r="D92" s="199" t="s">
        <v>945</v>
      </c>
      <c r="E92" s="17" t="s">
        <v>515</v>
      </c>
      <c r="F92" s="200">
        <v>2</v>
      </c>
      <c r="H92" s="33"/>
    </row>
    <row r="93" spans="2:8" s="7" customFormat="1" ht="16.8" customHeight="1">
      <c r="B93" s="93"/>
      <c r="C93" s="196" t="s">
        <v>145</v>
      </c>
      <c r="D93" s="197" t="s">
        <v>146</v>
      </c>
      <c r="E93" s="197" t="s">
        <v>32</v>
      </c>
      <c r="F93" s="198">
        <v>2.5</v>
      </c>
      <c r="H93" s="93"/>
    </row>
    <row r="94" spans="2:8" s="1" customFormat="1" ht="16.8" customHeight="1">
      <c r="B94" s="33"/>
      <c r="C94" s="199" t="s">
        <v>32</v>
      </c>
      <c r="D94" s="199" t="s">
        <v>463</v>
      </c>
      <c r="E94" s="17" t="s">
        <v>32</v>
      </c>
      <c r="F94" s="200">
        <v>0</v>
      </c>
      <c r="H94" s="33"/>
    </row>
    <row r="95" spans="2:8" s="1" customFormat="1" ht="16.8" customHeight="1">
      <c r="B95" s="33"/>
      <c r="C95" s="199" t="s">
        <v>32</v>
      </c>
      <c r="D95" s="199" t="s">
        <v>853</v>
      </c>
      <c r="E95" s="17" t="s">
        <v>32</v>
      </c>
      <c r="F95" s="200">
        <v>0.5</v>
      </c>
      <c r="H95" s="33"/>
    </row>
    <row r="96" spans="2:8" s="1" customFormat="1" ht="16.8" customHeight="1">
      <c r="B96" s="33"/>
      <c r="C96" s="199" t="s">
        <v>32</v>
      </c>
      <c r="D96" s="199" t="s">
        <v>854</v>
      </c>
      <c r="E96" s="17" t="s">
        <v>32</v>
      </c>
      <c r="F96" s="200">
        <v>2</v>
      </c>
      <c r="H96" s="33"/>
    </row>
    <row r="97" spans="2:8" s="1" customFormat="1" ht="16.8" customHeight="1">
      <c r="B97" s="33"/>
      <c r="C97" s="201" t="s">
        <v>2930</v>
      </c>
      <c r="H97" s="33"/>
    </row>
    <row r="98" spans="2:8" s="1" customFormat="1" ht="16.8" customHeight="1">
      <c r="B98" s="33"/>
      <c r="C98" s="199" t="s">
        <v>843</v>
      </c>
      <c r="D98" s="199" t="s">
        <v>2972</v>
      </c>
      <c r="E98" s="17" t="s">
        <v>355</v>
      </c>
      <c r="F98" s="200">
        <v>1.171</v>
      </c>
      <c r="H98" s="33"/>
    </row>
    <row r="99" spans="2:8" s="1" customFormat="1" ht="16.8" customHeight="1">
      <c r="B99" s="33"/>
      <c r="C99" s="199" t="s">
        <v>861</v>
      </c>
      <c r="D99" s="199" t="s">
        <v>2973</v>
      </c>
      <c r="E99" s="17" t="s">
        <v>355</v>
      </c>
      <c r="F99" s="200">
        <v>0.25</v>
      </c>
      <c r="H99" s="33"/>
    </row>
    <row r="100" spans="2:8" s="1" customFormat="1" ht="16.8" customHeight="1">
      <c r="B100" s="33"/>
      <c r="C100" s="199" t="s">
        <v>880</v>
      </c>
      <c r="D100" s="199" t="s">
        <v>2974</v>
      </c>
      <c r="E100" s="17" t="s">
        <v>436</v>
      </c>
      <c r="F100" s="200">
        <v>2.5</v>
      </c>
      <c r="H100" s="33"/>
    </row>
    <row r="101" spans="2:8" s="7" customFormat="1" ht="16.8" customHeight="1">
      <c r="B101" s="93"/>
      <c r="C101" s="196" t="s">
        <v>148</v>
      </c>
      <c r="D101" s="197" t="s">
        <v>149</v>
      </c>
      <c r="E101" s="197" t="s">
        <v>32</v>
      </c>
      <c r="F101" s="198">
        <v>0.28599999999999998</v>
      </c>
      <c r="H101" s="93"/>
    </row>
    <row r="102" spans="2:8" s="1" customFormat="1" ht="16.8" customHeight="1">
      <c r="B102" s="33"/>
      <c r="C102" s="199" t="s">
        <v>32</v>
      </c>
      <c r="D102" s="199" t="s">
        <v>463</v>
      </c>
      <c r="E102" s="17" t="s">
        <v>32</v>
      </c>
      <c r="F102" s="200">
        <v>0</v>
      </c>
      <c r="H102" s="33"/>
    </row>
    <row r="103" spans="2:8" s="1" customFormat="1" ht="16.8" customHeight="1">
      <c r="B103" s="33"/>
      <c r="C103" s="199" t="s">
        <v>32</v>
      </c>
      <c r="D103" s="199" t="s">
        <v>2975</v>
      </c>
      <c r="E103" s="17" t="s">
        <v>32</v>
      </c>
      <c r="F103" s="200">
        <v>0</v>
      </c>
      <c r="H103" s="33"/>
    </row>
    <row r="104" spans="2:8" s="1" customFormat="1" ht="16.8" customHeight="1">
      <c r="B104" s="33"/>
      <c r="C104" s="199" t="s">
        <v>32</v>
      </c>
      <c r="D104" s="199" t="s">
        <v>2976</v>
      </c>
      <c r="E104" s="17" t="s">
        <v>32</v>
      </c>
      <c r="F104" s="200">
        <v>0.14299999999999999</v>
      </c>
      <c r="H104" s="33"/>
    </row>
    <row r="105" spans="2:8" s="1" customFormat="1" ht="16.8" customHeight="1">
      <c r="B105" s="33"/>
      <c r="C105" s="199" t="s">
        <v>32</v>
      </c>
      <c r="D105" s="199" t="s">
        <v>2976</v>
      </c>
      <c r="E105" s="17" t="s">
        <v>32</v>
      </c>
      <c r="F105" s="200">
        <v>0.14299999999999999</v>
      </c>
      <c r="H105" s="33"/>
    </row>
    <row r="106" spans="2:8" s="1" customFormat="1" ht="16.8" customHeight="1">
      <c r="B106" s="33"/>
      <c r="C106" s="201" t="s">
        <v>2930</v>
      </c>
      <c r="H106" s="33"/>
    </row>
    <row r="107" spans="2:8" s="1" customFormat="1" ht="16.8" customHeight="1">
      <c r="B107" s="33"/>
      <c r="C107" s="199" t="s">
        <v>831</v>
      </c>
      <c r="D107" s="199" t="s">
        <v>2977</v>
      </c>
      <c r="E107" s="17" t="s">
        <v>355</v>
      </c>
      <c r="F107" s="200">
        <v>0.28599999999999998</v>
      </c>
      <c r="H107" s="33"/>
    </row>
    <row r="108" spans="2:8" s="7" customFormat="1" ht="16.8" customHeight="1">
      <c r="B108" s="93"/>
      <c r="C108" s="196" t="s">
        <v>151</v>
      </c>
      <c r="D108" s="197" t="s">
        <v>152</v>
      </c>
      <c r="E108" s="197" t="s">
        <v>32</v>
      </c>
      <c r="F108" s="198">
        <v>2.2130000000000001</v>
      </c>
      <c r="H108" s="93"/>
    </row>
    <row r="109" spans="2:8" s="1" customFormat="1" ht="16.8" customHeight="1">
      <c r="B109" s="33"/>
      <c r="C109" s="199" t="s">
        <v>32</v>
      </c>
      <c r="D109" s="199" t="s">
        <v>463</v>
      </c>
      <c r="E109" s="17" t="s">
        <v>32</v>
      </c>
      <c r="F109" s="200">
        <v>0</v>
      </c>
      <c r="H109" s="33"/>
    </row>
    <row r="110" spans="2:8" s="1" customFormat="1" ht="16.8" customHeight="1">
      <c r="B110" s="33"/>
      <c r="C110" s="199" t="s">
        <v>32</v>
      </c>
      <c r="D110" s="199" t="s">
        <v>2978</v>
      </c>
      <c r="E110" s="17" t="s">
        <v>32</v>
      </c>
      <c r="F110" s="200">
        <v>0</v>
      </c>
      <c r="H110" s="33"/>
    </row>
    <row r="111" spans="2:8" s="1" customFormat="1" ht="16.8" customHeight="1">
      <c r="B111" s="33"/>
      <c r="C111" s="199" t="s">
        <v>32</v>
      </c>
      <c r="D111" s="199" t="s">
        <v>2979</v>
      </c>
      <c r="E111" s="17" t="s">
        <v>32</v>
      </c>
      <c r="F111" s="200">
        <v>0</v>
      </c>
      <c r="H111" s="33"/>
    </row>
    <row r="112" spans="2:8" s="1" customFormat="1" ht="16.8" customHeight="1">
      <c r="B112" s="33"/>
      <c r="C112" s="199" t="s">
        <v>32</v>
      </c>
      <c r="D112" s="199" t="s">
        <v>2980</v>
      </c>
      <c r="E112" s="17" t="s">
        <v>32</v>
      </c>
      <c r="F112" s="200">
        <v>0.443</v>
      </c>
      <c r="H112" s="33"/>
    </row>
    <row r="113" spans="2:8" s="1" customFormat="1" ht="16.8" customHeight="1">
      <c r="B113" s="33"/>
      <c r="C113" s="199" t="s">
        <v>32</v>
      </c>
      <c r="D113" s="199" t="s">
        <v>2981</v>
      </c>
      <c r="E113" s="17" t="s">
        <v>32</v>
      </c>
      <c r="F113" s="200">
        <v>1.77</v>
      </c>
      <c r="H113" s="33"/>
    </row>
    <row r="114" spans="2:8" s="1" customFormat="1" ht="16.8" customHeight="1">
      <c r="B114" s="33"/>
      <c r="C114" s="201" t="s">
        <v>2930</v>
      </c>
      <c r="H114" s="33"/>
    </row>
    <row r="115" spans="2:8" s="1" customFormat="1" ht="20.399999999999999">
      <c r="B115" s="33"/>
      <c r="C115" s="199" t="s">
        <v>803</v>
      </c>
      <c r="D115" s="199" t="s">
        <v>2982</v>
      </c>
      <c r="E115" s="17" t="s">
        <v>355</v>
      </c>
      <c r="F115" s="200">
        <v>2.2130000000000001</v>
      </c>
      <c r="H115" s="33"/>
    </row>
    <row r="116" spans="2:8" s="7" customFormat="1" ht="16.8" customHeight="1">
      <c r="B116" s="93"/>
      <c r="C116" s="196" t="s">
        <v>154</v>
      </c>
      <c r="D116" s="197" t="s">
        <v>155</v>
      </c>
      <c r="E116" s="197" t="s">
        <v>32</v>
      </c>
      <c r="F116" s="198">
        <v>172.01</v>
      </c>
      <c r="H116" s="93"/>
    </row>
    <row r="117" spans="2:8" s="1" customFormat="1" ht="16.8" customHeight="1">
      <c r="B117" s="33"/>
      <c r="C117" s="199" t="s">
        <v>32</v>
      </c>
      <c r="D117" s="199" t="s">
        <v>2983</v>
      </c>
      <c r="E117" s="17" t="s">
        <v>32</v>
      </c>
      <c r="F117" s="200">
        <v>0</v>
      </c>
      <c r="H117" s="33"/>
    </row>
    <row r="118" spans="2:8" s="1" customFormat="1" ht="16.8" customHeight="1">
      <c r="B118" s="33"/>
      <c r="C118" s="199" t="s">
        <v>32</v>
      </c>
      <c r="D118" s="199" t="s">
        <v>2984</v>
      </c>
      <c r="E118" s="17" t="s">
        <v>32</v>
      </c>
      <c r="F118" s="200">
        <v>0</v>
      </c>
      <c r="H118" s="33"/>
    </row>
    <row r="119" spans="2:8" s="1" customFormat="1" ht="16.8" customHeight="1">
      <c r="B119" s="33"/>
      <c r="C119" s="199" t="s">
        <v>32</v>
      </c>
      <c r="D119" s="199" t="s">
        <v>2985</v>
      </c>
      <c r="E119" s="17" t="s">
        <v>32</v>
      </c>
      <c r="F119" s="200">
        <v>73.498999999999995</v>
      </c>
      <c r="H119" s="33"/>
    </row>
    <row r="120" spans="2:8" s="1" customFormat="1" ht="16.8" customHeight="1">
      <c r="B120" s="33"/>
      <c r="C120" s="199" t="s">
        <v>32</v>
      </c>
      <c r="D120" s="199" t="s">
        <v>2986</v>
      </c>
      <c r="E120" s="17" t="s">
        <v>32</v>
      </c>
      <c r="F120" s="200">
        <v>98.510999999999996</v>
      </c>
      <c r="H120" s="33"/>
    </row>
    <row r="121" spans="2:8" s="1" customFormat="1" ht="16.8" customHeight="1">
      <c r="B121" s="33"/>
      <c r="C121" s="201" t="s">
        <v>2930</v>
      </c>
      <c r="H121" s="33"/>
    </row>
    <row r="122" spans="2:8" s="1" customFormat="1" ht="20.399999999999999">
      <c r="B122" s="33"/>
      <c r="C122" s="199" t="s">
        <v>1116</v>
      </c>
      <c r="D122" s="199" t="s">
        <v>2987</v>
      </c>
      <c r="E122" s="17" t="s">
        <v>436</v>
      </c>
      <c r="F122" s="200">
        <v>172.01</v>
      </c>
      <c r="H122" s="33"/>
    </row>
    <row r="123" spans="2:8" s="7" customFormat="1" ht="16.8" customHeight="1">
      <c r="B123" s="93"/>
      <c r="C123" s="196" t="s">
        <v>157</v>
      </c>
      <c r="D123" s="197" t="s">
        <v>158</v>
      </c>
      <c r="E123" s="197" t="s">
        <v>32</v>
      </c>
      <c r="F123" s="198">
        <v>172.01</v>
      </c>
      <c r="H123" s="93"/>
    </row>
    <row r="124" spans="2:8" s="1" customFormat="1" ht="16.8" customHeight="1">
      <c r="B124" s="33"/>
      <c r="C124" s="199" t="s">
        <v>32</v>
      </c>
      <c r="D124" s="199" t="s">
        <v>2985</v>
      </c>
      <c r="E124" s="17" t="s">
        <v>32</v>
      </c>
      <c r="F124" s="200">
        <v>73.498999999999995</v>
      </c>
      <c r="H124" s="33"/>
    </row>
    <row r="125" spans="2:8" s="1" customFormat="1" ht="16.8" customHeight="1">
      <c r="B125" s="33"/>
      <c r="C125" s="199" t="s">
        <v>32</v>
      </c>
      <c r="D125" s="199" t="s">
        <v>2986</v>
      </c>
      <c r="E125" s="17" t="s">
        <v>32</v>
      </c>
      <c r="F125" s="200">
        <v>98.510999999999996</v>
      </c>
      <c r="H125" s="33"/>
    </row>
    <row r="126" spans="2:8" s="1" customFormat="1" ht="16.8" customHeight="1">
      <c r="B126" s="33"/>
      <c r="C126" s="201" t="s">
        <v>2930</v>
      </c>
      <c r="H126" s="33"/>
    </row>
    <row r="127" spans="2:8" s="1" customFormat="1" ht="16.8" customHeight="1">
      <c r="B127" s="33"/>
      <c r="C127" s="199" t="s">
        <v>1128</v>
      </c>
      <c r="D127" s="199" t="s">
        <v>1129</v>
      </c>
      <c r="E127" s="17" t="s">
        <v>436</v>
      </c>
      <c r="F127" s="200">
        <v>175.45</v>
      </c>
      <c r="H127" s="33"/>
    </row>
    <row r="128" spans="2:8" s="7" customFormat="1" ht="16.8" customHeight="1">
      <c r="B128" s="93"/>
      <c r="C128" s="196" t="s">
        <v>159</v>
      </c>
      <c r="D128" s="197" t="s">
        <v>160</v>
      </c>
      <c r="E128" s="197" t="s">
        <v>32</v>
      </c>
      <c r="F128" s="198">
        <v>18.582999999999998</v>
      </c>
      <c r="H128" s="93"/>
    </row>
    <row r="129" spans="2:8" s="1" customFormat="1" ht="16.8" customHeight="1">
      <c r="B129" s="33"/>
      <c r="C129" s="199" t="s">
        <v>32</v>
      </c>
      <c r="D129" s="199" t="s">
        <v>2983</v>
      </c>
      <c r="E129" s="17" t="s">
        <v>32</v>
      </c>
      <c r="F129" s="200">
        <v>0</v>
      </c>
      <c r="H129" s="33"/>
    </row>
    <row r="130" spans="2:8" s="1" customFormat="1" ht="16.8" customHeight="1">
      <c r="B130" s="33"/>
      <c r="C130" s="199" t="s">
        <v>32</v>
      </c>
      <c r="D130" s="199" t="s">
        <v>2988</v>
      </c>
      <c r="E130" s="17" t="s">
        <v>32</v>
      </c>
      <c r="F130" s="200">
        <v>0</v>
      </c>
      <c r="H130" s="33"/>
    </row>
    <row r="131" spans="2:8" s="1" customFormat="1" ht="16.8" customHeight="1">
      <c r="B131" s="33"/>
      <c r="C131" s="199" t="s">
        <v>32</v>
      </c>
      <c r="D131" s="199" t="s">
        <v>2989</v>
      </c>
      <c r="E131" s="17" t="s">
        <v>32</v>
      </c>
      <c r="F131" s="200">
        <v>2.9929999999999999</v>
      </c>
      <c r="H131" s="33"/>
    </row>
    <row r="132" spans="2:8" s="1" customFormat="1" ht="16.8" customHeight="1">
      <c r="B132" s="33"/>
      <c r="C132" s="199" t="s">
        <v>32</v>
      </c>
      <c r="D132" s="199" t="s">
        <v>2990</v>
      </c>
      <c r="E132" s="17" t="s">
        <v>32</v>
      </c>
      <c r="F132" s="200">
        <v>28.512</v>
      </c>
      <c r="H132" s="33"/>
    </row>
    <row r="133" spans="2:8" s="1" customFormat="1" ht="16.8" customHeight="1">
      <c r="B133" s="33"/>
      <c r="C133" s="199" t="s">
        <v>32</v>
      </c>
      <c r="D133" s="199" t="s">
        <v>2991</v>
      </c>
      <c r="E133" s="17" t="s">
        <v>32</v>
      </c>
      <c r="F133" s="200">
        <v>0</v>
      </c>
      <c r="H133" s="33"/>
    </row>
    <row r="134" spans="2:8" s="1" customFormat="1" ht="16.8" customHeight="1">
      <c r="B134" s="33"/>
      <c r="C134" s="199" t="s">
        <v>32</v>
      </c>
      <c r="D134" s="199" t="s">
        <v>2992</v>
      </c>
      <c r="E134" s="17" t="s">
        <v>32</v>
      </c>
      <c r="F134" s="200">
        <v>0</v>
      </c>
      <c r="H134" s="33"/>
    </row>
    <row r="135" spans="2:8" s="1" customFormat="1" ht="16.8" customHeight="1">
      <c r="B135" s="33"/>
      <c r="C135" s="199" t="s">
        <v>32</v>
      </c>
      <c r="D135" s="199" t="s">
        <v>2993</v>
      </c>
      <c r="E135" s="17" t="s">
        <v>32</v>
      </c>
      <c r="F135" s="200">
        <v>-0.38600000000000001</v>
      </c>
      <c r="H135" s="33"/>
    </row>
    <row r="136" spans="2:8" s="1" customFormat="1" ht="16.8" customHeight="1">
      <c r="B136" s="33"/>
      <c r="C136" s="199" t="s">
        <v>32</v>
      </c>
      <c r="D136" s="199" t="s">
        <v>2994</v>
      </c>
      <c r="E136" s="17" t="s">
        <v>32</v>
      </c>
      <c r="F136" s="200">
        <v>0</v>
      </c>
      <c r="H136" s="33"/>
    </row>
    <row r="137" spans="2:8" s="1" customFormat="1" ht="16.8" customHeight="1">
      <c r="B137" s="33"/>
      <c r="C137" s="199" t="s">
        <v>32</v>
      </c>
      <c r="D137" s="199" t="s">
        <v>2995</v>
      </c>
      <c r="E137" s="17" t="s">
        <v>32</v>
      </c>
      <c r="F137" s="200">
        <v>-12.536</v>
      </c>
      <c r="H137" s="33"/>
    </row>
    <row r="138" spans="2:8" s="1" customFormat="1" ht="16.8" customHeight="1">
      <c r="B138" s="33"/>
      <c r="C138" s="201" t="s">
        <v>2930</v>
      </c>
      <c r="H138" s="33"/>
    </row>
    <row r="139" spans="2:8" s="1" customFormat="1" ht="16.8" customHeight="1">
      <c r="B139" s="33"/>
      <c r="C139" s="199" t="s">
        <v>1048</v>
      </c>
      <c r="D139" s="199" t="s">
        <v>2996</v>
      </c>
      <c r="E139" s="17" t="s">
        <v>436</v>
      </c>
      <c r="F139" s="200">
        <v>18.582999999999998</v>
      </c>
      <c r="H139" s="33"/>
    </row>
    <row r="140" spans="2:8" s="7" customFormat="1" ht="16.8" customHeight="1">
      <c r="B140" s="93"/>
      <c r="C140" s="196" t="s">
        <v>162</v>
      </c>
      <c r="D140" s="197" t="s">
        <v>163</v>
      </c>
      <c r="E140" s="197" t="s">
        <v>32</v>
      </c>
      <c r="F140" s="198">
        <v>18.582999999999998</v>
      </c>
      <c r="H140" s="93"/>
    </row>
    <row r="141" spans="2:8" s="1" customFormat="1" ht="16.8" customHeight="1">
      <c r="B141" s="33"/>
      <c r="C141" s="199" t="s">
        <v>32</v>
      </c>
      <c r="D141" s="199" t="s">
        <v>2989</v>
      </c>
      <c r="E141" s="17" t="s">
        <v>32</v>
      </c>
      <c r="F141" s="200">
        <v>2.9929999999999999</v>
      </c>
      <c r="H141" s="33"/>
    </row>
    <row r="142" spans="2:8" s="1" customFormat="1" ht="16.8" customHeight="1">
      <c r="B142" s="33"/>
      <c r="C142" s="199" t="s">
        <v>32</v>
      </c>
      <c r="D142" s="199" t="s">
        <v>2990</v>
      </c>
      <c r="E142" s="17" t="s">
        <v>32</v>
      </c>
      <c r="F142" s="200">
        <v>28.512</v>
      </c>
      <c r="H142" s="33"/>
    </row>
    <row r="143" spans="2:8" s="1" customFormat="1" ht="16.8" customHeight="1">
      <c r="B143" s="33"/>
      <c r="C143" s="199" t="s">
        <v>32</v>
      </c>
      <c r="D143" s="199" t="s">
        <v>2991</v>
      </c>
      <c r="E143" s="17" t="s">
        <v>32</v>
      </c>
      <c r="F143" s="200">
        <v>0</v>
      </c>
      <c r="H143" s="33"/>
    </row>
    <row r="144" spans="2:8" s="1" customFormat="1" ht="16.8" customHeight="1">
      <c r="B144" s="33"/>
      <c r="C144" s="199" t="s">
        <v>32</v>
      </c>
      <c r="D144" s="199" t="s">
        <v>2993</v>
      </c>
      <c r="E144" s="17" t="s">
        <v>32</v>
      </c>
      <c r="F144" s="200">
        <v>-0.38600000000000001</v>
      </c>
      <c r="H144" s="33"/>
    </row>
    <row r="145" spans="2:8" s="1" customFormat="1" ht="16.8" customHeight="1">
      <c r="B145" s="33"/>
      <c r="C145" s="199" t="s">
        <v>32</v>
      </c>
      <c r="D145" s="199" t="s">
        <v>2997</v>
      </c>
      <c r="E145" s="17" t="s">
        <v>32</v>
      </c>
      <c r="F145" s="200">
        <v>-12.536</v>
      </c>
      <c r="H145" s="33"/>
    </row>
    <row r="146" spans="2:8" s="1" customFormat="1" ht="16.8" customHeight="1">
      <c r="B146" s="33"/>
      <c r="C146" s="201" t="s">
        <v>2930</v>
      </c>
      <c r="H146" s="33"/>
    </row>
    <row r="147" spans="2:8" s="1" customFormat="1" ht="16.8" customHeight="1">
      <c r="B147" s="33"/>
      <c r="C147" s="199" t="s">
        <v>1066</v>
      </c>
      <c r="D147" s="199" t="s">
        <v>1067</v>
      </c>
      <c r="E147" s="17" t="s">
        <v>436</v>
      </c>
      <c r="F147" s="200">
        <v>18.954999999999998</v>
      </c>
      <c r="H147" s="33"/>
    </row>
    <row r="148" spans="2:8" s="7" customFormat="1" ht="16.8" customHeight="1">
      <c r="B148" s="93"/>
      <c r="C148" s="196" t="s">
        <v>164</v>
      </c>
      <c r="D148" s="197" t="s">
        <v>165</v>
      </c>
      <c r="E148" s="197" t="s">
        <v>32</v>
      </c>
      <c r="F148" s="198">
        <v>249.834</v>
      </c>
      <c r="H148" s="93"/>
    </row>
    <row r="149" spans="2:8" s="1" customFormat="1" ht="16.8" customHeight="1">
      <c r="B149" s="33"/>
      <c r="C149" s="199" t="s">
        <v>32</v>
      </c>
      <c r="D149" s="199" t="s">
        <v>2983</v>
      </c>
      <c r="E149" s="17" t="s">
        <v>32</v>
      </c>
      <c r="F149" s="200">
        <v>0</v>
      </c>
      <c r="H149" s="33"/>
    </row>
    <row r="150" spans="2:8" s="1" customFormat="1" ht="16.8" customHeight="1">
      <c r="B150" s="33"/>
      <c r="C150" s="199" t="s">
        <v>32</v>
      </c>
      <c r="D150" s="199" t="s">
        <v>2998</v>
      </c>
      <c r="E150" s="17" t="s">
        <v>32</v>
      </c>
      <c r="F150" s="200">
        <v>0</v>
      </c>
      <c r="H150" s="33"/>
    </row>
    <row r="151" spans="2:8" s="1" customFormat="1" ht="16.8" customHeight="1">
      <c r="B151" s="33"/>
      <c r="C151" s="199" t="s">
        <v>32</v>
      </c>
      <c r="D151" s="199" t="s">
        <v>2999</v>
      </c>
      <c r="E151" s="17" t="s">
        <v>32</v>
      </c>
      <c r="F151" s="200">
        <v>10.837</v>
      </c>
      <c r="H151" s="33"/>
    </row>
    <row r="152" spans="2:8" s="1" customFormat="1" ht="16.8" customHeight="1">
      <c r="B152" s="33"/>
      <c r="C152" s="199" t="s">
        <v>32</v>
      </c>
      <c r="D152" s="199" t="s">
        <v>3000</v>
      </c>
      <c r="E152" s="17" t="s">
        <v>32</v>
      </c>
      <c r="F152" s="200">
        <v>130.95500000000001</v>
      </c>
      <c r="H152" s="33"/>
    </row>
    <row r="153" spans="2:8" s="1" customFormat="1" ht="16.8" customHeight="1">
      <c r="B153" s="33"/>
      <c r="C153" s="199" t="s">
        <v>32</v>
      </c>
      <c r="D153" s="199" t="s">
        <v>3001</v>
      </c>
      <c r="E153" s="17" t="s">
        <v>32</v>
      </c>
      <c r="F153" s="200">
        <v>21.006</v>
      </c>
      <c r="H153" s="33"/>
    </row>
    <row r="154" spans="2:8" s="1" customFormat="1" ht="16.8" customHeight="1">
      <c r="B154" s="33"/>
      <c r="C154" s="199" t="s">
        <v>32</v>
      </c>
      <c r="D154" s="199" t="s">
        <v>2991</v>
      </c>
      <c r="E154" s="17" t="s">
        <v>32</v>
      </c>
      <c r="F154" s="200">
        <v>0</v>
      </c>
      <c r="H154" s="33"/>
    </row>
    <row r="155" spans="2:8" s="1" customFormat="1" ht="16.8" customHeight="1">
      <c r="B155" s="33"/>
      <c r="C155" s="199" t="s">
        <v>32</v>
      </c>
      <c r="D155" s="199" t="s">
        <v>3002</v>
      </c>
      <c r="E155" s="17" t="s">
        <v>32</v>
      </c>
      <c r="F155" s="200">
        <v>0</v>
      </c>
      <c r="H155" s="33"/>
    </row>
    <row r="156" spans="2:8" s="1" customFormat="1" ht="16.8" customHeight="1">
      <c r="B156" s="33"/>
      <c r="C156" s="199" t="s">
        <v>32</v>
      </c>
      <c r="D156" s="199" t="s">
        <v>3003</v>
      </c>
      <c r="E156" s="17" t="s">
        <v>32</v>
      </c>
      <c r="F156" s="200">
        <v>-10.837</v>
      </c>
      <c r="H156" s="33"/>
    </row>
    <row r="157" spans="2:8" s="1" customFormat="1" ht="16.8" customHeight="1">
      <c r="B157" s="33"/>
      <c r="C157" s="199" t="s">
        <v>32</v>
      </c>
      <c r="D157" s="199" t="s">
        <v>3004</v>
      </c>
      <c r="E157" s="17" t="s">
        <v>32</v>
      </c>
      <c r="F157" s="200">
        <v>0</v>
      </c>
      <c r="H157" s="33"/>
    </row>
    <row r="158" spans="2:8" s="1" customFormat="1" ht="16.8" customHeight="1">
      <c r="B158" s="33"/>
      <c r="C158" s="199" t="s">
        <v>32</v>
      </c>
      <c r="D158" s="199" t="s">
        <v>3005</v>
      </c>
      <c r="E158" s="17" t="s">
        <v>32</v>
      </c>
      <c r="F158" s="200">
        <v>23.686</v>
      </c>
      <c r="H158" s="33"/>
    </row>
    <row r="159" spans="2:8" s="1" customFormat="1" ht="16.8" customHeight="1">
      <c r="B159" s="33"/>
      <c r="C159" s="199" t="s">
        <v>32</v>
      </c>
      <c r="D159" s="199" t="s">
        <v>3006</v>
      </c>
      <c r="E159" s="17" t="s">
        <v>32</v>
      </c>
      <c r="F159" s="200">
        <v>71.186999999999998</v>
      </c>
      <c r="H159" s="33"/>
    </row>
    <row r="160" spans="2:8" s="1" customFormat="1" ht="16.8" customHeight="1">
      <c r="B160" s="33"/>
      <c r="C160" s="199" t="s">
        <v>32</v>
      </c>
      <c r="D160" s="199" t="s">
        <v>3007</v>
      </c>
      <c r="E160" s="17" t="s">
        <v>32</v>
      </c>
      <c r="F160" s="200">
        <v>0</v>
      </c>
      <c r="H160" s="33"/>
    </row>
    <row r="161" spans="2:8" s="1" customFormat="1" ht="16.8" customHeight="1">
      <c r="B161" s="33"/>
      <c r="C161" s="199" t="s">
        <v>32</v>
      </c>
      <c r="D161" s="199" t="s">
        <v>3008</v>
      </c>
      <c r="E161" s="17" t="s">
        <v>32</v>
      </c>
      <c r="F161" s="200">
        <v>4</v>
      </c>
      <c r="H161" s="33"/>
    </row>
    <row r="162" spans="2:8" s="1" customFormat="1" ht="16.8" customHeight="1">
      <c r="B162" s="33"/>
      <c r="C162" s="199" t="s">
        <v>32</v>
      </c>
      <c r="D162" s="199" t="s">
        <v>2991</v>
      </c>
      <c r="E162" s="17" t="s">
        <v>32</v>
      </c>
      <c r="F162" s="200">
        <v>0</v>
      </c>
      <c r="H162" s="33"/>
    </row>
    <row r="163" spans="2:8" s="1" customFormat="1" ht="16.8" customHeight="1">
      <c r="B163" s="33"/>
      <c r="C163" s="199" t="s">
        <v>32</v>
      </c>
      <c r="D163" s="199" t="s">
        <v>3009</v>
      </c>
      <c r="E163" s="17" t="s">
        <v>32</v>
      </c>
      <c r="F163" s="200">
        <v>-1</v>
      </c>
      <c r="H163" s="33"/>
    </row>
    <row r="164" spans="2:8" s="1" customFormat="1" ht="16.8" customHeight="1">
      <c r="B164" s="33"/>
      <c r="C164" s="201" t="s">
        <v>2930</v>
      </c>
      <c r="H164" s="33"/>
    </row>
    <row r="165" spans="2:8" s="1" customFormat="1" ht="16.8" customHeight="1">
      <c r="B165" s="33"/>
      <c r="C165" s="199" t="s">
        <v>1072</v>
      </c>
      <c r="D165" s="199" t="s">
        <v>3010</v>
      </c>
      <c r="E165" s="17" t="s">
        <v>436</v>
      </c>
      <c r="F165" s="200">
        <v>249.834</v>
      </c>
      <c r="H165" s="33"/>
    </row>
    <row r="166" spans="2:8" s="7" customFormat="1" ht="16.8" customHeight="1">
      <c r="B166" s="93"/>
      <c r="C166" s="196" t="s">
        <v>167</v>
      </c>
      <c r="D166" s="197" t="s">
        <v>168</v>
      </c>
      <c r="E166" s="197" t="s">
        <v>32</v>
      </c>
      <c r="F166" s="198">
        <v>94.873000000000005</v>
      </c>
      <c r="H166" s="93"/>
    </row>
    <row r="167" spans="2:8" s="1" customFormat="1" ht="16.8" customHeight="1">
      <c r="B167" s="33"/>
      <c r="C167" s="199" t="s">
        <v>32</v>
      </c>
      <c r="D167" s="199" t="s">
        <v>3005</v>
      </c>
      <c r="E167" s="17" t="s">
        <v>32</v>
      </c>
      <c r="F167" s="200">
        <v>23.686</v>
      </c>
      <c r="H167" s="33"/>
    </row>
    <row r="168" spans="2:8" s="1" customFormat="1" ht="16.8" customHeight="1">
      <c r="B168" s="33"/>
      <c r="C168" s="199" t="s">
        <v>32</v>
      </c>
      <c r="D168" s="199" t="s">
        <v>3006</v>
      </c>
      <c r="E168" s="17" t="s">
        <v>32</v>
      </c>
      <c r="F168" s="200">
        <v>71.186999999999998</v>
      </c>
      <c r="H168" s="33"/>
    </row>
    <row r="169" spans="2:8" s="1" customFormat="1" ht="16.8" customHeight="1">
      <c r="B169" s="33"/>
      <c r="C169" s="201" t="s">
        <v>2930</v>
      </c>
      <c r="H169" s="33"/>
    </row>
    <row r="170" spans="2:8" s="1" customFormat="1" ht="16.8" customHeight="1">
      <c r="B170" s="33"/>
      <c r="C170" s="199" t="s">
        <v>1101</v>
      </c>
      <c r="D170" s="199" t="s">
        <v>1102</v>
      </c>
      <c r="E170" s="17" t="s">
        <v>436</v>
      </c>
      <c r="F170" s="200">
        <v>96.77</v>
      </c>
      <c r="H170" s="33"/>
    </row>
    <row r="171" spans="2:8" s="7" customFormat="1" ht="16.8" customHeight="1">
      <c r="B171" s="93"/>
      <c r="C171" s="196" t="s">
        <v>170</v>
      </c>
      <c r="D171" s="197" t="s">
        <v>171</v>
      </c>
      <c r="E171" s="197" t="s">
        <v>32</v>
      </c>
      <c r="F171" s="198">
        <v>151.96100000000001</v>
      </c>
      <c r="H171" s="93"/>
    </row>
    <row r="172" spans="2:8" s="1" customFormat="1" ht="16.8" customHeight="1">
      <c r="B172" s="33"/>
      <c r="C172" s="199" t="s">
        <v>32</v>
      </c>
      <c r="D172" s="199" t="s">
        <v>2999</v>
      </c>
      <c r="E172" s="17" t="s">
        <v>32</v>
      </c>
      <c r="F172" s="200">
        <v>10.837</v>
      </c>
      <c r="H172" s="33"/>
    </row>
    <row r="173" spans="2:8" s="1" customFormat="1" ht="16.8" customHeight="1">
      <c r="B173" s="33"/>
      <c r="C173" s="199" t="s">
        <v>32</v>
      </c>
      <c r="D173" s="199" t="s">
        <v>3000</v>
      </c>
      <c r="E173" s="17" t="s">
        <v>32</v>
      </c>
      <c r="F173" s="200">
        <v>130.95500000000001</v>
      </c>
      <c r="H173" s="33"/>
    </row>
    <row r="174" spans="2:8" s="1" customFormat="1" ht="16.8" customHeight="1">
      <c r="B174" s="33"/>
      <c r="C174" s="199" t="s">
        <v>32</v>
      </c>
      <c r="D174" s="199" t="s">
        <v>3001</v>
      </c>
      <c r="E174" s="17" t="s">
        <v>32</v>
      </c>
      <c r="F174" s="200">
        <v>21.006</v>
      </c>
      <c r="H174" s="33"/>
    </row>
    <row r="175" spans="2:8" s="1" customFormat="1" ht="16.8" customHeight="1">
      <c r="B175" s="33"/>
      <c r="C175" s="199" t="s">
        <v>32</v>
      </c>
      <c r="D175" s="199" t="s">
        <v>2991</v>
      </c>
      <c r="E175" s="17" t="s">
        <v>32</v>
      </c>
      <c r="F175" s="200">
        <v>0</v>
      </c>
      <c r="H175" s="33"/>
    </row>
    <row r="176" spans="2:8" s="1" customFormat="1" ht="16.8" customHeight="1">
      <c r="B176" s="33"/>
      <c r="C176" s="199" t="s">
        <v>32</v>
      </c>
      <c r="D176" s="199" t="s">
        <v>3002</v>
      </c>
      <c r="E176" s="17" t="s">
        <v>32</v>
      </c>
      <c r="F176" s="200">
        <v>0</v>
      </c>
      <c r="H176" s="33"/>
    </row>
    <row r="177" spans="2:8" s="1" customFormat="1" ht="16.8" customHeight="1">
      <c r="B177" s="33"/>
      <c r="C177" s="199" t="s">
        <v>32</v>
      </c>
      <c r="D177" s="199" t="s">
        <v>3003</v>
      </c>
      <c r="E177" s="17" t="s">
        <v>32</v>
      </c>
      <c r="F177" s="200">
        <v>-10.837</v>
      </c>
      <c r="H177" s="33"/>
    </row>
    <row r="178" spans="2:8" s="1" customFormat="1" ht="16.8" customHeight="1">
      <c r="B178" s="33"/>
      <c r="C178" s="201" t="s">
        <v>2930</v>
      </c>
      <c r="H178" s="33"/>
    </row>
    <row r="179" spans="2:8" s="1" customFormat="1" ht="16.8" customHeight="1">
      <c r="B179" s="33"/>
      <c r="C179" s="199" t="s">
        <v>1106</v>
      </c>
      <c r="D179" s="199" t="s">
        <v>1107</v>
      </c>
      <c r="E179" s="17" t="s">
        <v>436</v>
      </c>
      <c r="F179" s="200">
        <v>155</v>
      </c>
      <c r="H179" s="33"/>
    </row>
    <row r="180" spans="2:8" s="7" customFormat="1" ht="16.8" customHeight="1">
      <c r="B180" s="93"/>
      <c r="C180" s="196" t="s">
        <v>173</v>
      </c>
      <c r="D180" s="197" t="s">
        <v>174</v>
      </c>
      <c r="E180" s="197" t="s">
        <v>32</v>
      </c>
      <c r="F180" s="198">
        <v>3</v>
      </c>
      <c r="H180" s="93"/>
    </row>
    <row r="181" spans="2:8" s="1" customFormat="1" ht="16.8" customHeight="1">
      <c r="B181" s="33"/>
      <c r="C181" s="199" t="s">
        <v>32</v>
      </c>
      <c r="D181" s="199" t="s">
        <v>3008</v>
      </c>
      <c r="E181" s="17" t="s">
        <v>32</v>
      </c>
      <c r="F181" s="200">
        <v>4</v>
      </c>
      <c r="H181" s="33"/>
    </row>
    <row r="182" spans="2:8" s="1" customFormat="1" ht="16.8" customHeight="1">
      <c r="B182" s="33"/>
      <c r="C182" s="199" t="s">
        <v>32</v>
      </c>
      <c r="D182" s="199" t="s">
        <v>2991</v>
      </c>
      <c r="E182" s="17" t="s">
        <v>32</v>
      </c>
      <c r="F182" s="200">
        <v>0</v>
      </c>
      <c r="H182" s="33"/>
    </row>
    <row r="183" spans="2:8" s="1" customFormat="1" ht="16.8" customHeight="1">
      <c r="B183" s="33"/>
      <c r="C183" s="199" t="s">
        <v>32</v>
      </c>
      <c r="D183" s="199" t="s">
        <v>3009</v>
      </c>
      <c r="E183" s="17" t="s">
        <v>32</v>
      </c>
      <c r="F183" s="200">
        <v>-1</v>
      </c>
      <c r="H183" s="33"/>
    </row>
    <row r="184" spans="2:8" s="1" customFormat="1" ht="16.8" customHeight="1">
      <c r="B184" s="33"/>
      <c r="C184" s="201" t="s">
        <v>2930</v>
      </c>
      <c r="H184" s="33"/>
    </row>
    <row r="185" spans="2:8" s="1" customFormat="1" ht="16.8" customHeight="1">
      <c r="B185" s="33"/>
      <c r="C185" s="199" t="s">
        <v>1111</v>
      </c>
      <c r="D185" s="199" t="s">
        <v>1112</v>
      </c>
      <c r="E185" s="17" t="s">
        <v>436</v>
      </c>
      <c r="F185" s="200">
        <v>3.06</v>
      </c>
      <c r="H185" s="33"/>
    </row>
    <row r="186" spans="2:8" s="7" customFormat="1" ht="16.8" customHeight="1">
      <c r="B186" s="93"/>
      <c r="C186" s="196" t="s">
        <v>175</v>
      </c>
      <c r="D186" s="197" t="s">
        <v>176</v>
      </c>
      <c r="E186" s="197" t="s">
        <v>32</v>
      </c>
      <c r="F186" s="198">
        <v>131.173</v>
      </c>
      <c r="H186" s="93"/>
    </row>
    <row r="187" spans="2:8" s="1" customFormat="1" ht="16.8" customHeight="1">
      <c r="B187" s="33"/>
      <c r="C187" s="199" t="s">
        <v>32</v>
      </c>
      <c r="D187" s="199" t="s">
        <v>1178</v>
      </c>
      <c r="E187" s="17" t="s">
        <v>32</v>
      </c>
      <c r="F187" s="200">
        <v>0</v>
      </c>
      <c r="H187" s="33"/>
    </row>
    <row r="188" spans="2:8" s="1" customFormat="1" ht="16.8" customHeight="1">
      <c r="B188" s="33"/>
      <c r="C188" s="199" t="s">
        <v>32</v>
      </c>
      <c r="D188" s="199" t="s">
        <v>3011</v>
      </c>
      <c r="E188" s="17" t="s">
        <v>32</v>
      </c>
      <c r="F188" s="200">
        <v>0</v>
      </c>
      <c r="H188" s="33"/>
    </row>
    <row r="189" spans="2:8" s="1" customFormat="1" ht="16.8" customHeight="1">
      <c r="B189" s="33"/>
      <c r="C189" s="199" t="s">
        <v>32</v>
      </c>
      <c r="D189" s="199" t="s">
        <v>3012</v>
      </c>
      <c r="E189" s="17" t="s">
        <v>32</v>
      </c>
      <c r="F189" s="200">
        <v>0</v>
      </c>
      <c r="H189" s="33"/>
    </row>
    <row r="190" spans="2:8" s="1" customFormat="1" ht="16.8" customHeight="1">
      <c r="B190" s="33"/>
      <c r="C190" s="199" t="s">
        <v>32</v>
      </c>
      <c r="D190" s="199" t="s">
        <v>3013</v>
      </c>
      <c r="E190" s="17" t="s">
        <v>32</v>
      </c>
      <c r="F190" s="200">
        <v>143.709</v>
      </c>
      <c r="H190" s="33"/>
    </row>
    <row r="191" spans="2:8" s="1" customFormat="1" ht="16.8" customHeight="1">
      <c r="B191" s="33"/>
      <c r="C191" s="199" t="s">
        <v>32</v>
      </c>
      <c r="D191" s="199" t="s">
        <v>2991</v>
      </c>
      <c r="E191" s="17" t="s">
        <v>32</v>
      </c>
      <c r="F191" s="200">
        <v>0</v>
      </c>
      <c r="H191" s="33"/>
    </row>
    <row r="192" spans="2:8" s="1" customFormat="1" ht="16.8" customHeight="1">
      <c r="B192" s="33"/>
      <c r="C192" s="199" t="s">
        <v>32</v>
      </c>
      <c r="D192" s="199" t="s">
        <v>2997</v>
      </c>
      <c r="E192" s="17" t="s">
        <v>32</v>
      </c>
      <c r="F192" s="200">
        <v>-12.536</v>
      </c>
      <c r="H192" s="33"/>
    </row>
    <row r="193" spans="2:8" s="1" customFormat="1" ht="16.8" customHeight="1">
      <c r="B193" s="33"/>
      <c r="C193" s="201" t="s">
        <v>2930</v>
      </c>
      <c r="H193" s="33"/>
    </row>
    <row r="194" spans="2:8" s="1" customFormat="1" ht="16.8" customHeight="1">
      <c r="B194" s="33"/>
      <c r="C194" s="199" t="s">
        <v>958</v>
      </c>
      <c r="D194" s="199" t="s">
        <v>3014</v>
      </c>
      <c r="E194" s="17" t="s">
        <v>436</v>
      </c>
      <c r="F194" s="200">
        <v>131.173</v>
      </c>
      <c r="H194" s="33"/>
    </row>
    <row r="195" spans="2:8" s="1" customFormat="1" ht="16.8" customHeight="1">
      <c r="B195" s="33"/>
      <c r="C195" s="199" t="s">
        <v>965</v>
      </c>
      <c r="D195" s="199" t="s">
        <v>3015</v>
      </c>
      <c r="E195" s="17" t="s">
        <v>436</v>
      </c>
      <c r="F195" s="200">
        <v>131.173</v>
      </c>
      <c r="H195" s="33"/>
    </row>
    <row r="196" spans="2:8" s="1" customFormat="1" ht="20.399999999999999">
      <c r="B196" s="33"/>
      <c r="C196" s="199" t="s">
        <v>970</v>
      </c>
      <c r="D196" s="199" t="s">
        <v>3016</v>
      </c>
      <c r="E196" s="17" t="s">
        <v>436</v>
      </c>
      <c r="F196" s="200">
        <v>131.173</v>
      </c>
      <c r="H196" s="33"/>
    </row>
    <row r="197" spans="2:8" s="7" customFormat="1" ht="16.8" customHeight="1">
      <c r="B197" s="93"/>
      <c r="C197" s="196" t="s">
        <v>178</v>
      </c>
      <c r="D197" s="197" t="s">
        <v>179</v>
      </c>
      <c r="E197" s="197" t="s">
        <v>32</v>
      </c>
      <c r="F197" s="198">
        <v>795.08699999999999</v>
      </c>
      <c r="H197" s="93"/>
    </row>
    <row r="198" spans="2:8" s="1" customFormat="1" ht="16.8" customHeight="1">
      <c r="B198" s="33"/>
      <c r="C198" s="199" t="s">
        <v>32</v>
      </c>
      <c r="D198" s="199" t="s">
        <v>1178</v>
      </c>
      <c r="E198" s="17" t="s">
        <v>32</v>
      </c>
      <c r="F198" s="200">
        <v>0</v>
      </c>
      <c r="H198" s="33"/>
    </row>
    <row r="199" spans="2:8" s="1" customFormat="1" ht="16.8" customHeight="1">
      <c r="B199" s="33"/>
      <c r="C199" s="199" t="s">
        <v>32</v>
      </c>
      <c r="D199" s="199" t="s">
        <v>3011</v>
      </c>
      <c r="E199" s="17" t="s">
        <v>32</v>
      </c>
      <c r="F199" s="200">
        <v>0</v>
      </c>
      <c r="H199" s="33"/>
    </row>
    <row r="200" spans="2:8" s="1" customFormat="1" ht="16.8" customHeight="1">
      <c r="B200" s="33"/>
      <c r="C200" s="199" t="s">
        <v>32</v>
      </c>
      <c r="D200" s="199" t="s">
        <v>3017</v>
      </c>
      <c r="E200" s="17" t="s">
        <v>32</v>
      </c>
      <c r="F200" s="200">
        <v>0</v>
      </c>
      <c r="H200" s="33"/>
    </row>
    <row r="201" spans="2:8" s="1" customFormat="1" ht="16.8" customHeight="1">
      <c r="B201" s="33"/>
      <c r="C201" s="199" t="s">
        <v>32</v>
      </c>
      <c r="D201" s="199" t="s">
        <v>3018</v>
      </c>
      <c r="E201" s="17" t="s">
        <v>32</v>
      </c>
      <c r="F201" s="200">
        <v>376.56</v>
      </c>
      <c r="H201" s="33"/>
    </row>
    <row r="202" spans="2:8" s="1" customFormat="1" ht="16.8" customHeight="1">
      <c r="B202" s="33"/>
      <c r="C202" s="199" t="s">
        <v>32</v>
      </c>
      <c r="D202" s="199" t="s">
        <v>3019</v>
      </c>
      <c r="E202" s="17" t="s">
        <v>32</v>
      </c>
      <c r="F202" s="200">
        <v>0</v>
      </c>
      <c r="H202" s="33"/>
    </row>
    <row r="203" spans="2:8" s="1" customFormat="1" ht="16.8" customHeight="1">
      <c r="B203" s="33"/>
      <c r="C203" s="199" t="s">
        <v>32</v>
      </c>
      <c r="D203" s="199" t="s">
        <v>3020</v>
      </c>
      <c r="E203" s="17" t="s">
        <v>32</v>
      </c>
      <c r="F203" s="200">
        <v>41.966999999999999</v>
      </c>
      <c r="H203" s="33"/>
    </row>
    <row r="204" spans="2:8" s="1" customFormat="1" ht="16.8" customHeight="1">
      <c r="B204" s="33"/>
      <c r="C204" s="199" t="s">
        <v>32</v>
      </c>
      <c r="D204" s="199" t="s">
        <v>3021</v>
      </c>
      <c r="E204" s="17" t="s">
        <v>32</v>
      </c>
      <c r="F204" s="200">
        <v>0</v>
      </c>
      <c r="H204" s="33"/>
    </row>
    <row r="205" spans="2:8" s="1" customFormat="1" ht="16.8" customHeight="1">
      <c r="B205" s="33"/>
      <c r="C205" s="199" t="s">
        <v>32</v>
      </c>
      <c r="D205" s="199" t="s">
        <v>3018</v>
      </c>
      <c r="E205" s="17" t="s">
        <v>32</v>
      </c>
      <c r="F205" s="200">
        <v>376.56</v>
      </c>
      <c r="H205" s="33"/>
    </row>
    <row r="206" spans="2:8" s="1" customFormat="1" ht="16.8" customHeight="1">
      <c r="B206" s="33"/>
      <c r="C206" s="201" t="s">
        <v>2930</v>
      </c>
      <c r="H206" s="33"/>
    </row>
    <row r="207" spans="2:8" s="1" customFormat="1" ht="16.8" customHeight="1">
      <c r="B207" s="33"/>
      <c r="C207" s="199" t="s">
        <v>555</v>
      </c>
      <c r="D207" s="199" t="s">
        <v>3022</v>
      </c>
      <c r="E207" s="17" t="s">
        <v>420</v>
      </c>
      <c r="F207" s="200">
        <v>795.08699999999999</v>
      </c>
      <c r="H207" s="33"/>
    </row>
    <row r="208" spans="2:8" s="7" customFormat="1" ht="16.8" customHeight="1">
      <c r="B208" s="93"/>
      <c r="C208" s="196" t="s">
        <v>181</v>
      </c>
      <c r="D208" s="197" t="s">
        <v>182</v>
      </c>
      <c r="E208" s="197" t="s">
        <v>32</v>
      </c>
      <c r="F208" s="198">
        <v>376.56</v>
      </c>
      <c r="H208" s="93"/>
    </row>
    <row r="209" spans="2:8" s="1" customFormat="1" ht="16.8" customHeight="1">
      <c r="B209" s="33"/>
      <c r="C209" s="199" t="s">
        <v>32</v>
      </c>
      <c r="D209" s="199" t="s">
        <v>1178</v>
      </c>
      <c r="E209" s="17" t="s">
        <v>32</v>
      </c>
      <c r="F209" s="200">
        <v>0</v>
      </c>
      <c r="H209" s="33"/>
    </row>
    <row r="210" spans="2:8" s="1" customFormat="1" ht="16.8" customHeight="1">
      <c r="B210" s="33"/>
      <c r="C210" s="199" t="s">
        <v>32</v>
      </c>
      <c r="D210" s="199" t="s">
        <v>3011</v>
      </c>
      <c r="E210" s="17" t="s">
        <v>32</v>
      </c>
      <c r="F210" s="200">
        <v>0</v>
      </c>
      <c r="H210" s="33"/>
    </row>
    <row r="211" spans="2:8" s="1" customFormat="1" ht="16.8" customHeight="1">
      <c r="B211" s="33"/>
      <c r="C211" s="199" t="s">
        <v>32</v>
      </c>
      <c r="D211" s="199" t="s">
        <v>3018</v>
      </c>
      <c r="E211" s="17" t="s">
        <v>32</v>
      </c>
      <c r="F211" s="200">
        <v>376.56</v>
      </c>
      <c r="H211" s="33"/>
    </row>
    <row r="212" spans="2:8" s="1" customFormat="1" ht="16.8" customHeight="1">
      <c r="B212" s="33"/>
      <c r="C212" s="201" t="s">
        <v>2930</v>
      </c>
      <c r="H212" s="33"/>
    </row>
    <row r="213" spans="2:8" s="1" customFormat="1" ht="16.8" customHeight="1">
      <c r="B213" s="33"/>
      <c r="C213" s="199" t="s">
        <v>565</v>
      </c>
      <c r="D213" s="199" t="s">
        <v>3023</v>
      </c>
      <c r="E213" s="17" t="s">
        <v>420</v>
      </c>
      <c r="F213" s="200">
        <v>376.56</v>
      </c>
      <c r="H213" s="33"/>
    </row>
    <row r="214" spans="2:8" s="1" customFormat="1" ht="16.8" customHeight="1">
      <c r="B214" s="33"/>
      <c r="C214" s="199" t="s">
        <v>570</v>
      </c>
      <c r="D214" s="199" t="s">
        <v>3024</v>
      </c>
      <c r="E214" s="17" t="s">
        <v>420</v>
      </c>
      <c r="F214" s="200">
        <v>376.56</v>
      </c>
      <c r="H214" s="33"/>
    </row>
    <row r="215" spans="2:8" s="1" customFormat="1" ht="16.8" customHeight="1">
      <c r="B215" s="33"/>
      <c r="C215" s="199" t="s">
        <v>575</v>
      </c>
      <c r="D215" s="199" t="s">
        <v>3025</v>
      </c>
      <c r="E215" s="17" t="s">
        <v>420</v>
      </c>
      <c r="F215" s="200">
        <v>376.56</v>
      </c>
      <c r="H215" s="33"/>
    </row>
    <row r="216" spans="2:8" s="1" customFormat="1" ht="20.399999999999999">
      <c r="B216" s="33"/>
      <c r="C216" s="199" t="s">
        <v>580</v>
      </c>
      <c r="D216" s="199" t="s">
        <v>3026</v>
      </c>
      <c r="E216" s="17" t="s">
        <v>420</v>
      </c>
      <c r="F216" s="200">
        <v>376.56</v>
      </c>
      <c r="H216" s="33"/>
    </row>
    <row r="217" spans="2:8" s="7" customFormat="1" ht="16.8" customHeight="1">
      <c r="B217" s="93"/>
      <c r="C217" s="196" t="s">
        <v>184</v>
      </c>
      <c r="D217" s="197" t="s">
        <v>185</v>
      </c>
      <c r="E217" s="197" t="s">
        <v>32</v>
      </c>
      <c r="F217" s="198">
        <v>418.52699999999999</v>
      </c>
      <c r="H217" s="93"/>
    </row>
    <row r="218" spans="2:8" s="1" customFormat="1" ht="16.8" customHeight="1">
      <c r="B218" s="33"/>
      <c r="C218" s="199" t="s">
        <v>32</v>
      </c>
      <c r="D218" s="199" t="s">
        <v>1178</v>
      </c>
      <c r="E218" s="17" t="s">
        <v>32</v>
      </c>
      <c r="F218" s="200">
        <v>0</v>
      </c>
      <c r="H218" s="33"/>
    </row>
    <row r="219" spans="2:8" s="1" customFormat="1" ht="16.8" customHeight="1">
      <c r="B219" s="33"/>
      <c r="C219" s="199" t="s">
        <v>32</v>
      </c>
      <c r="D219" s="199" t="s">
        <v>3011</v>
      </c>
      <c r="E219" s="17" t="s">
        <v>32</v>
      </c>
      <c r="F219" s="200">
        <v>0</v>
      </c>
      <c r="H219" s="33"/>
    </row>
    <row r="220" spans="2:8" s="1" customFormat="1" ht="16.8" customHeight="1">
      <c r="B220" s="33"/>
      <c r="C220" s="199" t="s">
        <v>32</v>
      </c>
      <c r="D220" s="199" t="s">
        <v>3018</v>
      </c>
      <c r="E220" s="17" t="s">
        <v>32</v>
      </c>
      <c r="F220" s="200">
        <v>376.56</v>
      </c>
      <c r="H220" s="33"/>
    </row>
    <row r="221" spans="2:8" s="1" customFormat="1" ht="16.8" customHeight="1">
      <c r="B221" s="33"/>
      <c r="C221" s="199" t="s">
        <v>32</v>
      </c>
      <c r="D221" s="199" t="s">
        <v>3019</v>
      </c>
      <c r="E221" s="17" t="s">
        <v>32</v>
      </c>
      <c r="F221" s="200">
        <v>0</v>
      </c>
      <c r="H221" s="33"/>
    </row>
    <row r="222" spans="2:8" s="1" customFormat="1" ht="16.8" customHeight="1">
      <c r="B222" s="33"/>
      <c r="C222" s="199" t="s">
        <v>32</v>
      </c>
      <c r="D222" s="199" t="s">
        <v>3020</v>
      </c>
      <c r="E222" s="17" t="s">
        <v>32</v>
      </c>
      <c r="F222" s="200">
        <v>41.966999999999999</v>
      </c>
      <c r="H222" s="33"/>
    </row>
    <row r="223" spans="2:8" s="1" customFormat="1" ht="16.8" customHeight="1">
      <c r="B223" s="33"/>
      <c r="C223" s="201" t="s">
        <v>2930</v>
      </c>
      <c r="H223" s="33"/>
    </row>
    <row r="224" spans="2:8" s="1" customFormat="1" ht="16.8" customHeight="1">
      <c r="B224" s="33"/>
      <c r="C224" s="199" t="s">
        <v>585</v>
      </c>
      <c r="D224" s="199" t="s">
        <v>3027</v>
      </c>
      <c r="E224" s="17" t="s">
        <v>420</v>
      </c>
      <c r="F224" s="200">
        <v>418.52699999999999</v>
      </c>
      <c r="H224" s="33"/>
    </row>
    <row r="225" spans="2:8" s="7" customFormat="1" ht="16.8" customHeight="1">
      <c r="B225" s="93"/>
      <c r="C225" s="196" t="s">
        <v>187</v>
      </c>
      <c r="D225" s="197" t="s">
        <v>188</v>
      </c>
      <c r="E225" s="197" t="s">
        <v>32</v>
      </c>
      <c r="F225" s="198">
        <v>4.4800000000000004</v>
      </c>
      <c r="H225" s="93"/>
    </row>
    <row r="226" spans="2:8" s="1" customFormat="1" ht="16.8" customHeight="1">
      <c r="B226" s="33"/>
      <c r="C226" s="199" t="s">
        <v>32</v>
      </c>
      <c r="D226" s="199" t="s">
        <v>1178</v>
      </c>
      <c r="E226" s="17" t="s">
        <v>32</v>
      </c>
      <c r="F226" s="200">
        <v>0</v>
      </c>
      <c r="H226" s="33"/>
    </row>
    <row r="227" spans="2:8" s="1" customFormat="1" ht="16.8" customHeight="1">
      <c r="B227" s="33"/>
      <c r="C227" s="199" t="s">
        <v>32</v>
      </c>
      <c r="D227" s="199" t="s">
        <v>3011</v>
      </c>
      <c r="E227" s="17" t="s">
        <v>32</v>
      </c>
      <c r="F227" s="200">
        <v>0</v>
      </c>
      <c r="H227" s="33"/>
    </row>
    <row r="228" spans="2:8" s="1" customFormat="1" ht="16.8" customHeight="1">
      <c r="B228" s="33"/>
      <c r="C228" s="199" t="s">
        <v>32</v>
      </c>
      <c r="D228" s="199" t="s">
        <v>3028</v>
      </c>
      <c r="E228" s="17" t="s">
        <v>32</v>
      </c>
      <c r="F228" s="200">
        <v>4.4800000000000004</v>
      </c>
      <c r="H228" s="33"/>
    </row>
    <row r="229" spans="2:8" s="1" customFormat="1" ht="16.8" customHeight="1">
      <c r="B229" s="33"/>
      <c r="C229" s="201" t="s">
        <v>2930</v>
      </c>
      <c r="H229" s="33"/>
    </row>
    <row r="230" spans="2:8" s="1" customFormat="1" ht="16.8" customHeight="1">
      <c r="B230" s="33"/>
      <c r="C230" s="199" t="s">
        <v>575</v>
      </c>
      <c r="D230" s="199" t="s">
        <v>3025</v>
      </c>
      <c r="E230" s="17" t="s">
        <v>420</v>
      </c>
      <c r="F230" s="200">
        <v>4.4800000000000004</v>
      </c>
      <c r="H230" s="33"/>
    </row>
    <row r="231" spans="2:8" s="1" customFormat="1" ht="20.399999999999999">
      <c r="B231" s="33"/>
      <c r="C231" s="199" t="s">
        <v>580</v>
      </c>
      <c r="D231" s="199" t="s">
        <v>3026</v>
      </c>
      <c r="E231" s="17" t="s">
        <v>420</v>
      </c>
      <c r="F231" s="200">
        <v>4.4800000000000004</v>
      </c>
      <c r="H231" s="33"/>
    </row>
    <row r="232" spans="2:8" s="7" customFormat="1" ht="16.8" customHeight="1">
      <c r="B232" s="93"/>
      <c r="C232" s="196" t="s">
        <v>190</v>
      </c>
      <c r="D232" s="197" t="s">
        <v>191</v>
      </c>
      <c r="E232" s="197" t="s">
        <v>32</v>
      </c>
      <c r="F232" s="198">
        <v>2.2400000000000002</v>
      </c>
      <c r="H232" s="93"/>
    </row>
    <row r="233" spans="2:8" s="1" customFormat="1" ht="16.8" customHeight="1">
      <c r="B233" s="33"/>
      <c r="C233" s="199" t="s">
        <v>32</v>
      </c>
      <c r="D233" s="199" t="s">
        <v>1178</v>
      </c>
      <c r="E233" s="17" t="s">
        <v>32</v>
      </c>
      <c r="F233" s="200">
        <v>0</v>
      </c>
      <c r="H233" s="33"/>
    </row>
    <row r="234" spans="2:8" s="1" customFormat="1" ht="16.8" customHeight="1">
      <c r="B234" s="33"/>
      <c r="C234" s="199" t="s">
        <v>32</v>
      </c>
      <c r="D234" s="199" t="s">
        <v>3011</v>
      </c>
      <c r="E234" s="17" t="s">
        <v>32</v>
      </c>
      <c r="F234" s="200">
        <v>0</v>
      </c>
      <c r="H234" s="33"/>
    </row>
    <row r="235" spans="2:8" s="1" customFormat="1" ht="16.8" customHeight="1">
      <c r="B235" s="33"/>
      <c r="C235" s="199" t="s">
        <v>32</v>
      </c>
      <c r="D235" s="199" t="s">
        <v>3029</v>
      </c>
      <c r="E235" s="17" t="s">
        <v>32</v>
      </c>
      <c r="F235" s="200">
        <v>2.2400000000000002</v>
      </c>
      <c r="H235" s="33"/>
    </row>
    <row r="236" spans="2:8" s="1" customFormat="1" ht="16.8" customHeight="1">
      <c r="B236" s="33"/>
      <c r="C236" s="201" t="s">
        <v>2930</v>
      </c>
      <c r="H236" s="33"/>
    </row>
    <row r="237" spans="2:8" s="1" customFormat="1" ht="16.8" customHeight="1">
      <c r="B237" s="33"/>
      <c r="C237" s="199" t="s">
        <v>596</v>
      </c>
      <c r="D237" s="199" t="s">
        <v>3030</v>
      </c>
      <c r="E237" s="17" t="s">
        <v>420</v>
      </c>
      <c r="F237" s="200">
        <v>2.2400000000000002</v>
      </c>
      <c r="H237" s="33"/>
    </row>
    <row r="238" spans="2:8" s="1" customFormat="1" ht="16.8" customHeight="1">
      <c r="B238" s="33"/>
      <c r="C238" s="199" t="s">
        <v>570</v>
      </c>
      <c r="D238" s="199" t="s">
        <v>3024</v>
      </c>
      <c r="E238" s="17" t="s">
        <v>420</v>
      </c>
      <c r="F238" s="200">
        <v>2.2400000000000002</v>
      </c>
      <c r="H238" s="33"/>
    </row>
    <row r="239" spans="2:8" s="7" customFormat="1" ht="16.8" customHeight="1">
      <c r="B239" s="93"/>
      <c r="C239" s="196" t="s">
        <v>193</v>
      </c>
      <c r="D239" s="197" t="s">
        <v>194</v>
      </c>
      <c r="E239" s="197" t="s">
        <v>32</v>
      </c>
      <c r="F239" s="198">
        <v>2.2400000000000002</v>
      </c>
      <c r="H239" s="93"/>
    </row>
    <row r="240" spans="2:8" s="1" customFormat="1" ht="16.8" customHeight="1">
      <c r="B240" s="33"/>
      <c r="C240" s="199" t="s">
        <v>32</v>
      </c>
      <c r="D240" s="199" t="s">
        <v>1178</v>
      </c>
      <c r="E240" s="17" t="s">
        <v>32</v>
      </c>
      <c r="F240" s="200">
        <v>0</v>
      </c>
      <c r="H240" s="33"/>
    </row>
    <row r="241" spans="2:8" s="1" customFormat="1" ht="16.8" customHeight="1">
      <c r="B241" s="33"/>
      <c r="C241" s="199" t="s">
        <v>32</v>
      </c>
      <c r="D241" s="199" t="s">
        <v>3011</v>
      </c>
      <c r="E241" s="17" t="s">
        <v>32</v>
      </c>
      <c r="F241" s="200">
        <v>0</v>
      </c>
      <c r="H241" s="33"/>
    </row>
    <row r="242" spans="2:8" s="1" customFormat="1" ht="16.8" customHeight="1">
      <c r="B242" s="33"/>
      <c r="C242" s="199" t="s">
        <v>32</v>
      </c>
      <c r="D242" s="199" t="s">
        <v>3017</v>
      </c>
      <c r="E242" s="17" t="s">
        <v>32</v>
      </c>
      <c r="F242" s="200">
        <v>0</v>
      </c>
      <c r="H242" s="33"/>
    </row>
    <row r="243" spans="2:8" s="1" customFormat="1" ht="16.8" customHeight="1">
      <c r="B243" s="33"/>
      <c r="C243" s="199" t="s">
        <v>32</v>
      </c>
      <c r="D243" s="199" t="s">
        <v>3031</v>
      </c>
      <c r="E243" s="17" t="s">
        <v>32</v>
      </c>
      <c r="F243" s="200">
        <v>1.1200000000000001</v>
      </c>
      <c r="H243" s="33"/>
    </row>
    <row r="244" spans="2:8" s="1" customFormat="1" ht="16.8" customHeight="1">
      <c r="B244" s="33"/>
      <c r="C244" s="199" t="s">
        <v>32</v>
      </c>
      <c r="D244" s="199" t="s">
        <v>3021</v>
      </c>
      <c r="E244" s="17" t="s">
        <v>32</v>
      </c>
      <c r="F244" s="200">
        <v>0</v>
      </c>
      <c r="H244" s="33"/>
    </row>
    <row r="245" spans="2:8" s="1" customFormat="1" ht="16.8" customHeight="1">
      <c r="B245" s="33"/>
      <c r="C245" s="199" t="s">
        <v>32</v>
      </c>
      <c r="D245" s="199" t="s">
        <v>3031</v>
      </c>
      <c r="E245" s="17" t="s">
        <v>32</v>
      </c>
      <c r="F245" s="200">
        <v>1.1200000000000001</v>
      </c>
      <c r="H245" s="33"/>
    </row>
    <row r="246" spans="2:8" s="1" customFormat="1" ht="16.8" customHeight="1">
      <c r="B246" s="33"/>
      <c r="C246" s="201" t="s">
        <v>2930</v>
      </c>
      <c r="H246" s="33"/>
    </row>
    <row r="247" spans="2:8" s="1" customFormat="1" ht="16.8" customHeight="1">
      <c r="B247" s="33"/>
      <c r="C247" s="199" t="s">
        <v>555</v>
      </c>
      <c r="D247" s="199" t="s">
        <v>3022</v>
      </c>
      <c r="E247" s="17" t="s">
        <v>420</v>
      </c>
      <c r="F247" s="200">
        <v>2.2400000000000002</v>
      </c>
      <c r="H247" s="33"/>
    </row>
    <row r="248" spans="2:8" s="7" customFormat="1" ht="16.8" customHeight="1">
      <c r="B248" s="93"/>
      <c r="C248" s="196" t="s">
        <v>195</v>
      </c>
      <c r="D248" s="197" t="s">
        <v>196</v>
      </c>
      <c r="E248" s="197" t="s">
        <v>32</v>
      </c>
      <c r="F248" s="198">
        <v>1.1200000000000001</v>
      </c>
      <c r="H248" s="93"/>
    </row>
    <row r="249" spans="2:8" s="1" customFormat="1" ht="16.8" customHeight="1">
      <c r="B249" s="33"/>
      <c r="C249" s="199" t="s">
        <v>32</v>
      </c>
      <c r="D249" s="199" t="s">
        <v>1178</v>
      </c>
      <c r="E249" s="17" t="s">
        <v>32</v>
      </c>
      <c r="F249" s="200">
        <v>0</v>
      </c>
      <c r="H249" s="33"/>
    </row>
    <row r="250" spans="2:8" s="1" customFormat="1" ht="16.8" customHeight="1">
      <c r="B250" s="33"/>
      <c r="C250" s="199" t="s">
        <v>32</v>
      </c>
      <c r="D250" s="199" t="s">
        <v>3011</v>
      </c>
      <c r="E250" s="17" t="s">
        <v>32</v>
      </c>
      <c r="F250" s="200">
        <v>0</v>
      </c>
      <c r="H250" s="33"/>
    </row>
    <row r="251" spans="2:8" s="1" customFormat="1" ht="16.8" customHeight="1">
      <c r="B251" s="33"/>
      <c r="C251" s="199" t="s">
        <v>32</v>
      </c>
      <c r="D251" s="199" t="s">
        <v>3031</v>
      </c>
      <c r="E251" s="17" t="s">
        <v>32</v>
      </c>
      <c r="F251" s="200">
        <v>1.1200000000000001</v>
      </c>
      <c r="H251" s="33"/>
    </row>
    <row r="252" spans="2:8" s="1" customFormat="1" ht="16.8" customHeight="1">
      <c r="B252" s="33"/>
      <c r="C252" s="201" t="s">
        <v>2930</v>
      </c>
      <c r="H252" s="33"/>
    </row>
    <row r="253" spans="2:8" s="1" customFormat="1" ht="16.8" customHeight="1">
      <c r="B253" s="33"/>
      <c r="C253" s="199" t="s">
        <v>585</v>
      </c>
      <c r="D253" s="199" t="s">
        <v>3027</v>
      </c>
      <c r="E253" s="17" t="s">
        <v>420</v>
      </c>
      <c r="F253" s="200">
        <v>1.1200000000000001</v>
      </c>
      <c r="H253" s="33"/>
    </row>
    <row r="254" spans="2:8" s="7" customFormat="1" ht="16.8" customHeight="1">
      <c r="B254" s="93"/>
      <c r="C254" s="196" t="s">
        <v>198</v>
      </c>
      <c r="D254" s="197" t="s">
        <v>199</v>
      </c>
      <c r="E254" s="197" t="s">
        <v>32</v>
      </c>
      <c r="F254" s="198">
        <v>25.59</v>
      </c>
      <c r="H254" s="93"/>
    </row>
    <row r="255" spans="2:8" s="1" customFormat="1" ht="16.8" customHeight="1">
      <c r="B255" s="33"/>
      <c r="C255" s="199" t="s">
        <v>32</v>
      </c>
      <c r="D255" s="199" t="s">
        <v>1178</v>
      </c>
      <c r="E255" s="17" t="s">
        <v>32</v>
      </c>
      <c r="F255" s="200">
        <v>0</v>
      </c>
      <c r="H255" s="33"/>
    </row>
    <row r="256" spans="2:8" s="1" customFormat="1" ht="16.8" customHeight="1">
      <c r="B256" s="33"/>
      <c r="C256" s="199" t="s">
        <v>32</v>
      </c>
      <c r="D256" s="199" t="s">
        <v>3011</v>
      </c>
      <c r="E256" s="17" t="s">
        <v>32</v>
      </c>
      <c r="F256" s="200">
        <v>0</v>
      </c>
      <c r="H256" s="33"/>
    </row>
    <row r="257" spans="2:8" s="1" customFormat="1" ht="16.8" customHeight="1">
      <c r="B257" s="33"/>
      <c r="C257" s="199" t="s">
        <v>32</v>
      </c>
      <c r="D257" s="199" t="s">
        <v>3021</v>
      </c>
      <c r="E257" s="17" t="s">
        <v>32</v>
      </c>
      <c r="F257" s="200">
        <v>0</v>
      </c>
      <c r="H257" s="33"/>
    </row>
    <row r="258" spans="2:8" s="1" customFormat="1" ht="16.8" customHeight="1">
      <c r="B258" s="33"/>
      <c r="C258" s="199" t="s">
        <v>32</v>
      </c>
      <c r="D258" s="199" t="s">
        <v>3032</v>
      </c>
      <c r="E258" s="17" t="s">
        <v>32</v>
      </c>
      <c r="F258" s="200">
        <v>52.52</v>
      </c>
      <c r="H258" s="33"/>
    </row>
    <row r="259" spans="2:8" s="1" customFormat="1" ht="16.8" customHeight="1">
      <c r="B259" s="33"/>
      <c r="C259" s="199" t="s">
        <v>32</v>
      </c>
      <c r="D259" s="199" t="s">
        <v>2991</v>
      </c>
      <c r="E259" s="17" t="s">
        <v>32</v>
      </c>
      <c r="F259" s="200">
        <v>0</v>
      </c>
      <c r="H259" s="33"/>
    </row>
    <row r="260" spans="2:8" s="1" customFormat="1" ht="16.8" customHeight="1">
      <c r="B260" s="33"/>
      <c r="C260" s="199" t="s">
        <v>32</v>
      </c>
      <c r="D260" s="199" t="s">
        <v>3033</v>
      </c>
      <c r="E260" s="17" t="s">
        <v>32</v>
      </c>
      <c r="F260" s="200">
        <v>-26.93</v>
      </c>
      <c r="H260" s="33"/>
    </row>
    <row r="261" spans="2:8" s="1" customFormat="1" ht="16.8" customHeight="1">
      <c r="B261" s="33"/>
      <c r="C261" s="201" t="s">
        <v>2930</v>
      </c>
      <c r="H261" s="33"/>
    </row>
    <row r="262" spans="2:8" s="1" customFormat="1" ht="16.8" customHeight="1">
      <c r="B262" s="33"/>
      <c r="C262" s="199" t="s">
        <v>626</v>
      </c>
      <c r="D262" s="199" t="s">
        <v>3034</v>
      </c>
      <c r="E262" s="17" t="s">
        <v>420</v>
      </c>
      <c r="F262" s="200">
        <v>25.59</v>
      </c>
      <c r="H262" s="33"/>
    </row>
    <row r="263" spans="2:8" s="1" customFormat="1" ht="20.399999999999999">
      <c r="B263" s="33"/>
      <c r="C263" s="199" t="s">
        <v>634</v>
      </c>
      <c r="D263" s="199" t="s">
        <v>3035</v>
      </c>
      <c r="E263" s="17" t="s">
        <v>420</v>
      </c>
      <c r="F263" s="200">
        <v>25.59</v>
      </c>
      <c r="H263" s="33"/>
    </row>
    <row r="264" spans="2:8" s="7" customFormat="1" ht="16.8" customHeight="1">
      <c r="B264" s="93"/>
      <c r="C264" s="196" t="s">
        <v>201</v>
      </c>
      <c r="D264" s="197" t="s">
        <v>202</v>
      </c>
      <c r="E264" s="197" t="s">
        <v>32</v>
      </c>
      <c r="F264" s="198">
        <v>34.417000000000002</v>
      </c>
      <c r="H264" s="93"/>
    </row>
    <row r="265" spans="2:8" s="1" customFormat="1" ht="16.8" customHeight="1">
      <c r="B265" s="33"/>
      <c r="C265" s="199" t="s">
        <v>32</v>
      </c>
      <c r="D265" s="199" t="s">
        <v>1178</v>
      </c>
      <c r="E265" s="17" t="s">
        <v>32</v>
      </c>
      <c r="F265" s="200">
        <v>0</v>
      </c>
      <c r="H265" s="33"/>
    </row>
    <row r="266" spans="2:8" s="1" customFormat="1" ht="16.8" customHeight="1">
      <c r="B266" s="33"/>
      <c r="C266" s="199" t="s">
        <v>32</v>
      </c>
      <c r="D266" s="199" t="s">
        <v>3011</v>
      </c>
      <c r="E266" s="17" t="s">
        <v>32</v>
      </c>
      <c r="F266" s="200">
        <v>0</v>
      </c>
      <c r="H266" s="33"/>
    </row>
    <row r="267" spans="2:8" s="1" customFormat="1" ht="16.8" customHeight="1">
      <c r="B267" s="33"/>
      <c r="C267" s="199" t="s">
        <v>32</v>
      </c>
      <c r="D267" s="199" t="s">
        <v>3017</v>
      </c>
      <c r="E267" s="17" t="s">
        <v>32</v>
      </c>
      <c r="F267" s="200">
        <v>0</v>
      </c>
      <c r="H267" s="33"/>
    </row>
    <row r="268" spans="2:8" s="1" customFormat="1" ht="16.8" customHeight="1">
      <c r="B268" s="33"/>
      <c r="C268" s="199" t="s">
        <v>32</v>
      </c>
      <c r="D268" s="199" t="s">
        <v>3032</v>
      </c>
      <c r="E268" s="17" t="s">
        <v>32</v>
      </c>
      <c r="F268" s="200">
        <v>52.52</v>
      </c>
      <c r="H268" s="33"/>
    </row>
    <row r="269" spans="2:8" s="1" customFormat="1" ht="16.8" customHeight="1">
      <c r="B269" s="33"/>
      <c r="C269" s="199" t="s">
        <v>32</v>
      </c>
      <c r="D269" s="199" t="s">
        <v>2991</v>
      </c>
      <c r="E269" s="17" t="s">
        <v>32</v>
      </c>
      <c r="F269" s="200">
        <v>0</v>
      </c>
      <c r="H269" s="33"/>
    </row>
    <row r="270" spans="2:8" s="1" customFormat="1" ht="16.8" customHeight="1">
      <c r="B270" s="33"/>
      <c r="C270" s="199" t="s">
        <v>32</v>
      </c>
      <c r="D270" s="199" t="s">
        <v>3033</v>
      </c>
      <c r="E270" s="17" t="s">
        <v>32</v>
      </c>
      <c r="F270" s="200">
        <v>-26.93</v>
      </c>
      <c r="H270" s="33"/>
    </row>
    <row r="271" spans="2:8" s="1" customFormat="1" ht="16.8" customHeight="1">
      <c r="B271" s="33"/>
      <c r="C271" s="199" t="s">
        <v>32</v>
      </c>
      <c r="D271" s="199" t="s">
        <v>3019</v>
      </c>
      <c r="E271" s="17" t="s">
        <v>32</v>
      </c>
      <c r="F271" s="200">
        <v>0</v>
      </c>
      <c r="H271" s="33"/>
    </row>
    <row r="272" spans="2:8" s="1" customFormat="1" ht="16.8" customHeight="1">
      <c r="B272" s="33"/>
      <c r="C272" s="199" t="s">
        <v>32</v>
      </c>
      <c r="D272" s="199" t="s">
        <v>3036</v>
      </c>
      <c r="E272" s="17" t="s">
        <v>32</v>
      </c>
      <c r="F272" s="200">
        <v>8.827</v>
      </c>
      <c r="H272" s="33"/>
    </row>
    <row r="273" spans="2:8" s="1" customFormat="1" ht="16.8" customHeight="1">
      <c r="B273" s="33"/>
      <c r="C273" s="201" t="s">
        <v>2930</v>
      </c>
      <c r="H273" s="33"/>
    </row>
    <row r="274" spans="2:8" s="1" customFormat="1" ht="16.8" customHeight="1">
      <c r="B274" s="33"/>
      <c r="C274" s="199" t="s">
        <v>555</v>
      </c>
      <c r="D274" s="199" t="s">
        <v>3022</v>
      </c>
      <c r="E274" s="17" t="s">
        <v>420</v>
      </c>
      <c r="F274" s="200">
        <v>34.417000000000002</v>
      </c>
      <c r="H274" s="33"/>
    </row>
    <row r="275" spans="2:8" s="1" customFormat="1" ht="16.8" customHeight="1">
      <c r="B275" s="33"/>
      <c r="C275" s="199" t="s">
        <v>585</v>
      </c>
      <c r="D275" s="199" t="s">
        <v>3027</v>
      </c>
      <c r="E275" s="17" t="s">
        <v>420</v>
      </c>
      <c r="F275" s="200">
        <v>34.417000000000002</v>
      </c>
      <c r="H275" s="33"/>
    </row>
    <row r="276" spans="2:8" s="7" customFormat="1" ht="16.8" customHeight="1">
      <c r="B276" s="93"/>
      <c r="C276" s="196" t="s">
        <v>204</v>
      </c>
      <c r="D276" s="197" t="s">
        <v>205</v>
      </c>
      <c r="E276" s="197" t="s">
        <v>32</v>
      </c>
      <c r="F276" s="198">
        <v>15.24</v>
      </c>
      <c r="H276" s="93"/>
    </row>
    <row r="277" spans="2:8" s="1" customFormat="1" ht="16.8" customHeight="1">
      <c r="B277" s="33"/>
      <c r="C277" s="199" t="s">
        <v>32</v>
      </c>
      <c r="D277" s="199" t="s">
        <v>1178</v>
      </c>
      <c r="E277" s="17" t="s">
        <v>32</v>
      </c>
      <c r="F277" s="200">
        <v>0</v>
      </c>
      <c r="H277" s="33"/>
    </row>
    <row r="278" spans="2:8" s="1" customFormat="1" ht="16.8" customHeight="1">
      <c r="B278" s="33"/>
      <c r="C278" s="199" t="s">
        <v>32</v>
      </c>
      <c r="D278" s="199" t="s">
        <v>3011</v>
      </c>
      <c r="E278" s="17" t="s">
        <v>32</v>
      </c>
      <c r="F278" s="200">
        <v>0</v>
      </c>
      <c r="H278" s="33"/>
    </row>
    <row r="279" spans="2:8" s="1" customFormat="1" ht="16.8" customHeight="1">
      <c r="B279" s="33"/>
      <c r="C279" s="199" t="s">
        <v>32</v>
      </c>
      <c r="D279" s="199" t="s">
        <v>3021</v>
      </c>
      <c r="E279" s="17" t="s">
        <v>32</v>
      </c>
      <c r="F279" s="200">
        <v>0</v>
      </c>
      <c r="H279" s="33"/>
    </row>
    <row r="280" spans="2:8" s="1" customFormat="1" ht="16.8" customHeight="1">
      <c r="B280" s="33"/>
      <c r="C280" s="199" t="s">
        <v>32</v>
      </c>
      <c r="D280" s="199" t="s">
        <v>3037</v>
      </c>
      <c r="E280" s="17" t="s">
        <v>32</v>
      </c>
      <c r="F280" s="200">
        <v>15.24</v>
      </c>
      <c r="H280" s="33"/>
    </row>
    <row r="281" spans="2:8" s="1" customFormat="1" ht="16.8" customHeight="1">
      <c r="B281" s="33"/>
      <c r="C281" s="201" t="s">
        <v>2930</v>
      </c>
      <c r="H281" s="33"/>
    </row>
    <row r="282" spans="2:8" s="1" customFormat="1" ht="16.8" customHeight="1">
      <c r="B282" s="33"/>
      <c r="C282" s="199" t="s">
        <v>626</v>
      </c>
      <c r="D282" s="199" t="s">
        <v>3034</v>
      </c>
      <c r="E282" s="17" t="s">
        <v>420</v>
      </c>
      <c r="F282" s="200">
        <v>15.24</v>
      </c>
      <c r="H282" s="33"/>
    </row>
    <row r="283" spans="2:8" s="1" customFormat="1" ht="16.8" customHeight="1">
      <c r="B283" s="33"/>
      <c r="C283" s="199" t="s">
        <v>653</v>
      </c>
      <c r="D283" s="199" t="s">
        <v>3038</v>
      </c>
      <c r="E283" s="17" t="s">
        <v>420</v>
      </c>
      <c r="F283" s="200">
        <v>15.24</v>
      </c>
      <c r="H283" s="33"/>
    </row>
    <row r="284" spans="2:8" s="7" customFormat="1" ht="16.8" customHeight="1">
      <c r="B284" s="93"/>
      <c r="C284" s="196" t="s">
        <v>207</v>
      </c>
      <c r="D284" s="197" t="s">
        <v>208</v>
      </c>
      <c r="E284" s="197" t="s">
        <v>32</v>
      </c>
      <c r="F284" s="198">
        <v>20.981000000000002</v>
      </c>
      <c r="H284" s="93"/>
    </row>
    <row r="285" spans="2:8" s="1" customFormat="1" ht="16.8" customHeight="1">
      <c r="B285" s="33"/>
      <c r="C285" s="199" t="s">
        <v>32</v>
      </c>
      <c r="D285" s="199" t="s">
        <v>1178</v>
      </c>
      <c r="E285" s="17" t="s">
        <v>32</v>
      </c>
      <c r="F285" s="200">
        <v>0</v>
      </c>
      <c r="H285" s="33"/>
    </row>
    <row r="286" spans="2:8" s="1" customFormat="1" ht="16.8" customHeight="1">
      <c r="B286" s="33"/>
      <c r="C286" s="199" t="s">
        <v>32</v>
      </c>
      <c r="D286" s="199" t="s">
        <v>3011</v>
      </c>
      <c r="E286" s="17" t="s">
        <v>32</v>
      </c>
      <c r="F286" s="200">
        <v>0</v>
      </c>
      <c r="H286" s="33"/>
    </row>
    <row r="287" spans="2:8" s="1" customFormat="1" ht="16.8" customHeight="1">
      <c r="B287" s="33"/>
      <c r="C287" s="199" t="s">
        <v>32</v>
      </c>
      <c r="D287" s="199" t="s">
        <v>3017</v>
      </c>
      <c r="E287" s="17" t="s">
        <v>32</v>
      </c>
      <c r="F287" s="200">
        <v>0</v>
      </c>
      <c r="H287" s="33"/>
    </row>
    <row r="288" spans="2:8" s="1" customFormat="1" ht="16.8" customHeight="1">
      <c r="B288" s="33"/>
      <c r="C288" s="199" t="s">
        <v>32</v>
      </c>
      <c r="D288" s="199" t="s">
        <v>3037</v>
      </c>
      <c r="E288" s="17" t="s">
        <v>32</v>
      </c>
      <c r="F288" s="200">
        <v>15.24</v>
      </c>
      <c r="H288" s="33"/>
    </row>
    <row r="289" spans="2:8" s="1" customFormat="1" ht="16.8" customHeight="1">
      <c r="B289" s="33"/>
      <c r="C289" s="199" t="s">
        <v>32</v>
      </c>
      <c r="D289" s="199" t="s">
        <v>3019</v>
      </c>
      <c r="E289" s="17" t="s">
        <v>32</v>
      </c>
      <c r="F289" s="200">
        <v>0</v>
      </c>
      <c r="H289" s="33"/>
    </row>
    <row r="290" spans="2:8" s="1" customFormat="1" ht="16.8" customHeight="1">
      <c r="B290" s="33"/>
      <c r="C290" s="199" t="s">
        <v>32</v>
      </c>
      <c r="D290" s="199" t="s">
        <v>3039</v>
      </c>
      <c r="E290" s="17" t="s">
        <v>32</v>
      </c>
      <c r="F290" s="200">
        <v>5.7409999999999997</v>
      </c>
      <c r="H290" s="33"/>
    </row>
    <row r="291" spans="2:8" s="1" customFormat="1" ht="16.8" customHeight="1">
      <c r="B291" s="33"/>
      <c r="C291" s="201" t="s">
        <v>2930</v>
      </c>
      <c r="H291" s="33"/>
    </row>
    <row r="292" spans="2:8" s="1" customFormat="1" ht="16.8" customHeight="1">
      <c r="B292" s="33"/>
      <c r="C292" s="199" t="s">
        <v>555</v>
      </c>
      <c r="D292" s="199" t="s">
        <v>3022</v>
      </c>
      <c r="E292" s="17" t="s">
        <v>420</v>
      </c>
      <c r="F292" s="200">
        <v>20.981000000000002</v>
      </c>
      <c r="H292" s="33"/>
    </row>
    <row r="293" spans="2:8" s="1" customFormat="1" ht="16.8" customHeight="1">
      <c r="B293" s="33"/>
      <c r="C293" s="199" t="s">
        <v>585</v>
      </c>
      <c r="D293" s="199" t="s">
        <v>3027</v>
      </c>
      <c r="E293" s="17" t="s">
        <v>420</v>
      </c>
      <c r="F293" s="200">
        <v>20.981000000000002</v>
      </c>
      <c r="H293" s="33"/>
    </row>
    <row r="294" spans="2:8" s="7" customFormat="1" ht="16.8" customHeight="1">
      <c r="B294" s="93"/>
      <c r="C294" s="196" t="s">
        <v>210</v>
      </c>
      <c r="D294" s="197" t="s">
        <v>211</v>
      </c>
      <c r="E294" s="197" t="s">
        <v>32</v>
      </c>
      <c r="F294" s="198">
        <v>323.33999999999997</v>
      </c>
      <c r="H294" s="93"/>
    </row>
    <row r="295" spans="2:8" s="1" customFormat="1" ht="16.8" customHeight="1">
      <c r="B295" s="33"/>
      <c r="C295" s="199" t="s">
        <v>32</v>
      </c>
      <c r="D295" s="199" t="s">
        <v>1178</v>
      </c>
      <c r="E295" s="17" t="s">
        <v>32</v>
      </c>
      <c r="F295" s="200">
        <v>0</v>
      </c>
      <c r="H295" s="33"/>
    </row>
    <row r="296" spans="2:8" s="1" customFormat="1" ht="16.8" customHeight="1">
      <c r="B296" s="33"/>
      <c r="C296" s="199" t="s">
        <v>32</v>
      </c>
      <c r="D296" s="199" t="s">
        <v>3011</v>
      </c>
      <c r="E296" s="17" t="s">
        <v>32</v>
      </c>
      <c r="F296" s="200">
        <v>0</v>
      </c>
      <c r="H296" s="33"/>
    </row>
    <row r="297" spans="2:8" s="1" customFormat="1" ht="16.8" customHeight="1">
      <c r="B297" s="33"/>
      <c r="C297" s="199" t="s">
        <v>32</v>
      </c>
      <c r="D297" s="199" t="s">
        <v>3021</v>
      </c>
      <c r="E297" s="17" t="s">
        <v>32</v>
      </c>
      <c r="F297" s="200">
        <v>0</v>
      </c>
      <c r="H297" s="33"/>
    </row>
    <row r="298" spans="2:8" s="1" customFormat="1" ht="16.8" customHeight="1">
      <c r="B298" s="33"/>
      <c r="C298" s="199" t="s">
        <v>32</v>
      </c>
      <c r="D298" s="199" t="s">
        <v>3040</v>
      </c>
      <c r="E298" s="17" t="s">
        <v>32</v>
      </c>
      <c r="F298" s="200">
        <v>323.33999999999997</v>
      </c>
      <c r="H298" s="33"/>
    </row>
    <row r="299" spans="2:8" s="1" customFormat="1" ht="16.8" customHeight="1">
      <c r="B299" s="33"/>
      <c r="C299" s="201" t="s">
        <v>2930</v>
      </c>
      <c r="H299" s="33"/>
    </row>
    <row r="300" spans="2:8" s="1" customFormat="1" ht="16.8" customHeight="1">
      <c r="B300" s="33"/>
      <c r="C300" s="199" t="s">
        <v>626</v>
      </c>
      <c r="D300" s="199" t="s">
        <v>3034</v>
      </c>
      <c r="E300" s="17" t="s">
        <v>420</v>
      </c>
      <c r="F300" s="200">
        <v>323.33999999999997</v>
      </c>
      <c r="H300" s="33"/>
    </row>
    <row r="301" spans="2:8" s="1" customFormat="1" ht="16.8" customHeight="1">
      <c r="B301" s="33"/>
      <c r="C301" s="199" t="s">
        <v>672</v>
      </c>
      <c r="D301" s="199" t="s">
        <v>3041</v>
      </c>
      <c r="E301" s="17" t="s">
        <v>420</v>
      </c>
      <c r="F301" s="200">
        <v>323.33999999999997</v>
      </c>
      <c r="H301" s="33"/>
    </row>
    <row r="302" spans="2:8" s="7" customFormat="1" ht="16.8" customHeight="1">
      <c r="B302" s="93"/>
      <c r="C302" s="196" t="s">
        <v>213</v>
      </c>
      <c r="D302" s="197" t="s">
        <v>214</v>
      </c>
      <c r="E302" s="197" t="s">
        <v>32</v>
      </c>
      <c r="F302" s="198">
        <v>381.46100000000001</v>
      </c>
      <c r="H302" s="93"/>
    </row>
    <row r="303" spans="2:8" s="1" customFormat="1" ht="16.8" customHeight="1">
      <c r="B303" s="33"/>
      <c r="C303" s="199" t="s">
        <v>32</v>
      </c>
      <c r="D303" s="199" t="s">
        <v>1178</v>
      </c>
      <c r="E303" s="17" t="s">
        <v>32</v>
      </c>
      <c r="F303" s="200">
        <v>0</v>
      </c>
      <c r="H303" s="33"/>
    </row>
    <row r="304" spans="2:8" s="1" customFormat="1" ht="16.8" customHeight="1">
      <c r="B304" s="33"/>
      <c r="C304" s="199" t="s">
        <v>32</v>
      </c>
      <c r="D304" s="199" t="s">
        <v>3011</v>
      </c>
      <c r="E304" s="17" t="s">
        <v>32</v>
      </c>
      <c r="F304" s="200">
        <v>0</v>
      </c>
      <c r="H304" s="33"/>
    </row>
    <row r="305" spans="2:8" s="1" customFormat="1" ht="16.8" customHeight="1">
      <c r="B305" s="33"/>
      <c r="C305" s="199" t="s">
        <v>32</v>
      </c>
      <c r="D305" s="199" t="s">
        <v>3017</v>
      </c>
      <c r="E305" s="17" t="s">
        <v>32</v>
      </c>
      <c r="F305" s="200">
        <v>0</v>
      </c>
      <c r="H305" s="33"/>
    </row>
    <row r="306" spans="2:8" s="1" customFormat="1" ht="16.8" customHeight="1">
      <c r="B306" s="33"/>
      <c r="C306" s="199" t="s">
        <v>32</v>
      </c>
      <c r="D306" s="199" t="s">
        <v>3040</v>
      </c>
      <c r="E306" s="17" t="s">
        <v>32</v>
      </c>
      <c r="F306" s="200">
        <v>323.33999999999997</v>
      </c>
      <c r="H306" s="33"/>
    </row>
    <row r="307" spans="2:8" s="1" customFormat="1" ht="16.8" customHeight="1">
      <c r="B307" s="33"/>
      <c r="C307" s="199" t="s">
        <v>32</v>
      </c>
      <c r="D307" s="199" t="s">
        <v>3019</v>
      </c>
      <c r="E307" s="17" t="s">
        <v>32</v>
      </c>
      <c r="F307" s="200">
        <v>0</v>
      </c>
      <c r="H307" s="33"/>
    </row>
    <row r="308" spans="2:8" s="1" customFormat="1" ht="16.8" customHeight="1">
      <c r="B308" s="33"/>
      <c r="C308" s="199" t="s">
        <v>32</v>
      </c>
      <c r="D308" s="199" t="s">
        <v>3042</v>
      </c>
      <c r="E308" s="17" t="s">
        <v>32</v>
      </c>
      <c r="F308" s="200">
        <v>58.121000000000002</v>
      </c>
      <c r="H308" s="33"/>
    </row>
    <row r="309" spans="2:8" s="1" customFormat="1" ht="16.8" customHeight="1">
      <c r="B309" s="33"/>
      <c r="C309" s="201" t="s">
        <v>2930</v>
      </c>
      <c r="H309" s="33"/>
    </row>
    <row r="310" spans="2:8" s="1" customFormat="1" ht="16.8" customHeight="1">
      <c r="B310" s="33"/>
      <c r="C310" s="199" t="s">
        <v>555</v>
      </c>
      <c r="D310" s="199" t="s">
        <v>3022</v>
      </c>
      <c r="E310" s="17" t="s">
        <v>420</v>
      </c>
      <c r="F310" s="200">
        <v>381.46100000000001</v>
      </c>
      <c r="H310" s="33"/>
    </row>
    <row r="311" spans="2:8" s="1" customFormat="1" ht="16.8" customHeight="1">
      <c r="B311" s="33"/>
      <c r="C311" s="199" t="s">
        <v>585</v>
      </c>
      <c r="D311" s="199" t="s">
        <v>3027</v>
      </c>
      <c r="E311" s="17" t="s">
        <v>420</v>
      </c>
      <c r="F311" s="200">
        <v>381.46100000000001</v>
      </c>
      <c r="H311" s="33"/>
    </row>
    <row r="312" spans="2:8" s="7" customFormat="1" ht="16.8" customHeight="1">
      <c r="B312" s="93"/>
      <c r="C312" s="196" t="s">
        <v>216</v>
      </c>
      <c r="D312" s="197" t="s">
        <v>217</v>
      </c>
      <c r="E312" s="197" t="s">
        <v>32</v>
      </c>
      <c r="F312" s="198">
        <v>420.334</v>
      </c>
      <c r="H312" s="93"/>
    </row>
    <row r="313" spans="2:8" s="1" customFormat="1" ht="16.8" customHeight="1">
      <c r="B313" s="33"/>
      <c r="C313" s="199" t="s">
        <v>32</v>
      </c>
      <c r="D313" s="199" t="s">
        <v>1178</v>
      </c>
      <c r="E313" s="17" t="s">
        <v>32</v>
      </c>
      <c r="F313" s="200">
        <v>0</v>
      </c>
      <c r="H313" s="33"/>
    </row>
    <row r="314" spans="2:8" s="1" customFormat="1" ht="16.8" customHeight="1">
      <c r="B314" s="33"/>
      <c r="C314" s="199" t="s">
        <v>32</v>
      </c>
      <c r="D314" s="199" t="s">
        <v>3011</v>
      </c>
      <c r="E314" s="17" t="s">
        <v>32</v>
      </c>
      <c r="F314" s="200">
        <v>0</v>
      </c>
      <c r="H314" s="33"/>
    </row>
    <row r="315" spans="2:8" s="1" customFormat="1" ht="16.8" customHeight="1">
      <c r="B315" s="33"/>
      <c r="C315" s="199" t="s">
        <v>32</v>
      </c>
      <c r="D315" s="199" t="s">
        <v>3021</v>
      </c>
      <c r="E315" s="17" t="s">
        <v>32</v>
      </c>
      <c r="F315" s="200">
        <v>0</v>
      </c>
      <c r="H315" s="33"/>
    </row>
    <row r="316" spans="2:8" s="1" customFormat="1" ht="16.8" customHeight="1">
      <c r="B316" s="33"/>
      <c r="C316" s="199" t="s">
        <v>32</v>
      </c>
      <c r="D316" s="199" t="s">
        <v>3043</v>
      </c>
      <c r="E316" s="17" t="s">
        <v>32</v>
      </c>
      <c r="F316" s="200">
        <v>328.89</v>
      </c>
      <c r="H316" s="33"/>
    </row>
    <row r="317" spans="2:8" s="1" customFormat="1" ht="16.8" customHeight="1">
      <c r="B317" s="33"/>
      <c r="C317" s="199" t="s">
        <v>32</v>
      </c>
      <c r="D317" s="199" t="s">
        <v>3019</v>
      </c>
      <c r="E317" s="17" t="s">
        <v>32</v>
      </c>
      <c r="F317" s="200">
        <v>0</v>
      </c>
      <c r="H317" s="33"/>
    </row>
    <row r="318" spans="2:8" s="1" customFormat="1" ht="16.8" customHeight="1">
      <c r="B318" s="33"/>
      <c r="C318" s="199" t="s">
        <v>32</v>
      </c>
      <c r="D318" s="199" t="s">
        <v>3044</v>
      </c>
      <c r="E318" s="17" t="s">
        <v>32</v>
      </c>
      <c r="F318" s="200">
        <v>91.444000000000003</v>
      </c>
      <c r="H318" s="33"/>
    </row>
    <row r="319" spans="2:8" s="1" customFormat="1" ht="16.8" customHeight="1">
      <c r="B319" s="33"/>
      <c r="C319" s="201" t="s">
        <v>2930</v>
      </c>
      <c r="H319" s="33"/>
    </row>
    <row r="320" spans="2:8" s="1" customFormat="1" ht="16.8" customHeight="1">
      <c r="B320" s="33"/>
      <c r="C320" s="199" t="s">
        <v>691</v>
      </c>
      <c r="D320" s="199" t="s">
        <v>3045</v>
      </c>
      <c r="E320" s="17" t="s">
        <v>420</v>
      </c>
      <c r="F320" s="200">
        <v>420.334</v>
      </c>
      <c r="H320" s="33"/>
    </row>
    <row r="321" spans="2:8" s="1" customFormat="1" ht="16.8" customHeight="1">
      <c r="B321" s="33"/>
      <c r="C321" s="199" t="s">
        <v>585</v>
      </c>
      <c r="D321" s="199" t="s">
        <v>3027</v>
      </c>
      <c r="E321" s="17" t="s">
        <v>420</v>
      </c>
      <c r="F321" s="200">
        <v>420.334</v>
      </c>
      <c r="H321" s="33"/>
    </row>
    <row r="322" spans="2:8" s="7" customFormat="1" ht="16.8" customHeight="1">
      <c r="B322" s="93"/>
      <c r="C322" s="196" t="s">
        <v>219</v>
      </c>
      <c r="D322" s="197" t="s">
        <v>220</v>
      </c>
      <c r="E322" s="197" t="s">
        <v>32</v>
      </c>
      <c r="F322" s="198">
        <v>328.89</v>
      </c>
      <c r="H322" s="93"/>
    </row>
    <row r="323" spans="2:8" s="1" customFormat="1" ht="16.8" customHeight="1">
      <c r="B323" s="33"/>
      <c r="C323" s="199" t="s">
        <v>32</v>
      </c>
      <c r="D323" s="199" t="s">
        <v>1178</v>
      </c>
      <c r="E323" s="17" t="s">
        <v>32</v>
      </c>
      <c r="F323" s="200">
        <v>0</v>
      </c>
      <c r="H323" s="33"/>
    </row>
    <row r="324" spans="2:8" s="1" customFormat="1" ht="16.8" customHeight="1">
      <c r="B324" s="33"/>
      <c r="C324" s="199" t="s">
        <v>32</v>
      </c>
      <c r="D324" s="199" t="s">
        <v>3011</v>
      </c>
      <c r="E324" s="17" t="s">
        <v>32</v>
      </c>
      <c r="F324" s="200">
        <v>0</v>
      </c>
      <c r="H324" s="33"/>
    </row>
    <row r="325" spans="2:8" s="1" customFormat="1" ht="16.8" customHeight="1">
      <c r="B325" s="33"/>
      <c r="C325" s="199" t="s">
        <v>32</v>
      </c>
      <c r="D325" s="199" t="s">
        <v>3043</v>
      </c>
      <c r="E325" s="17" t="s">
        <v>32</v>
      </c>
      <c r="F325" s="200">
        <v>328.89</v>
      </c>
      <c r="H325" s="33"/>
    </row>
    <row r="326" spans="2:8" s="1" customFormat="1" ht="16.8" customHeight="1">
      <c r="B326" s="33"/>
      <c r="C326" s="201" t="s">
        <v>2930</v>
      </c>
      <c r="H326" s="33"/>
    </row>
    <row r="327" spans="2:8" s="1" customFormat="1" ht="16.8" customHeight="1">
      <c r="B327" s="33"/>
      <c r="C327" s="199" t="s">
        <v>697</v>
      </c>
      <c r="D327" s="199" t="s">
        <v>3046</v>
      </c>
      <c r="E327" s="17" t="s">
        <v>420</v>
      </c>
      <c r="F327" s="200">
        <v>328.89</v>
      </c>
      <c r="H327" s="33"/>
    </row>
    <row r="328" spans="2:8" s="7" customFormat="1" ht="16.8" customHeight="1">
      <c r="B328" s="93"/>
      <c r="C328" s="196" t="s">
        <v>222</v>
      </c>
      <c r="D328" s="197" t="s">
        <v>223</v>
      </c>
      <c r="E328" s="197" t="s">
        <v>32</v>
      </c>
      <c r="F328" s="198">
        <v>1.95</v>
      </c>
      <c r="H328" s="93"/>
    </row>
    <row r="329" spans="2:8" s="1" customFormat="1" ht="16.8" customHeight="1">
      <c r="B329" s="33"/>
      <c r="C329" s="199" t="s">
        <v>32</v>
      </c>
      <c r="D329" s="199" t="s">
        <v>1178</v>
      </c>
      <c r="E329" s="17" t="s">
        <v>32</v>
      </c>
      <c r="F329" s="200">
        <v>0</v>
      </c>
      <c r="H329" s="33"/>
    </row>
    <row r="330" spans="2:8" s="1" customFormat="1" ht="16.8" customHeight="1">
      <c r="B330" s="33"/>
      <c r="C330" s="199" t="s">
        <v>32</v>
      </c>
      <c r="D330" s="199" t="s">
        <v>3011</v>
      </c>
      <c r="E330" s="17" t="s">
        <v>32</v>
      </c>
      <c r="F330" s="200">
        <v>0</v>
      </c>
      <c r="H330" s="33"/>
    </row>
    <row r="331" spans="2:8" s="1" customFormat="1" ht="16.8" customHeight="1">
      <c r="B331" s="33"/>
      <c r="C331" s="199" t="s">
        <v>32</v>
      </c>
      <c r="D331" s="199" t="s">
        <v>3047</v>
      </c>
      <c r="E331" s="17" t="s">
        <v>32</v>
      </c>
      <c r="F331" s="200">
        <v>0</v>
      </c>
      <c r="H331" s="33"/>
    </row>
    <row r="332" spans="2:8" s="1" customFormat="1" ht="16.8" customHeight="1">
      <c r="B332" s="33"/>
      <c r="C332" s="199" t="s">
        <v>32</v>
      </c>
      <c r="D332" s="199" t="s">
        <v>3048</v>
      </c>
      <c r="E332" s="17" t="s">
        <v>32</v>
      </c>
      <c r="F332" s="200">
        <v>1.95</v>
      </c>
      <c r="H332" s="33"/>
    </row>
    <row r="333" spans="2:8" s="1" customFormat="1" ht="16.8" customHeight="1">
      <c r="B333" s="33"/>
      <c r="C333" s="201" t="s">
        <v>2930</v>
      </c>
      <c r="H333" s="33"/>
    </row>
    <row r="334" spans="2:8" s="1" customFormat="1" ht="20.399999999999999">
      <c r="B334" s="33"/>
      <c r="C334" s="199" t="s">
        <v>711</v>
      </c>
      <c r="D334" s="199" t="s">
        <v>3049</v>
      </c>
      <c r="E334" s="17" t="s">
        <v>420</v>
      </c>
      <c r="F334" s="200">
        <v>1.95</v>
      </c>
      <c r="H334" s="33"/>
    </row>
    <row r="335" spans="2:8" s="7" customFormat="1" ht="16.8" customHeight="1">
      <c r="B335" s="93"/>
      <c r="C335" s="196" t="s">
        <v>225</v>
      </c>
      <c r="D335" s="197" t="s">
        <v>226</v>
      </c>
      <c r="E335" s="197" t="s">
        <v>32</v>
      </c>
      <c r="F335" s="198">
        <v>1.95</v>
      </c>
      <c r="H335" s="93"/>
    </row>
    <row r="336" spans="2:8" s="1" customFormat="1" ht="16.8" customHeight="1">
      <c r="B336" s="33"/>
      <c r="C336" s="199" t="s">
        <v>32</v>
      </c>
      <c r="D336" s="199" t="s">
        <v>1178</v>
      </c>
      <c r="E336" s="17" t="s">
        <v>32</v>
      </c>
      <c r="F336" s="200">
        <v>0</v>
      </c>
      <c r="H336" s="33"/>
    </row>
    <row r="337" spans="2:8" s="1" customFormat="1" ht="16.8" customHeight="1">
      <c r="B337" s="33"/>
      <c r="C337" s="199" t="s">
        <v>32</v>
      </c>
      <c r="D337" s="199" t="s">
        <v>3011</v>
      </c>
      <c r="E337" s="17" t="s">
        <v>32</v>
      </c>
      <c r="F337" s="200">
        <v>0</v>
      </c>
      <c r="H337" s="33"/>
    </row>
    <row r="338" spans="2:8" s="1" customFormat="1" ht="16.8" customHeight="1">
      <c r="B338" s="33"/>
      <c r="C338" s="199" t="s">
        <v>32</v>
      </c>
      <c r="D338" s="199" t="s">
        <v>3050</v>
      </c>
      <c r="E338" s="17" t="s">
        <v>32</v>
      </c>
      <c r="F338" s="200">
        <v>0</v>
      </c>
      <c r="H338" s="33"/>
    </row>
    <row r="339" spans="2:8" s="1" customFormat="1" ht="16.8" customHeight="1">
      <c r="B339" s="33"/>
      <c r="C339" s="199" t="s">
        <v>32</v>
      </c>
      <c r="D339" s="199" t="s">
        <v>3048</v>
      </c>
      <c r="E339" s="17" t="s">
        <v>32</v>
      </c>
      <c r="F339" s="200">
        <v>1.95</v>
      </c>
      <c r="H339" s="33"/>
    </row>
    <row r="340" spans="2:8" s="1" customFormat="1" ht="16.8" customHeight="1">
      <c r="B340" s="33"/>
      <c r="C340" s="201" t="s">
        <v>2930</v>
      </c>
      <c r="H340" s="33"/>
    </row>
    <row r="341" spans="2:8" s="1" customFormat="1" ht="16.8" customHeight="1">
      <c r="B341" s="33"/>
      <c r="C341" s="199" t="s">
        <v>720</v>
      </c>
      <c r="D341" s="199" t="s">
        <v>3051</v>
      </c>
      <c r="E341" s="17" t="s">
        <v>420</v>
      </c>
      <c r="F341" s="200">
        <v>1.95</v>
      </c>
      <c r="H341" s="33"/>
    </row>
    <row r="342" spans="2:8" s="1" customFormat="1" ht="16.8" customHeight="1">
      <c r="B342" s="33"/>
      <c r="C342" s="199" t="s">
        <v>726</v>
      </c>
      <c r="D342" s="199" t="s">
        <v>3052</v>
      </c>
      <c r="E342" s="17" t="s">
        <v>420</v>
      </c>
      <c r="F342" s="200">
        <v>1.95</v>
      </c>
      <c r="H342" s="33"/>
    </row>
    <row r="343" spans="2:8" s="7" customFormat="1" ht="16.8" customHeight="1">
      <c r="B343" s="93"/>
      <c r="C343" s="196" t="s">
        <v>227</v>
      </c>
      <c r="D343" s="197" t="s">
        <v>228</v>
      </c>
      <c r="E343" s="197" t="s">
        <v>32</v>
      </c>
      <c r="F343" s="198">
        <v>2.65</v>
      </c>
      <c r="H343" s="93"/>
    </row>
    <row r="344" spans="2:8" s="1" customFormat="1" ht="16.8" customHeight="1">
      <c r="B344" s="33"/>
      <c r="C344" s="199" t="s">
        <v>32</v>
      </c>
      <c r="D344" s="199" t="s">
        <v>1178</v>
      </c>
      <c r="E344" s="17" t="s">
        <v>32</v>
      </c>
      <c r="F344" s="200">
        <v>0</v>
      </c>
      <c r="H344" s="33"/>
    </row>
    <row r="345" spans="2:8" s="1" customFormat="1" ht="16.8" customHeight="1">
      <c r="B345" s="33"/>
      <c r="C345" s="199" t="s">
        <v>32</v>
      </c>
      <c r="D345" s="199" t="s">
        <v>3011</v>
      </c>
      <c r="E345" s="17" t="s">
        <v>32</v>
      </c>
      <c r="F345" s="200">
        <v>0</v>
      </c>
      <c r="H345" s="33"/>
    </row>
    <row r="346" spans="2:8" s="1" customFormat="1" ht="16.8" customHeight="1">
      <c r="B346" s="33"/>
      <c r="C346" s="199" t="s">
        <v>32</v>
      </c>
      <c r="D346" s="199" t="s">
        <v>3053</v>
      </c>
      <c r="E346" s="17" t="s">
        <v>32</v>
      </c>
      <c r="F346" s="200">
        <v>2.65</v>
      </c>
      <c r="H346" s="33"/>
    </row>
    <row r="347" spans="2:8" s="1" customFormat="1" ht="16.8" customHeight="1">
      <c r="B347" s="33"/>
      <c r="C347" s="201" t="s">
        <v>2930</v>
      </c>
      <c r="H347" s="33"/>
    </row>
    <row r="348" spans="2:8" s="1" customFormat="1" ht="16.8" customHeight="1">
      <c r="B348" s="33"/>
      <c r="C348" s="199" t="s">
        <v>691</v>
      </c>
      <c r="D348" s="199" t="s">
        <v>3045</v>
      </c>
      <c r="E348" s="17" t="s">
        <v>420</v>
      </c>
      <c r="F348" s="200">
        <v>2.65</v>
      </c>
      <c r="H348" s="33"/>
    </row>
    <row r="349" spans="2:8" s="1" customFormat="1" ht="16.8" customHeight="1">
      <c r="B349" s="33"/>
      <c r="C349" s="199" t="s">
        <v>790</v>
      </c>
      <c r="D349" s="199" t="s">
        <v>3054</v>
      </c>
      <c r="E349" s="17" t="s">
        <v>420</v>
      </c>
      <c r="F349" s="200">
        <v>2.65</v>
      </c>
      <c r="H349" s="33"/>
    </row>
    <row r="350" spans="2:8" s="1" customFormat="1" ht="16.8" customHeight="1">
      <c r="B350" s="33"/>
      <c r="C350" s="199" t="s">
        <v>585</v>
      </c>
      <c r="D350" s="199" t="s">
        <v>3027</v>
      </c>
      <c r="E350" s="17" t="s">
        <v>420</v>
      </c>
      <c r="F350" s="200">
        <v>2.65</v>
      </c>
      <c r="H350" s="33"/>
    </row>
    <row r="351" spans="2:8" s="7" customFormat="1" ht="16.8" customHeight="1">
      <c r="B351" s="93"/>
      <c r="C351" s="196" t="s">
        <v>230</v>
      </c>
      <c r="D351" s="197" t="s">
        <v>231</v>
      </c>
      <c r="E351" s="197" t="s">
        <v>32</v>
      </c>
      <c r="F351" s="198">
        <v>8.08</v>
      </c>
      <c r="H351" s="93"/>
    </row>
    <row r="352" spans="2:8" s="1" customFormat="1" ht="16.8" customHeight="1">
      <c r="B352" s="33"/>
      <c r="C352" s="199" t="s">
        <v>32</v>
      </c>
      <c r="D352" s="199" t="s">
        <v>1178</v>
      </c>
      <c r="E352" s="17" t="s">
        <v>32</v>
      </c>
      <c r="F352" s="200">
        <v>0</v>
      </c>
      <c r="H352" s="33"/>
    </row>
    <row r="353" spans="2:8" s="1" customFormat="1" ht="16.8" customHeight="1">
      <c r="B353" s="33"/>
      <c r="C353" s="199" t="s">
        <v>32</v>
      </c>
      <c r="D353" s="199" t="s">
        <v>3011</v>
      </c>
      <c r="E353" s="17" t="s">
        <v>32</v>
      </c>
      <c r="F353" s="200">
        <v>0</v>
      </c>
      <c r="H353" s="33"/>
    </row>
    <row r="354" spans="2:8" s="1" customFormat="1" ht="16.8" customHeight="1">
      <c r="B354" s="33"/>
      <c r="C354" s="199" t="s">
        <v>32</v>
      </c>
      <c r="D354" s="199" t="s">
        <v>3055</v>
      </c>
      <c r="E354" s="17" t="s">
        <v>32</v>
      </c>
      <c r="F354" s="200">
        <v>8.08</v>
      </c>
      <c r="H354" s="33"/>
    </row>
    <row r="355" spans="2:8" s="1" customFormat="1" ht="16.8" customHeight="1">
      <c r="B355" s="33"/>
      <c r="C355" s="201" t="s">
        <v>2930</v>
      </c>
      <c r="H355" s="33"/>
    </row>
    <row r="356" spans="2:8" s="1" customFormat="1" ht="16.8" customHeight="1">
      <c r="B356" s="33"/>
      <c r="C356" s="199" t="s">
        <v>626</v>
      </c>
      <c r="D356" s="199" t="s">
        <v>3034</v>
      </c>
      <c r="E356" s="17" t="s">
        <v>420</v>
      </c>
      <c r="F356" s="200">
        <v>8.08</v>
      </c>
      <c r="H356" s="33"/>
    </row>
    <row r="357" spans="2:8" s="1" customFormat="1" ht="16.8" customHeight="1">
      <c r="B357" s="33"/>
      <c r="C357" s="199" t="s">
        <v>653</v>
      </c>
      <c r="D357" s="199" t="s">
        <v>3038</v>
      </c>
      <c r="E357" s="17" t="s">
        <v>420</v>
      </c>
      <c r="F357" s="200">
        <v>8.08</v>
      </c>
      <c r="H357" s="33"/>
    </row>
    <row r="358" spans="2:8" s="1" customFormat="1" ht="20.399999999999999">
      <c r="B358" s="33"/>
      <c r="C358" s="199" t="s">
        <v>779</v>
      </c>
      <c r="D358" s="199" t="s">
        <v>3056</v>
      </c>
      <c r="E358" s="17" t="s">
        <v>420</v>
      </c>
      <c r="F358" s="200">
        <v>8.08</v>
      </c>
      <c r="H358" s="33"/>
    </row>
    <row r="359" spans="2:8" s="7" customFormat="1" ht="16.8" customHeight="1">
      <c r="B359" s="93"/>
      <c r="C359" s="196" t="s">
        <v>233</v>
      </c>
      <c r="D359" s="197" t="s">
        <v>234</v>
      </c>
      <c r="E359" s="197" t="s">
        <v>32</v>
      </c>
      <c r="F359" s="198">
        <v>21.291</v>
      </c>
      <c r="H359" s="93"/>
    </row>
    <row r="360" spans="2:8" s="1" customFormat="1" ht="16.8" customHeight="1">
      <c r="B360" s="33"/>
      <c r="C360" s="199" t="s">
        <v>32</v>
      </c>
      <c r="D360" s="199" t="s">
        <v>1178</v>
      </c>
      <c r="E360" s="17" t="s">
        <v>32</v>
      </c>
      <c r="F360" s="200">
        <v>0</v>
      </c>
      <c r="H360" s="33"/>
    </row>
    <row r="361" spans="2:8" s="1" customFormat="1" ht="16.8" customHeight="1">
      <c r="B361" s="33"/>
      <c r="C361" s="199" t="s">
        <v>32</v>
      </c>
      <c r="D361" s="199" t="s">
        <v>3011</v>
      </c>
      <c r="E361" s="17" t="s">
        <v>32</v>
      </c>
      <c r="F361" s="200">
        <v>0</v>
      </c>
      <c r="H361" s="33"/>
    </row>
    <row r="362" spans="2:8" s="1" customFormat="1" ht="16.8" customHeight="1">
      <c r="B362" s="33"/>
      <c r="C362" s="199" t="s">
        <v>32</v>
      </c>
      <c r="D362" s="199" t="s">
        <v>3017</v>
      </c>
      <c r="E362" s="17" t="s">
        <v>32</v>
      </c>
      <c r="F362" s="200">
        <v>0</v>
      </c>
      <c r="H362" s="33"/>
    </row>
    <row r="363" spans="2:8" s="1" customFormat="1" ht="16.8" customHeight="1">
      <c r="B363" s="33"/>
      <c r="C363" s="199" t="s">
        <v>32</v>
      </c>
      <c r="D363" s="199" t="s">
        <v>3055</v>
      </c>
      <c r="E363" s="17" t="s">
        <v>32</v>
      </c>
      <c r="F363" s="200">
        <v>8.08</v>
      </c>
      <c r="H363" s="33"/>
    </row>
    <row r="364" spans="2:8" s="1" customFormat="1" ht="16.8" customHeight="1">
      <c r="B364" s="33"/>
      <c r="C364" s="199" t="s">
        <v>32</v>
      </c>
      <c r="D364" s="199" t="s">
        <v>3019</v>
      </c>
      <c r="E364" s="17" t="s">
        <v>32</v>
      </c>
      <c r="F364" s="200">
        <v>0</v>
      </c>
      <c r="H364" s="33"/>
    </row>
    <row r="365" spans="2:8" s="1" customFormat="1" ht="16.8" customHeight="1">
      <c r="B365" s="33"/>
      <c r="C365" s="199" t="s">
        <v>32</v>
      </c>
      <c r="D365" s="199" t="s">
        <v>3057</v>
      </c>
      <c r="E365" s="17" t="s">
        <v>32</v>
      </c>
      <c r="F365" s="200">
        <v>13.211</v>
      </c>
      <c r="H365" s="33"/>
    </row>
    <row r="366" spans="2:8" s="1" customFormat="1" ht="16.8" customHeight="1">
      <c r="B366" s="33"/>
      <c r="C366" s="201" t="s">
        <v>2930</v>
      </c>
      <c r="H366" s="33"/>
    </row>
    <row r="367" spans="2:8" s="1" customFormat="1" ht="16.8" customHeight="1">
      <c r="B367" s="33"/>
      <c r="C367" s="199" t="s">
        <v>555</v>
      </c>
      <c r="D367" s="199" t="s">
        <v>3022</v>
      </c>
      <c r="E367" s="17" t="s">
        <v>420</v>
      </c>
      <c r="F367" s="200">
        <v>21.291</v>
      </c>
      <c r="H367" s="33"/>
    </row>
    <row r="368" spans="2:8" s="1" customFormat="1" ht="16.8" customHeight="1">
      <c r="B368" s="33"/>
      <c r="C368" s="199" t="s">
        <v>585</v>
      </c>
      <c r="D368" s="199" t="s">
        <v>3027</v>
      </c>
      <c r="E368" s="17" t="s">
        <v>420</v>
      </c>
      <c r="F368" s="200">
        <v>21.291</v>
      </c>
      <c r="H368" s="33"/>
    </row>
    <row r="369" spans="2:8" s="7" customFormat="1" ht="16.8" customHeight="1">
      <c r="B369" s="93"/>
      <c r="C369" s="196" t="s">
        <v>236</v>
      </c>
      <c r="D369" s="197" t="s">
        <v>237</v>
      </c>
      <c r="E369" s="197" t="s">
        <v>32</v>
      </c>
      <c r="F369" s="198">
        <v>2.94</v>
      </c>
      <c r="H369" s="93"/>
    </row>
    <row r="370" spans="2:8" s="1" customFormat="1" ht="16.8" customHeight="1">
      <c r="B370" s="33"/>
      <c r="C370" s="199" t="s">
        <v>32</v>
      </c>
      <c r="D370" s="199" t="s">
        <v>1178</v>
      </c>
      <c r="E370" s="17" t="s">
        <v>32</v>
      </c>
      <c r="F370" s="200">
        <v>0</v>
      </c>
      <c r="H370" s="33"/>
    </row>
    <row r="371" spans="2:8" s="1" customFormat="1" ht="16.8" customHeight="1">
      <c r="B371" s="33"/>
      <c r="C371" s="199" t="s">
        <v>32</v>
      </c>
      <c r="D371" s="199" t="s">
        <v>3011</v>
      </c>
      <c r="E371" s="17" t="s">
        <v>32</v>
      </c>
      <c r="F371" s="200">
        <v>0</v>
      </c>
      <c r="H371" s="33"/>
    </row>
    <row r="372" spans="2:8" s="1" customFormat="1" ht="16.8" customHeight="1">
      <c r="B372" s="33"/>
      <c r="C372" s="199" t="s">
        <v>32</v>
      </c>
      <c r="D372" s="199" t="s">
        <v>3058</v>
      </c>
      <c r="E372" s="17" t="s">
        <v>32</v>
      </c>
      <c r="F372" s="200">
        <v>2.94</v>
      </c>
      <c r="H372" s="33"/>
    </row>
    <row r="373" spans="2:8" s="1" customFormat="1" ht="16.8" customHeight="1">
      <c r="B373" s="33"/>
      <c r="C373" s="201" t="s">
        <v>2930</v>
      </c>
      <c r="H373" s="33"/>
    </row>
    <row r="374" spans="2:8" s="1" customFormat="1" ht="16.8" customHeight="1">
      <c r="B374" s="33"/>
      <c r="C374" s="199" t="s">
        <v>626</v>
      </c>
      <c r="D374" s="199" t="s">
        <v>3034</v>
      </c>
      <c r="E374" s="17" t="s">
        <v>420</v>
      </c>
      <c r="F374" s="200">
        <v>2.94</v>
      </c>
      <c r="H374" s="33"/>
    </row>
    <row r="375" spans="2:8" s="1" customFormat="1" ht="16.8" customHeight="1">
      <c r="B375" s="33"/>
      <c r="C375" s="199" t="s">
        <v>735</v>
      </c>
      <c r="D375" s="199" t="s">
        <v>3059</v>
      </c>
      <c r="E375" s="17" t="s">
        <v>420</v>
      </c>
      <c r="F375" s="200">
        <v>2.94</v>
      </c>
      <c r="H375" s="33"/>
    </row>
    <row r="376" spans="2:8" s="1" customFormat="1" ht="16.8" customHeight="1">
      <c r="B376" s="33"/>
      <c r="C376" s="199" t="s">
        <v>740</v>
      </c>
      <c r="D376" s="199" t="s">
        <v>3060</v>
      </c>
      <c r="E376" s="17" t="s">
        <v>420</v>
      </c>
      <c r="F376" s="200">
        <v>2.94</v>
      </c>
      <c r="H376" s="33"/>
    </row>
    <row r="377" spans="2:8" s="1" customFormat="1" ht="16.8" customHeight="1">
      <c r="B377" s="33"/>
      <c r="C377" s="199" t="s">
        <v>750</v>
      </c>
      <c r="D377" s="199" t="s">
        <v>3061</v>
      </c>
      <c r="E377" s="17" t="s">
        <v>420</v>
      </c>
      <c r="F377" s="200">
        <v>2.94</v>
      </c>
      <c r="H377" s="33"/>
    </row>
    <row r="378" spans="2:8" s="1" customFormat="1" ht="16.8" customHeight="1">
      <c r="B378" s="33"/>
      <c r="C378" s="199" t="s">
        <v>585</v>
      </c>
      <c r="D378" s="199" t="s">
        <v>3027</v>
      </c>
      <c r="E378" s="17" t="s">
        <v>420</v>
      </c>
      <c r="F378" s="200">
        <v>2.94</v>
      </c>
      <c r="H378" s="33"/>
    </row>
    <row r="379" spans="2:8" s="1" customFormat="1" ht="16.8" customHeight="1">
      <c r="B379" s="33"/>
      <c r="C379" s="199" t="s">
        <v>760</v>
      </c>
      <c r="D379" s="199" t="s">
        <v>3062</v>
      </c>
      <c r="E379" s="17" t="s">
        <v>420</v>
      </c>
      <c r="F379" s="200">
        <v>2.94</v>
      </c>
      <c r="H379" s="33"/>
    </row>
    <row r="380" spans="2:8" s="7" customFormat="1" ht="16.8" customHeight="1">
      <c r="B380" s="93"/>
      <c r="C380" s="196" t="s">
        <v>239</v>
      </c>
      <c r="D380" s="197" t="s">
        <v>240</v>
      </c>
      <c r="E380" s="197" t="s">
        <v>32</v>
      </c>
      <c r="F380" s="198">
        <v>5.9009999999999998</v>
      </c>
      <c r="H380" s="93"/>
    </row>
    <row r="381" spans="2:8" s="1" customFormat="1" ht="16.8" customHeight="1">
      <c r="B381" s="33"/>
      <c r="C381" s="199" t="s">
        <v>32</v>
      </c>
      <c r="D381" s="199" t="s">
        <v>1178</v>
      </c>
      <c r="E381" s="17" t="s">
        <v>32</v>
      </c>
      <c r="F381" s="200">
        <v>0</v>
      </c>
      <c r="H381" s="33"/>
    </row>
    <row r="382" spans="2:8" s="1" customFormat="1" ht="16.8" customHeight="1">
      <c r="B382" s="33"/>
      <c r="C382" s="199" t="s">
        <v>32</v>
      </c>
      <c r="D382" s="199" t="s">
        <v>3063</v>
      </c>
      <c r="E382" s="17" t="s">
        <v>32</v>
      </c>
      <c r="F382" s="200">
        <v>5.9009999999999998</v>
      </c>
      <c r="H382" s="33"/>
    </row>
    <row r="383" spans="2:8" s="1" customFormat="1" ht="16.8" customHeight="1">
      <c r="B383" s="33"/>
      <c r="C383" s="201" t="s">
        <v>2930</v>
      </c>
      <c r="H383" s="33"/>
    </row>
    <row r="384" spans="2:8" s="1" customFormat="1" ht="20.399999999999999">
      <c r="B384" s="33"/>
      <c r="C384" s="199" t="s">
        <v>619</v>
      </c>
      <c r="D384" s="199" t="s">
        <v>3064</v>
      </c>
      <c r="E384" s="17" t="s">
        <v>436</v>
      </c>
      <c r="F384" s="200">
        <v>5.9009999999999998</v>
      </c>
      <c r="H384" s="33"/>
    </row>
    <row r="385" spans="2:8" s="7" customFormat="1" ht="16.8" customHeight="1">
      <c r="B385" s="93"/>
      <c r="C385" s="196" t="s">
        <v>242</v>
      </c>
      <c r="D385" s="197" t="s">
        <v>243</v>
      </c>
      <c r="E385" s="197" t="s">
        <v>32</v>
      </c>
      <c r="F385" s="198">
        <v>1084.4100000000001</v>
      </c>
      <c r="H385" s="93"/>
    </row>
    <row r="386" spans="2:8" s="1" customFormat="1" ht="16.8" customHeight="1">
      <c r="B386" s="33"/>
      <c r="C386" s="199" t="s">
        <v>32</v>
      </c>
      <c r="D386" s="199" t="s">
        <v>1178</v>
      </c>
      <c r="E386" s="17" t="s">
        <v>32</v>
      </c>
      <c r="F386" s="200">
        <v>0</v>
      </c>
      <c r="H386" s="33"/>
    </row>
    <row r="387" spans="2:8" s="1" customFormat="1" ht="16.8" customHeight="1">
      <c r="B387" s="33"/>
      <c r="C387" s="199" t="s">
        <v>32</v>
      </c>
      <c r="D387" s="199" t="s">
        <v>3065</v>
      </c>
      <c r="E387" s="17" t="s">
        <v>32</v>
      </c>
      <c r="F387" s="200">
        <v>0</v>
      </c>
      <c r="H387" s="33"/>
    </row>
    <row r="388" spans="2:8" s="1" customFormat="1" ht="16.8" customHeight="1">
      <c r="B388" s="33"/>
      <c r="C388" s="199" t="s">
        <v>32</v>
      </c>
      <c r="D388" s="199" t="s">
        <v>3031</v>
      </c>
      <c r="E388" s="17" t="s">
        <v>32</v>
      </c>
      <c r="F388" s="200">
        <v>1.1200000000000001</v>
      </c>
      <c r="H388" s="33"/>
    </row>
    <row r="389" spans="2:8" s="1" customFormat="1" ht="16.8" customHeight="1">
      <c r="B389" s="33"/>
      <c r="C389" s="199" t="s">
        <v>32</v>
      </c>
      <c r="D389" s="199" t="s">
        <v>3018</v>
      </c>
      <c r="E389" s="17" t="s">
        <v>32</v>
      </c>
      <c r="F389" s="200">
        <v>376.56</v>
      </c>
      <c r="H389" s="33"/>
    </row>
    <row r="390" spans="2:8" s="1" customFormat="1" ht="16.8" customHeight="1">
      <c r="B390" s="33"/>
      <c r="C390" s="199" t="s">
        <v>32</v>
      </c>
      <c r="D390" s="199" t="s">
        <v>3037</v>
      </c>
      <c r="E390" s="17" t="s">
        <v>32</v>
      </c>
      <c r="F390" s="200">
        <v>15.24</v>
      </c>
      <c r="H390" s="33"/>
    </row>
    <row r="391" spans="2:8" s="1" customFormat="1" ht="16.8" customHeight="1">
      <c r="B391" s="33"/>
      <c r="C391" s="199" t="s">
        <v>32</v>
      </c>
      <c r="D391" s="199" t="s">
        <v>3032</v>
      </c>
      <c r="E391" s="17" t="s">
        <v>32</v>
      </c>
      <c r="F391" s="200">
        <v>52.52</v>
      </c>
      <c r="H391" s="33"/>
    </row>
    <row r="392" spans="2:8" s="1" customFormat="1" ht="16.8" customHeight="1">
      <c r="B392" s="33"/>
      <c r="C392" s="199" t="s">
        <v>32</v>
      </c>
      <c r="D392" s="199" t="s">
        <v>2991</v>
      </c>
      <c r="E392" s="17" t="s">
        <v>32</v>
      </c>
      <c r="F392" s="200">
        <v>0</v>
      </c>
      <c r="H392" s="33"/>
    </row>
    <row r="393" spans="2:8" s="1" customFormat="1" ht="16.8" customHeight="1">
      <c r="B393" s="33"/>
      <c r="C393" s="199" t="s">
        <v>32</v>
      </c>
      <c r="D393" s="199" t="s">
        <v>3033</v>
      </c>
      <c r="E393" s="17" t="s">
        <v>32</v>
      </c>
      <c r="F393" s="200">
        <v>-26.93</v>
      </c>
      <c r="H393" s="33"/>
    </row>
    <row r="394" spans="2:8" s="1" customFormat="1" ht="16.8" customHeight="1">
      <c r="B394" s="33"/>
      <c r="C394" s="199" t="s">
        <v>32</v>
      </c>
      <c r="D394" s="199" t="s">
        <v>3040</v>
      </c>
      <c r="E394" s="17" t="s">
        <v>32</v>
      </c>
      <c r="F394" s="200">
        <v>323.33999999999997</v>
      </c>
      <c r="H394" s="33"/>
    </row>
    <row r="395" spans="2:8" s="1" customFormat="1" ht="16.8" customHeight="1">
      <c r="B395" s="33"/>
      <c r="C395" s="199" t="s">
        <v>32</v>
      </c>
      <c r="D395" s="199" t="s">
        <v>3055</v>
      </c>
      <c r="E395" s="17" t="s">
        <v>32</v>
      </c>
      <c r="F395" s="200">
        <v>8.08</v>
      </c>
      <c r="H395" s="33"/>
    </row>
    <row r="396" spans="2:8" s="1" customFormat="1" ht="16.8" customHeight="1">
      <c r="B396" s="33"/>
      <c r="C396" s="199" t="s">
        <v>32</v>
      </c>
      <c r="D396" s="199" t="s">
        <v>3043</v>
      </c>
      <c r="E396" s="17" t="s">
        <v>32</v>
      </c>
      <c r="F396" s="200">
        <v>328.89</v>
      </c>
      <c r="H396" s="33"/>
    </row>
    <row r="397" spans="2:8" s="1" customFormat="1" ht="16.8" customHeight="1">
      <c r="B397" s="33"/>
      <c r="C397" s="199" t="s">
        <v>32</v>
      </c>
      <c r="D397" s="199" t="s">
        <v>3058</v>
      </c>
      <c r="E397" s="17" t="s">
        <v>32</v>
      </c>
      <c r="F397" s="200">
        <v>2.94</v>
      </c>
      <c r="H397" s="33"/>
    </row>
    <row r="398" spans="2:8" s="1" customFormat="1" ht="16.8" customHeight="1">
      <c r="B398" s="33"/>
      <c r="C398" s="199" t="s">
        <v>32</v>
      </c>
      <c r="D398" s="199" t="s">
        <v>3053</v>
      </c>
      <c r="E398" s="17" t="s">
        <v>32</v>
      </c>
      <c r="F398" s="200">
        <v>2.65</v>
      </c>
      <c r="H398" s="33"/>
    </row>
    <row r="399" spans="2:8" s="1" customFormat="1" ht="16.8" customHeight="1">
      <c r="B399" s="33"/>
      <c r="C399" s="201" t="s">
        <v>2930</v>
      </c>
      <c r="H399" s="33"/>
    </row>
    <row r="400" spans="2:8" s="1" customFormat="1" ht="20.399999999999999">
      <c r="B400" s="33"/>
      <c r="C400" s="199" t="s">
        <v>353</v>
      </c>
      <c r="D400" s="199" t="s">
        <v>3066</v>
      </c>
      <c r="E400" s="17" t="s">
        <v>355</v>
      </c>
      <c r="F400" s="200">
        <v>21.687999999999999</v>
      </c>
      <c r="H400" s="33"/>
    </row>
    <row r="401" spans="2:8" s="1" customFormat="1" ht="16.8" customHeight="1">
      <c r="B401" s="33"/>
      <c r="C401" s="199" t="s">
        <v>418</v>
      </c>
      <c r="D401" s="199" t="s">
        <v>3067</v>
      </c>
      <c r="E401" s="17" t="s">
        <v>420</v>
      </c>
      <c r="F401" s="200">
        <v>1084.4100000000001</v>
      </c>
      <c r="H401" s="33"/>
    </row>
    <row r="402" spans="2:8" s="1" customFormat="1" ht="16.8" customHeight="1">
      <c r="B402" s="33"/>
      <c r="C402" s="199" t="s">
        <v>426</v>
      </c>
      <c r="D402" s="199" t="s">
        <v>3068</v>
      </c>
      <c r="E402" s="17" t="s">
        <v>420</v>
      </c>
      <c r="F402" s="200">
        <v>1084.4100000000001</v>
      </c>
      <c r="H402" s="33"/>
    </row>
    <row r="403" spans="2:8" s="7" customFormat="1" ht="16.8" customHeight="1">
      <c r="B403" s="93"/>
      <c r="C403" s="196" t="s">
        <v>246</v>
      </c>
      <c r="D403" s="197" t="s">
        <v>247</v>
      </c>
      <c r="E403" s="197" t="s">
        <v>32</v>
      </c>
      <c r="F403" s="198">
        <v>23.33</v>
      </c>
      <c r="H403" s="93"/>
    </row>
    <row r="404" spans="2:8" s="1" customFormat="1" ht="16.8" customHeight="1">
      <c r="B404" s="33"/>
      <c r="C404" s="199" t="s">
        <v>32</v>
      </c>
      <c r="D404" s="199" t="s">
        <v>3069</v>
      </c>
      <c r="E404" s="17" t="s">
        <v>32</v>
      </c>
      <c r="F404" s="200">
        <v>0</v>
      </c>
      <c r="H404" s="33"/>
    </row>
    <row r="405" spans="2:8" s="1" customFormat="1" ht="16.8" customHeight="1">
      <c r="B405" s="33"/>
      <c r="C405" s="199" t="s">
        <v>32</v>
      </c>
      <c r="D405" s="199" t="s">
        <v>3070</v>
      </c>
      <c r="E405" s="17" t="s">
        <v>32</v>
      </c>
      <c r="F405" s="200">
        <v>0</v>
      </c>
      <c r="H405" s="33"/>
    </row>
    <row r="406" spans="2:8" s="1" customFormat="1" ht="16.8" customHeight="1">
      <c r="B406" s="33"/>
      <c r="C406" s="199" t="s">
        <v>32</v>
      </c>
      <c r="D406" s="199" t="s">
        <v>3071</v>
      </c>
      <c r="E406" s="17" t="s">
        <v>32</v>
      </c>
      <c r="F406" s="200">
        <v>0</v>
      </c>
      <c r="H406" s="33"/>
    </row>
    <row r="407" spans="2:8" s="1" customFormat="1" ht="16.8" customHeight="1">
      <c r="B407" s="33"/>
      <c r="C407" s="199" t="s">
        <v>32</v>
      </c>
      <c r="D407" s="199" t="s">
        <v>3072</v>
      </c>
      <c r="E407" s="17" t="s">
        <v>32</v>
      </c>
      <c r="F407" s="200">
        <v>23.33</v>
      </c>
      <c r="H407" s="33"/>
    </row>
    <row r="408" spans="2:8" s="1" customFormat="1" ht="16.8" customHeight="1">
      <c r="B408" s="33"/>
      <c r="C408" s="201" t="s">
        <v>2930</v>
      </c>
      <c r="H408" s="33"/>
    </row>
    <row r="409" spans="2:8" s="1" customFormat="1" ht="16.8" customHeight="1">
      <c r="B409" s="33"/>
      <c r="C409" s="199" t="s">
        <v>1410</v>
      </c>
      <c r="D409" s="199" t="s">
        <v>3073</v>
      </c>
      <c r="E409" s="17" t="s">
        <v>436</v>
      </c>
      <c r="F409" s="200">
        <v>23.33</v>
      </c>
      <c r="H409" s="33"/>
    </row>
    <row r="410" spans="2:8" s="1" customFormat="1" ht="16.8" customHeight="1">
      <c r="B410" s="33"/>
      <c r="C410" s="199" t="s">
        <v>1419</v>
      </c>
      <c r="D410" s="199" t="s">
        <v>3074</v>
      </c>
      <c r="E410" s="17" t="s">
        <v>436</v>
      </c>
      <c r="F410" s="200">
        <v>23.33</v>
      </c>
      <c r="H410" s="33"/>
    </row>
    <row r="411" spans="2:8" s="1" customFormat="1" ht="16.8" customHeight="1">
      <c r="B411" s="33"/>
      <c r="C411" s="199" t="s">
        <v>1424</v>
      </c>
      <c r="D411" s="199" t="s">
        <v>3075</v>
      </c>
      <c r="E411" s="17" t="s">
        <v>436</v>
      </c>
      <c r="F411" s="200">
        <v>23.33</v>
      </c>
      <c r="H411" s="33"/>
    </row>
    <row r="412" spans="2:8" s="7" customFormat="1" ht="16.8" customHeight="1">
      <c r="B412" s="93"/>
      <c r="C412" s="196" t="s">
        <v>249</v>
      </c>
      <c r="D412" s="197" t="s">
        <v>250</v>
      </c>
      <c r="E412" s="197" t="s">
        <v>32</v>
      </c>
      <c r="F412" s="198">
        <v>3</v>
      </c>
      <c r="H412" s="93"/>
    </row>
    <row r="413" spans="2:8" s="1" customFormat="1" ht="16.8" customHeight="1">
      <c r="B413" s="33"/>
      <c r="C413" s="199" t="s">
        <v>32</v>
      </c>
      <c r="D413" s="199" t="s">
        <v>463</v>
      </c>
      <c r="E413" s="17" t="s">
        <v>32</v>
      </c>
      <c r="F413" s="200">
        <v>0</v>
      </c>
      <c r="H413" s="33"/>
    </row>
    <row r="414" spans="2:8" s="1" customFormat="1" ht="16.8" customHeight="1">
      <c r="B414" s="33"/>
      <c r="C414" s="199" t="s">
        <v>32</v>
      </c>
      <c r="D414" s="199" t="s">
        <v>3076</v>
      </c>
      <c r="E414" s="17" t="s">
        <v>32</v>
      </c>
      <c r="F414" s="200">
        <v>0</v>
      </c>
      <c r="H414" s="33"/>
    </row>
    <row r="415" spans="2:8" s="1" customFormat="1" ht="16.8" customHeight="1">
      <c r="B415" s="33"/>
      <c r="C415" s="199" t="s">
        <v>32</v>
      </c>
      <c r="D415" s="199" t="s">
        <v>2964</v>
      </c>
      <c r="E415" s="17" t="s">
        <v>32</v>
      </c>
      <c r="F415" s="200">
        <v>3</v>
      </c>
      <c r="H415" s="33"/>
    </row>
    <row r="416" spans="2:8" s="1" customFormat="1" ht="16.8" customHeight="1">
      <c r="B416" s="33"/>
      <c r="C416" s="201" t="s">
        <v>2930</v>
      </c>
      <c r="H416" s="33"/>
    </row>
    <row r="417" spans="2:8" s="1" customFormat="1" ht="16.8" customHeight="1">
      <c r="B417" s="33"/>
      <c r="C417" s="199" t="s">
        <v>1150</v>
      </c>
      <c r="D417" s="199" t="s">
        <v>3077</v>
      </c>
      <c r="E417" s="17" t="s">
        <v>515</v>
      </c>
      <c r="F417" s="200">
        <v>3</v>
      </c>
      <c r="H417" s="33"/>
    </row>
    <row r="418" spans="2:8" s="7" customFormat="1" ht="16.8" customHeight="1">
      <c r="B418" s="93"/>
      <c r="C418" s="196" t="s">
        <v>251</v>
      </c>
      <c r="D418" s="197" t="s">
        <v>252</v>
      </c>
      <c r="E418" s="197" t="s">
        <v>32</v>
      </c>
      <c r="F418" s="198">
        <v>1.2829999999999999</v>
      </c>
      <c r="H418" s="93"/>
    </row>
    <row r="419" spans="2:8" s="1" customFormat="1" ht="16.8" customHeight="1">
      <c r="B419" s="33"/>
      <c r="C419" s="199" t="s">
        <v>32</v>
      </c>
      <c r="D419" s="199" t="s">
        <v>463</v>
      </c>
      <c r="E419" s="17" t="s">
        <v>32</v>
      </c>
      <c r="F419" s="200">
        <v>0</v>
      </c>
      <c r="H419" s="33"/>
    </row>
    <row r="420" spans="2:8" s="1" customFormat="1" ht="16.8" customHeight="1">
      <c r="B420" s="33"/>
      <c r="C420" s="199" t="s">
        <v>32</v>
      </c>
      <c r="D420" s="199" t="s">
        <v>3076</v>
      </c>
      <c r="E420" s="17" t="s">
        <v>32</v>
      </c>
      <c r="F420" s="200">
        <v>0</v>
      </c>
      <c r="H420" s="33"/>
    </row>
    <row r="421" spans="2:8" s="1" customFormat="1" ht="16.8" customHeight="1">
      <c r="B421" s="33"/>
      <c r="C421" s="199" t="s">
        <v>32</v>
      </c>
      <c r="D421" s="199" t="s">
        <v>3078</v>
      </c>
      <c r="E421" s="17" t="s">
        <v>32</v>
      </c>
      <c r="F421" s="200">
        <v>1.2829999999999999</v>
      </c>
      <c r="H421" s="33"/>
    </row>
    <row r="422" spans="2:8" s="1" customFormat="1" ht="16.8" customHeight="1">
      <c r="B422" s="33"/>
      <c r="C422" s="201" t="s">
        <v>2930</v>
      </c>
      <c r="H422" s="33"/>
    </row>
    <row r="423" spans="2:8" s="1" customFormat="1" ht="16.8" customHeight="1">
      <c r="B423" s="33"/>
      <c r="C423" s="199" t="s">
        <v>1143</v>
      </c>
      <c r="D423" s="199" t="s">
        <v>3079</v>
      </c>
      <c r="E423" s="17" t="s">
        <v>355</v>
      </c>
      <c r="F423" s="200">
        <v>1.2829999999999999</v>
      </c>
      <c r="H423" s="33"/>
    </row>
    <row r="424" spans="2:8" s="7" customFormat="1" ht="16.8" customHeight="1">
      <c r="B424" s="93"/>
      <c r="C424" s="196" t="s">
        <v>254</v>
      </c>
      <c r="D424" s="197" t="s">
        <v>255</v>
      </c>
      <c r="E424" s="197" t="s">
        <v>32</v>
      </c>
      <c r="F424" s="198">
        <v>4.4800000000000004</v>
      </c>
      <c r="H424" s="93"/>
    </row>
    <row r="425" spans="2:8" s="1" customFormat="1" ht="16.8" customHeight="1">
      <c r="B425" s="33"/>
      <c r="C425" s="199" t="s">
        <v>32</v>
      </c>
      <c r="D425" s="199" t="s">
        <v>1178</v>
      </c>
      <c r="E425" s="17" t="s">
        <v>32</v>
      </c>
      <c r="F425" s="200">
        <v>0</v>
      </c>
      <c r="H425" s="33"/>
    </row>
    <row r="426" spans="2:8" s="1" customFormat="1" ht="16.8" customHeight="1">
      <c r="B426" s="33"/>
      <c r="C426" s="199" t="s">
        <v>32</v>
      </c>
      <c r="D426" s="199" t="s">
        <v>3080</v>
      </c>
      <c r="E426" s="17" t="s">
        <v>32</v>
      </c>
      <c r="F426" s="200">
        <v>0</v>
      </c>
      <c r="H426" s="33"/>
    </row>
    <row r="427" spans="2:8" s="1" customFormat="1" ht="16.8" customHeight="1">
      <c r="B427" s="33"/>
      <c r="C427" s="199" t="s">
        <v>32</v>
      </c>
      <c r="D427" s="199" t="s">
        <v>3081</v>
      </c>
      <c r="E427" s="17" t="s">
        <v>32</v>
      </c>
      <c r="F427" s="200">
        <v>4.4800000000000004</v>
      </c>
      <c r="H427" s="33"/>
    </row>
    <row r="428" spans="2:8" s="1" customFormat="1" ht="16.8" customHeight="1">
      <c r="B428" s="33"/>
      <c r="C428" s="201" t="s">
        <v>2930</v>
      </c>
      <c r="H428" s="33"/>
    </row>
    <row r="429" spans="2:8" s="1" customFormat="1" ht="16.8" customHeight="1">
      <c r="B429" s="33"/>
      <c r="C429" s="199" t="s">
        <v>1185</v>
      </c>
      <c r="D429" s="199" t="s">
        <v>3082</v>
      </c>
      <c r="E429" s="17" t="s">
        <v>420</v>
      </c>
      <c r="F429" s="200">
        <v>4.4800000000000004</v>
      </c>
      <c r="H429" s="33"/>
    </row>
    <row r="430" spans="2:8" s="7" customFormat="1" ht="16.8" customHeight="1">
      <c r="B430" s="93"/>
      <c r="C430" s="196" t="s">
        <v>256</v>
      </c>
      <c r="D430" s="197" t="s">
        <v>257</v>
      </c>
      <c r="E430" s="197" t="s">
        <v>32</v>
      </c>
      <c r="F430" s="198">
        <v>9.2469999999999999</v>
      </c>
      <c r="H430" s="93"/>
    </row>
    <row r="431" spans="2:8" s="1" customFormat="1" ht="16.8" customHeight="1">
      <c r="B431" s="33"/>
      <c r="C431" s="199" t="s">
        <v>32</v>
      </c>
      <c r="D431" s="199" t="s">
        <v>1178</v>
      </c>
      <c r="E431" s="17" t="s">
        <v>32</v>
      </c>
      <c r="F431" s="200">
        <v>0</v>
      </c>
      <c r="H431" s="33"/>
    </row>
    <row r="432" spans="2:8" s="1" customFormat="1" ht="16.8" customHeight="1">
      <c r="B432" s="33"/>
      <c r="C432" s="199" t="s">
        <v>32</v>
      </c>
      <c r="D432" s="199" t="s">
        <v>3080</v>
      </c>
      <c r="E432" s="17" t="s">
        <v>32</v>
      </c>
      <c r="F432" s="200">
        <v>0</v>
      </c>
      <c r="H432" s="33"/>
    </row>
    <row r="433" spans="2:8" s="1" customFormat="1" ht="16.8" customHeight="1">
      <c r="B433" s="33"/>
      <c r="C433" s="199" t="s">
        <v>32</v>
      </c>
      <c r="D433" s="199" t="s">
        <v>3083</v>
      </c>
      <c r="E433" s="17" t="s">
        <v>32</v>
      </c>
      <c r="F433" s="200">
        <v>0</v>
      </c>
      <c r="H433" s="33"/>
    </row>
    <row r="434" spans="2:8" s="1" customFormat="1" ht="16.8" customHeight="1">
      <c r="B434" s="33"/>
      <c r="C434" s="199" t="s">
        <v>32</v>
      </c>
      <c r="D434" s="199" t="s">
        <v>258</v>
      </c>
      <c r="E434" s="17" t="s">
        <v>32</v>
      </c>
      <c r="F434" s="200">
        <v>9.2469999999999999</v>
      </c>
      <c r="H434" s="33"/>
    </row>
    <row r="435" spans="2:8" s="1" customFormat="1" ht="16.8" customHeight="1">
      <c r="B435" s="33"/>
      <c r="C435" s="201" t="s">
        <v>2930</v>
      </c>
      <c r="H435" s="33"/>
    </row>
    <row r="436" spans="2:8" s="1" customFormat="1" ht="16.8" customHeight="1">
      <c r="B436" s="33"/>
      <c r="C436" s="199" t="s">
        <v>1199</v>
      </c>
      <c r="D436" s="199" t="s">
        <v>3084</v>
      </c>
      <c r="E436" s="17" t="s">
        <v>436</v>
      </c>
      <c r="F436" s="200">
        <v>9.2469999999999999</v>
      </c>
      <c r="H436" s="33"/>
    </row>
    <row r="437" spans="2:8" s="7" customFormat="1" ht="16.8" customHeight="1">
      <c r="B437" s="93"/>
      <c r="C437" s="196" t="s">
        <v>259</v>
      </c>
      <c r="D437" s="197" t="s">
        <v>260</v>
      </c>
      <c r="E437" s="197" t="s">
        <v>32</v>
      </c>
      <c r="F437" s="198">
        <v>9.2469999999999999</v>
      </c>
      <c r="H437" s="93"/>
    </row>
    <row r="438" spans="2:8" s="1" customFormat="1" ht="16.8" customHeight="1">
      <c r="B438" s="33"/>
      <c r="C438" s="199" t="s">
        <v>32</v>
      </c>
      <c r="D438" s="199" t="s">
        <v>1178</v>
      </c>
      <c r="E438" s="17" t="s">
        <v>32</v>
      </c>
      <c r="F438" s="200">
        <v>0</v>
      </c>
      <c r="H438" s="33"/>
    </row>
    <row r="439" spans="2:8" s="1" customFormat="1" ht="16.8" customHeight="1">
      <c r="B439" s="33"/>
      <c r="C439" s="199" t="s">
        <v>32</v>
      </c>
      <c r="D439" s="199" t="s">
        <v>3085</v>
      </c>
      <c r="E439" s="17" t="s">
        <v>32</v>
      </c>
      <c r="F439" s="200">
        <v>0</v>
      </c>
      <c r="H439" s="33"/>
    </row>
    <row r="440" spans="2:8" s="1" customFormat="1" ht="16.8" customHeight="1">
      <c r="B440" s="33"/>
      <c r="C440" s="199" t="s">
        <v>32</v>
      </c>
      <c r="D440" s="199" t="s">
        <v>3083</v>
      </c>
      <c r="E440" s="17" t="s">
        <v>32</v>
      </c>
      <c r="F440" s="200">
        <v>0</v>
      </c>
      <c r="H440" s="33"/>
    </row>
    <row r="441" spans="2:8" s="1" customFormat="1" ht="16.8" customHeight="1">
      <c r="B441" s="33"/>
      <c r="C441" s="199" t="s">
        <v>32</v>
      </c>
      <c r="D441" s="199" t="s">
        <v>258</v>
      </c>
      <c r="E441" s="17" t="s">
        <v>32</v>
      </c>
      <c r="F441" s="200">
        <v>9.2469999999999999</v>
      </c>
      <c r="H441" s="33"/>
    </row>
    <row r="442" spans="2:8" s="1" customFormat="1" ht="16.8" customHeight="1">
      <c r="B442" s="33"/>
      <c r="C442" s="201" t="s">
        <v>2930</v>
      </c>
      <c r="H442" s="33"/>
    </row>
    <row r="443" spans="2:8" s="1" customFormat="1" ht="16.8" customHeight="1">
      <c r="B443" s="33"/>
      <c r="C443" s="199" t="s">
        <v>1204</v>
      </c>
      <c r="D443" s="199" t="s">
        <v>3086</v>
      </c>
      <c r="E443" s="17" t="s">
        <v>436</v>
      </c>
      <c r="F443" s="200">
        <v>9.2469999999999999</v>
      </c>
      <c r="H443" s="33"/>
    </row>
    <row r="444" spans="2:8" s="7" customFormat="1" ht="16.8" customHeight="1">
      <c r="B444" s="93"/>
      <c r="C444" s="196" t="s">
        <v>261</v>
      </c>
      <c r="D444" s="197" t="s">
        <v>262</v>
      </c>
      <c r="E444" s="197" t="s">
        <v>32</v>
      </c>
      <c r="F444" s="198">
        <v>9.2469999999999999</v>
      </c>
      <c r="H444" s="93"/>
    </row>
    <row r="445" spans="2:8" s="1" customFormat="1" ht="16.8" customHeight="1">
      <c r="B445" s="33"/>
      <c r="C445" s="199" t="s">
        <v>32</v>
      </c>
      <c r="D445" s="199" t="s">
        <v>1178</v>
      </c>
      <c r="E445" s="17" t="s">
        <v>32</v>
      </c>
      <c r="F445" s="200">
        <v>0</v>
      </c>
      <c r="H445" s="33"/>
    </row>
    <row r="446" spans="2:8" s="1" customFormat="1" ht="16.8" customHeight="1">
      <c r="B446" s="33"/>
      <c r="C446" s="199" t="s">
        <v>32</v>
      </c>
      <c r="D446" s="199" t="s">
        <v>3087</v>
      </c>
      <c r="E446" s="17" t="s">
        <v>32</v>
      </c>
      <c r="F446" s="200">
        <v>0</v>
      </c>
      <c r="H446" s="33"/>
    </row>
    <row r="447" spans="2:8" s="1" customFormat="1" ht="16.8" customHeight="1">
      <c r="B447" s="33"/>
      <c r="C447" s="199" t="s">
        <v>32</v>
      </c>
      <c r="D447" s="199" t="s">
        <v>3083</v>
      </c>
      <c r="E447" s="17" t="s">
        <v>32</v>
      </c>
      <c r="F447" s="200">
        <v>0</v>
      </c>
      <c r="H447" s="33"/>
    </row>
    <row r="448" spans="2:8" s="1" customFormat="1" ht="16.8" customHeight="1">
      <c r="B448" s="33"/>
      <c r="C448" s="199" t="s">
        <v>32</v>
      </c>
      <c r="D448" s="199" t="s">
        <v>258</v>
      </c>
      <c r="E448" s="17" t="s">
        <v>32</v>
      </c>
      <c r="F448" s="200">
        <v>9.2469999999999999</v>
      </c>
      <c r="H448" s="33"/>
    </row>
    <row r="449" spans="2:8" s="1" customFormat="1" ht="16.8" customHeight="1">
      <c r="B449" s="33"/>
      <c r="C449" s="201" t="s">
        <v>2930</v>
      </c>
      <c r="H449" s="33"/>
    </row>
    <row r="450" spans="2:8" s="1" customFormat="1" ht="16.8" customHeight="1">
      <c r="B450" s="33"/>
      <c r="C450" s="199" t="s">
        <v>1210</v>
      </c>
      <c r="D450" s="199" t="s">
        <v>3088</v>
      </c>
      <c r="E450" s="17" t="s">
        <v>436</v>
      </c>
      <c r="F450" s="200">
        <v>9.2469999999999999</v>
      </c>
      <c r="H450" s="33"/>
    </row>
    <row r="451" spans="2:8" s="7" customFormat="1" ht="16.8" customHeight="1">
      <c r="B451" s="93"/>
      <c r="C451" s="196" t="s">
        <v>263</v>
      </c>
      <c r="D451" s="197" t="s">
        <v>264</v>
      </c>
      <c r="E451" s="197" t="s">
        <v>32</v>
      </c>
      <c r="F451" s="198">
        <v>139.81100000000001</v>
      </c>
      <c r="H451" s="93"/>
    </row>
    <row r="452" spans="2:8" s="1" customFormat="1" ht="16.8" customHeight="1">
      <c r="B452" s="33"/>
      <c r="C452" s="199" t="s">
        <v>32</v>
      </c>
      <c r="D452" s="199" t="s">
        <v>3089</v>
      </c>
      <c r="E452" s="17" t="s">
        <v>32</v>
      </c>
      <c r="F452" s="200">
        <v>0</v>
      </c>
      <c r="H452" s="33"/>
    </row>
    <row r="453" spans="2:8" s="1" customFormat="1" ht="16.8" customHeight="1">
      <c r="B453" s="33"/>
      <c r="C453" s="199" t="s">
        <v>32</v>
      </c>
      <c r="D453" s="199" t="s">
        <v>3090</v>
      </c>
      <c r="E453" s="17" t="s">
        <v>32</v>
      </c>
      <c r="F453" s="200">
        <v>139.81100000000001</v>
      </c>
      <c r="H453" s="33"/>
    </row>
    <row r="454" spans="2:8" s="1" customFormat="1" ht="16.8" customHeight="1">
      <c r="B454" s="33"/>
      <c r="C454" s="201" t="s">
        <v>2930</v>
      </c>
      <c r="H454" s="33"/>
    </row>
    <row r="455" spans="2:8" s="1" customFormat="1" ht="16.8" customHeight="1">
      <c r="B455" s="33"/>
      <c r="C455" s="199" t="s">
        <v>1245</v>
      </c>
      <c r="D455" s="199" t="s">
        <v>3091</v>
      </c>
      <c r="E455" s="17" t="s">
        <v>436</v>
      </c>
      <c r="F455" s="200">
        <v>139.81100000000001</v>
      </c>
      <c r="H455" s="33"/>
    </row>
    <row r="456" spans="2:8" s="7" customFormat="1" ht="16.8" customHeight="1">
      <c r="B456" s="93"/>
      <c r="C456" s="196" t="s">
        <v>266</v>
      </c>
      <c r="D456" s="197" t="s">
        <v>267</v>
      </c>
      <c r="E456" s="197" t="s">
        <v>32</v>
      </c>
      <c r="F456" s="198">
        <v>173.53700000000001</v>
      </c>
      <c r="H456" s="93"/>
    </row>
    <row r="457" spans="2:8" s="1" customFormat="1" ht="16.8" customHeight="1">
      <c r="B457" s="33"/>
      <c r="C457" s="199" t="s">
        <v>32</v>
      </c>
      <c r="D457" s="199" t="s">
        <v>3089</v>
      </c>
      <c r="E457" s="17" t="s">
        <v>32</v>
      </c>
      <c r="F457" s="200">
        <v>0</v>
      </c>
      <c r="H457" s="33"/>
    </row>
    <row r="458" spans="2:8" s="1" customFormat="1" ht="16.8" customHeight="1">
      <c r="B458" s="33"/>
      <c r="C458" s="199" t="s">
        <v>32</v>
      </c>
      <c r="D458" s="199" t="s">
        <v>3092</v>
      </c>
      <c r="E458" s="17" t="s">
        <v>32</v>
      </c>
      <c r="F458" s="200">
        <v>173.53700000000001</v>
      </c>
      <c r="H458" s="33"/>
    </row>
    <row r="459" spans="2:8" s="1" customFormat="1" ht="16.8" customHeight="1">
      <c r="B459" s="33"/>
      <c r="C459" s="201" t="s">
        <v>2930</v>
      </c>
      <c r="H459" s="33"/>
    </row>
    <row r="460" spans="2:8" s="1" customFormat="1" ht="16.8" customHeight="1">
      <c r="B460" s="33"/>
      <c r="C460" s="199" t="s">
        <v>1251</v>
      </c>
      <c r="D460" s="199" t="s">
        <v>3093</v>
      </c>
      <c r="E460" s="17" t="s">
        <v>436</v>
      </c>
      <c r="F460" s="200">
        <v>173.53700000000001</v>
      </c>
      <c r="H460" s="33"/>
    </row>
    <row r="461" spans="2:8" s="7" customFormat="1" ht="16.8" customHeight="1">
      <c r="B461" s="93"/>
      <c r="C461" s="196" t="s">
        <v>269</v>
      </c>
      <c r="D461" s="197" t="s">
        <v>270</v>
      </c>
      <c r="E461" s="197" t="s">
        <v>32</v>
      </c>
      <c r="F461" s="198">
        <v>42.34</v>
      </c>
      <c r="H461" s="93"/>
    </row>
    <row r="462" spans="2:8" s="1" customFormat="1" ht="16.8" customHeight="1">
      <c r="B462" s="33"/>
      <c r="C462" s="199" t="s">
        <v>32</v>
      </c>
      <c r="D462" s="199" t="s">
        <v>3089</v>
      </c>
      <c r="E462" s="17" t="s">
        <v>32</v>
      </c>
      <c r="F462" s="200">
        <v>0</v>
      </c>
      <c r="H462" s="33"/>
    </row>
    <row r="463" spans="2:8" s="1" customFormat="1" ht="16.8" customHeight="1">
      <c r="B463" s="33"/>
      <c r="C463" s="199" t="s">
        <v>32</v>
      </c>
      <c r="D463" s="199" t="s">
        <v>3094</v>
      </c>
      <c r="E463" s="17" t="s">
        <v>32</v>
      </c>
      <c r="F463" s="200">
        <v>42.34</v>
      </c>
      <c r="H463" s="33"/>
    </row>
    <row r="464" spans="2:8" s="1" customFormat="1" ht="16.8" customHeight="1">
      <c r="B464" s="33"/>
      <c r="C464" s="201" t="s">
        <v>2930</v>
      </c>
      <c r="H464" s="33"/>
    </row>
    <row r="465" spans="2:8" s="1" customFormat="1" ht="16.8" customHeight="1">
      <c r="B465" s="33"/>
      <c r="C465" s="199" t="s">
        <v>1261</v>
      </c>
      <c r="D465" s="199" t="s">
        <v>3095</v>
      </c>
      <c r="E465" s="17" t="s">
        <v>420</v>
      </c>
      <c r="F465" s="200">
        <v>42.34</v>
      </c>
      <c r="H465" s="33"/>
    </row>
    <row r="466" spans="2:8" s="1" customFormat="1" ht="16.8" customHeight="1">
      <c r="B466" s="33"/>
      <c r="C466" s="199" t="s">
        <v>1269</v>
      </c>
      <c r="D466" s="199" t="s">
        <v>3096</v>
      </c>
      <c r="E466" s="17" t="s">
        <v>420</v>
      </c>
      <c r="F466" s="200">
        <v>42.34</v>
      </c>
      <c r="H466" s="33"/>
    </row>
    <row r="467" spans="2:8" s="1" customFormat="1" ht="16.8" customHeight="1">
      <c r="B467" s="33"/>
      <c r="C467" s="199" t="s">
        <v>1274</v>
      </c>
      <c r="D467" s="199" t="s">
        <v>3097</v>
      </c>
      <c r="E467" s="17" t="s">
        <v>420</v>
      </c>
      <c r="F467" s="200">
        <v>42.34</v>
      </c>
      <c r="H467" s="33"/>
    </row>
    <row r="468" spans="2:8" s="7" customFormat="1" ht="16.8" customHeight="1">
      <c r="B468" s="93"/>
      <c r="C468" s="196" t="s">
        <v>272</v>
      </c>
      <c r="D468" s="197" t="s">
        <v>273</v>
      </c>
      <c r="E468" s="197" t="s">
        <v>32</v>
      </c>
      <c r="F468" s="198">
        <v>5.9080000000000004</v>
      </c>
      <c r="H468" s="93"/>
    </row>
    <row r="469" spans="2:8" s="1" customFormat="1" ht="16.8" customHeight="1">
      <c r="B469" s="33"/>
      <c r="C469" s="199" t="s">
        <v>32</v>
      </c>
      <c r="D469" s="199" t="s">
        <v>3089</v>
      </c>
      <c r="E469" s="17" t="s">
        <v>32</v>
      </c>
      <c r="F469" s="200">
        <v>0</v>
      </c>
      <c r="H469" s="33"/>
    </row>
    <row r="470" spans="2:8" s="1" customFormat="1" ht="16.8" customHeight="1">
      <c r="B470" s="33"/>
      <c r="C470" s="199" t="s">
        <v>32</v>
      </c>
      <c r="D470" s="199" t="s">
        <v>3098</v>
      </c>
      <c r="E470" s="17" t="s">
        <v>32</v>
      </c>
      <c r="F470" s="200">
        <v>0</v>
      </c>
      <c r="H470" s="33"/>
    </row>
    <row r="471" spans="2:8" s="1" customFormat="1" ht="16.8" customHeight="1">
      <c r="B471" s="33"/>
      <c r="C471" s="199" t="s">
        <v>32</v>
      </c>
      <c r="D471" s="199" t="s">
        <v>3099</v>
      </c>
      <c r="E471" s="17" t="s">
        <v>32</v>
      </c>
      <c r="F471" s="200">
        <v>5.9080000000000004</v>
      </c>
      <c r="H471" s="33"/>
    </row>
    <row r="472" spans="2:8" s="1" customFormat="1" ht="16.8" customHeight="1">
      <c r="B472" s="33"/>
      <c r="C472" s="201" t="s">
        <v>2930</v>
      </c>
      <c r="H472" s="33"/>
    </row>
    <row r="473" spans="2:8" s="1" customFormat="1" ht="16.8" customHeight="1">
      <c r="B473" s="33"/>
      <c r="C473" s="199" t="s">
        <v>1199</v>
      </c>
      <c r="D473" s="199" t="s">
        <v>3084</v>
      </c>
      <c r="E473" s="17" t="s">
        <v>436</v>
      </c>
      <c r="F473" s="200">
        <v>5.9080000000000004</v>
      </c>
      <c r="H473" s="33"/>
    </row>
    <row r="474" spans="2:8" s="1" customFormat="1" ht="16.8" customHeight="1">
      <c r="B474" s="33"/>
      <c r="C474" s="199" t="s">
        <v>1210</v>
      </c>
      <c r="D474" s="199" t="s">
        <v>3088</v>
      </c>
      <c r="E474" s="17" t="s">
        <v>436</v>
      </c>
      <c r="F474" s="200">
        <v>5.9080000000000004</v>
      </c>
      <c r="H474" s="33"/>
    </row>
    <row r="475" spans="2:8" s="7" customFormat="1" ht="16.8" customHeight="1">
      <c r="B475" s="93"/>
      <c r="C475" s="196" t="s">
        <v>275</v>
      </c>
      <c r="D475" s="197" t="s">
        <v>276</v>
      </c>
      <c r="E475" s="197" t="s">
        <v>32</v>
      </c>
      <c r="F475" s="198">
        <v>302.52</v>
      </c>
      <c r="H475" s="93"/>
    </row>
    <row r="476" spans="2:8" s="1" customFormat="1" ht="16.8" customHeight="1">
      <c r="B476" s="33"/>
      <c r="C476" s="199" t="s">
        <v>32</v>
      </c>
      <c r="D476" s="199" t="s">
        <v>3089</v>
      </c>
      <c r="E476" s="17" t="s">
        <v>32</v>
      </c>
      <c r="F476" s="200">
        <v>0</v>
      </c>
      <c r="H476" s="33"/>
    </row>
    <row r="477" spans="2:8" s="1" customFormat="1" ht="16.8" customHeight="1">
      <c r="B477" s="33"/>
      <c r="C477" s="199" t="s">
        <v>32</v>
      </c>
      <c r="D477" s="199" t="s">
        <v>3100</v>
      </c>
      <c r="E477" s="17" t="s">
        <v>32</v>
      </c>
      <c r="F477" s="200">
        <v>302.52</v>
      </c>
      <c r="H477" s="33"/>
    </row>
    <row r="478" spans="2:8" s="1" customFormat="1" ht="16.8" customHeight="1">
      <c r="B478" s="33"/>
      <c r="C478" s="201" t="s">
        <v>2930</v>
      </c>
      <c r="H478" s="33"/>
    </row>
    <row r="479" spans="2:8" s="1" customFormat="1" ht="16.8" customHeight="1">
      <c r="B479" s="33"/>
      <c r="C479" s="199" t="s">
        <v>1233</v>
      </c>
      <c r="D479" s="199" t="s">
        <v>3101</v>
      </c>
      <c r="E479" s="17" t="s">
        <v>420</v>
      </c>
      <c r="F479" s="200">
        <v>302.52</v>
      </c>
      <c r="H479" s="33"/>
    </row>
    <row r="480" spans="2:8" s="1" customFormat="1" ht="16.8" customHeight="1">
      <c r="B480" s="33"/>
      <c r="C480" s="199" t="s">
        <v>1169</v>
      </c>
      <c r="D480" s="199" t="s">
        <v>3102</v>
      </c>
      <c r="E480" s="17" t="s">
        <v>420</v>
      </c>
      <c r="F480" s="200">
        <v>302.52</v>
      </c>
      <c r="H480" s="33"/>
    </row>
    <row r="481" spans="2:8" s="7" customFormat="1" ht="16.8" customHeight="1">
      <c r="B481" s="93"/>
      <c r="C481" s="196" t="s">
        <v>278</v>
      </c>
      <c r="D481" s="197" t="s">
        <v>279</v>
      </c>
      <c r="E481" s="197" t="s">
        <v>32</v>
      </c>
      <c r="F481" s="198">
        <v>780.08</v>
      </c>
      <c r="H481" s="93"/>
    </row>
    <row r="482" spans="2:8" s="1" customFormat="1" ht="16.8" customHeight="1">
      <c r="B482" s="33"/>
      <c r="C482" s="199" t="s">
        <v>32</v>
      </c>
      <c r="D482" s="199" t="s">
        <v>3089</v>
      </c>
      <c r="E482" s="17" t="s">
        <v>32</v>
      </c>
      <c r="F482" s="200">
        <v>0</v>
      </c>
      <c r="H482" s="33"/>
    </row>
    <row r="483" spans="2:8" s="1" customFormat="1" ht="16.8" customHeight="1">
      <c r="B483" s="33"/>
      <c r="C483" s="199" t="s">
        <v>32</v>
      </c>
      <c r="D483" s="199" t="s">
        <v>3103</v>
      </c>
      <c r="E483" s="17" t="s">
        <v>32</v>
      </c>
      <c r="F483" s="200">
        <v>778.96</v>
      </c>
      <c r="H483" s="33"/>
    </row>
    <row r="484" spans="2:8" s="1" customFormat="1" ht="16.8" customHeight="1">
      <c r="B484" s="33"/>
      <c r="C484" s="199" t="s">
        <v>32</v>
      </c>
      <c r="D484" s="199" t="s">
        <v>3104</v>
      </c>
      <c r="E484" s="17" t="s">
        <v>32</v>
      </c>
      <c r="F484" s="200">
        <v>1.1200000000000001</v>
      </c>
      <c r="H484" s="33"/>
    </row>
    <row r="485" spans="2:8" s="1" customFormat="1" ht="16.8" customHeight="1">
      <c r="B485" s="33"/>
      <c r="C485" s="201" t="s">
        <v>2930</v>
      </c>
      <c r="H485" s="33"/>
    </row>
    <row r="486" spans="2:8" s="1" customFormat="1" ht="16.8" customHeight="1">
      <c r="B486" s="33"/>
      <c r="C486" s="199" t="s">
        <v>1169</v>
      </c>
      <c r="D486" s="199" t="s">
        <v>3102</v>
      </c>
      <c r="E486" s="17" t="s">
        <v>420</v>
      </c>
      <c r="F486" s="200">
        <v>780.08</v>
      </c>
      <c r="H486" s="33"/>
    </row>
    <row r="487" spans="2:8" s="1" customFormat="1" ht="16.8" customHeight="1">
      <c r="B487" s="33"/>
      <c r="C487" s="199" t="s">
        <v>1180</v>
      </c>
      <c r="D487" s="199" t="s">
        <v>3105</v>
      </c>
      <c r="E487" s="17" t="s">
        <v>420</v>
      </c>
      <c r="F487" s="200">
        <v>780.08</v>
      </c>
      <c r="H487" s="33"/>
    </row>
    <row r="488" spans="2:8" s="7" customFormat="1" ht="16.8" customHeight="1">
      <c r="B488" s="93"/>
      <c r="C488" s="196" t="s">
        <v>281</v>
      </c>
      <c r="D488" s="197" t="s">
        <v>282</v>
      </c>
      <c r="E488" s="197" t="s">
        <v>32</v>
      </c>
      <c r="F488" s="198">
        <v>20.972000000000001</v>
      </c>
      <c r="H488" s="93"/>
    </row>
    <row r="489" spans="2:8" s="1" customFormat="1" ht="16.8" customHeight="1">
      <c r="B489" s="33"/>
      <c r="C489" s="199" t="s">
        <v>32</v>
      </c>
      <c r="D489" s="199" t="s">
        <v>3089</v>
      </c>
      <c r="E489" s="17" t="s">
        <v>32</v>
      </c>
      <c r="F489" s="200">
        <v>0</v>
      </c>
      <c r="H489" s="33"/>
    </row>
    <row r="490" spans="2:8" s="1" customFormat="1" ht="16.8" customHeight="1">
      <c r="B490" s="33"/>
      <c r="C490" s="199" t="s">
        <v>32</v>
      </c>
      <c r="D490" s="199" t="s">
        <v>3106</v>
      </c>
      <c r="E490" s="17" t="s">
        <v>32</v>
      </c>
      <c r="F490" s="200">
        <v>0</v>
      </c>
      <c r="H490" s="33"/>
    </row>
    <row r="491" spans="2:8" s="1" customFormat="1" ht="16.8" customHeight="1">
      <c r="B491" s="33"/>
      <c r="C491" s="199" t="s">
        <v>32</v>
      </c>
      <c r="D491" s="199" t="s">
        <v>3107</v>
      </c>
      <c r="E491" s="17" t="s">
        <v>32</v>
      </c>
      <c r="F491" s="200">
        <v>20.972000000000001</v>
      </c>
      <c r="H491" s="33"/>
    </row>
    <row r="492" spans="2:8" s="1" customFormat="1" ht="16.8" customHeight="1">
      <c r="B492" s="33"/>
      <c r="C492" s="199" t="s">
        <v>32</v>
      </c>
      <c r="D492" s="199" t="s">
        <v>3108</v>
      </c>
      <c r="E492" s="17" t="s">
        <v>32</v>
      </c>
      <c r="F492" s="200">
        <v>0</v>
      </c>
      <c r="H492" s="33"/>
    </row>
    <row r="493" spans="2:8" s="1" customFormat="1" ht="16.8" customHeight="1">
      <c r="B493" s="33"/>
      <c r="C493" s="199" t="s">
        <v>32</v>
      </c>
      <c r="D493" s="199" t="s">
        <v>3109</v>
      </c>
      <c r="E493" s="17" t="s">
        <v>32</v>
      </c>
      <c r="F493" s="200">
        <v>0</v>
      </c>
      <c r="H493" s="33"/>
    </row>
    <row r="494" spans="2:8" s="1" customFormat="1" ht="16.8" customHeight="1">
      <c r="B494" s="33"/>
      <c r="C494" s="201" t="s">
        <v>2930</v>
      </c>
      <c r="H494" s="33"/>
    </row>
    <row r="495" spans="2:8" s="1" customFormat="1" ht="16.8" customHeight="1">
      <c r="B495" s="33"/>
      <c r="C495" s="199" t="s">
        <v>1158</v>
      </c>
      <c r="D495" s="199" t="s">
        <v>3110</v>
      </c>
      <c r="E495" s="17" t="s">
        <v>420</v>
      </c>
      <c r="F495" s="200">
        <v>20.972000000000001</v>
      </c>
      <c r="H495" s="33"/>
    </row>
    <row r="496" spans="2:8" s="1" customFormat="1" ht="16.8" customHeight="1">
      <c r="B496" s="33"/>
      <c r="C496" s="199" t="s">
        <v>1226</v>
      </c>
      <c r="D496" s="199" t="s">
        <v>3111</v>
      </c>
      <c r="E496" s="17" t="s">
        <v>420</v>
      </c>
      <c r="F496" s="200">
        <v>20.972000000000001</v>
      </c>
      <c r="H496" s="33"/>
    </row>
    <row r="497" spans="2:8" s="7" customFormat="1" ht="16.8" customHeight="1">
      <c r="B497" s="93"/>
      <c r="C497" s="196" t="s">
        <v>286</v>
      </c>
      <c r="D497" s="197" t="s">
        <v>287</v>
      </c>
      <c r="E497" s="197" t="s">
        <v>32</v>
      </c>
      <c r="F497" s="198">
        <v>757.98800000000006</v>
      </c>
      <c r="H497" s="93"/>
    </row>
    <row r="498" spans="2:8" s="1" customFormat="1" ht="16.8" customHeight="1">
      <c r="B498" s="33"/>
      <c r="C498" s="199" t="s">
        <v>32</v>
      </c>
      <c r="D498" s="199" t="s">
        <v>3089</v>
      </c>
      <c r="E498" s="17" t="s">
        <v>32</v>
      </c>
      <c r="F498" s="200">
        <v>0</v>
      </c>
      <c r="H498" s="33"/>
    </row>
    <row r="499" spans="2:8" s="1" customFormat="1" ht="16.8" customHeight="1">
      <c r="B499" s="33"/>
      <c r="C499" s="199" t="s">
        <v>32</v>
      </c>
      <c r="D499" s="199" t="s">
        <v>3103</v>
      </c>
      <c r="E499" s="17" t="s">
        <v>32</v>
      </c>
      <c r="F499" s="200">
        <v>778.96</v>
      </c>
      <c r="H499" s="33"/>
    </row>
    <row r="500" spans="2:8" s="1" customFormat="1" ht="16.8" customHeight="1">
      <c r="B500" s="33"/>
      <c r="C500" s="199" t="s">
        <v>32</v>
      </c>
      <c r="D500" s="199" t="s">
        <v>3112</v>
      </c>
      <c r="E500" s="17" t="s">
        <v>32</v>
      </c>
      <c r="F500" s="200">
        <v>0</v>
      </c>
      <c r="H500" s="33"/>
    </row>
    <row r="501" spans="2:8" s="1" customFormat="1" ht="16.8" customHeight="1">
      <c r="B501" s="33"/>
      <c r="C501" s="199" t="s">
        <v>32</v>
      </c>
      <c r="D501" s="199" t="s">
        <v>3113</v>
      </c>
      <c r="E501" s="17" t="s">
        <v>32</v>
      </c>
      <c r="F501" s="200">
        <v>0</v>
      </c>
      <c r="H501" s="33"/>
    </row>
    <row r="502" spans="2:8" s="1" customFormat="1" ht="16.8" customHeight="1">
      <c r="B502" s="33"/>
      <c r="C502" s="199" t="s">
        <v>32</v>
      </c>
      <c r="D502" s="199" t="s">
        <v>3114</v>
      </c>
      <c r="E502" s="17" t="s">
        <v>32</v>
      </c>
      <c r="F502" s="200">
        <v>-20.972000000000001</v>
      </c>
      <c r="H502" s="33"/>
    </row>
    <row r="503" spans="2:8" s="1" customFormat="1" ht="16.8" customHeight="1">
      <c r="B503" s="33"/>
      <c r="C503" s="201" t="s">
        <v>2930</v>
      </c>
      <c r="H503" s="33"/>
    </row>
    <row r="504" spans="2:8" s="1" customFormat="1" ht="16.8" customHeight="1">
      <c r="B504" s="33"/>
      <c r="C504" s="199" t="s">
        <v>1191</v>
      </c>
      <c r="D504" s="199" t="s">
        <v>3115</v>
      </c>
      <c r="E504" s="17" t="s">
        <v>420</v>
      </c>
      <c r="F504" s="200">
        <v>757.98800000000006</v>
      </c>
      <c r="H504" s="33"/>
    </row>
    <row r="505" spans="2:8" s="1" customFormat="1" ht="16.8" customHeight="1">
      <c r="B505" s="33"/>
      <c r="C505" s="199" t="s">
        <v>1221</v>
      </c>
      <c r="D505" s="199" t="s">
        <v>3116</v>
      </c>
      <c r="E505" s="17" t="s">
        <v>420</v>
      </c>
      <c r="F505" s="200">
        <v>757.98800000000006</v>
      </c>
      <c r="H505" s="33"/>
    </row>
    <row r="506" spans="2:8" s="7" customFormat="1" ht="16.8" customHeight="1">
      <c r="B506" s="93"/>
      <c r="C506" s="196" t="s">
        <v>289</v>
      </c>
      <c r="D506" s="197" t="s">
        <v>290</v>
      </c>
      <c r="E506" s="197" t="s">
        <v>32</v>
      </c>
      <c r="F506" s="198">
        <v>783.44</v>
      </c>
      <c r="H506" s="93"/>
    </row>
    <row r="507" spans="2:8" s="1" customFormat="1" ht="16.8" customHeight="1">
      <c r="B507" s="33"/>
      <c r="C507" s="199" t="s">
        <v>32</v>
      </c>
      <c r="D507" s="199" t="s">
        <v>3089</v>
      </c>
      <c r="E507" s="17" t="s">
        <v>32</v>
      </c>
      <c r="F507" s="200">
        <v>0</v>
      </c>
      <c r="H507" s="33"/>
    </row>
    <row r="508" spans="2:8" s="1" customFormat="1" ht="16.8" customHeight="1">
      <c r="B508" s="33"/>
      <c r="C508" s="199" t="s">
        <v>32</v>
      </c>
      <c r="D508" s="199" t="s">
        <v>3081</v>
      </c>
      <c r="E508" s="17" t="s">
        <v>32</v>
      </c>
      <c r="F508" s="200">
        <v>4.4800000000000004</v>
      </c>
      <c r="H508" s="33"/>
    </row>
    <row r="509" spans="2:8" s="1" customFormat="1" ht="16.8" customHeight="1">
      <c r="B509" s="33"/>
      <c r="C509" s="199" t="s">
        <v>32</v>
      </c>
      <c r="D509" s="199" t="s">
        <v>3103</v>
      </c>
      <c r="E509" s="17" t="s">
        <v>32</v>
      </c>
      <c r="F509" s="200">
        <v>778.96</v>
      </c>
      <c r="H509" s="33"/>
    </row>
    <row r="510" spans="2:8" s="1" customFormat="1" ht="16.8" customHeight="1">
      <c r="B510" s="33"/>
      <c r="C510" s="201" t="s">
        <v>2930</v>
      </c>
      <c r="H510" s="33"/>
    </row>
    <row r="511" spans="2:8" s="1" customFormat="1" ht="16.8" customHeight="1">
      <c r="B511" s="33"/>
      <c r="C511" s="199" t="s">
        <v>1216</v>
      </c>
      <c r="D511" s="199" t="s">
        <v>3117</v>
      </c>
      <c r="E511" s="17" t="s">
        <v>420</v>
      </c>
      <c r="F511" s="200">
        <v>783.44</v>
      </c>
      <c r="H511" s="33"/>
    </row>
    <row r="512" spans="2:8" s="7" customFormat="1" ht="16.8" customHeight="1">
      <c r="B512" s="93"/>
      <c r="C512" s="196" t="s">
        <v>293</v>
      </c>
      <c r="D512" s="197" t="s">
        <v>294</v>
      </c>
      <c r="E512" s="197" t="s">
        <v>32</v>
      </c>
      <c r="F512" s="198">
        <v>50.777999999999999</v>
      </c>
      <c r="H512" s="93"/>
    </row>
    <row r="513" spans="2:8" s="1" customFormat="1" ht="16.8" customHeight="1">
      <c r="B513" s="33"/>
      <c r="C513" s="199" t="s">
        <v>32</v>
      </c>
      <c r="D513" s="199" t="s">
        <v>3089</v>
      </c>
      <c r="E513" s="17" t="s">
        <v>32</v>
      </c>
      <c r="F513" s="200">
        <v>0</v>
      </c>
      <c r="H513" s="33"/>
    </row>
    <row r="514" spans="2:8" s="1" customFormat="1" ht="16.8" customHeight="1">
      <c r="B514" s="33"/>
      <c r="C514" s="199" t="s">
        <v>32</v>
      </c>
      <c r="D514" s="199" t="s">
        <v>3118</v>
      </c>
      <c r="E514" s="17" t="s">
        <v>32</v>
      </c>
      <c r="F514" s="200">
        <v>0</v>
      </c>
      <c r="H514" s="33"/>
    </row>
    <row r="515" spans="2:8" s="1" customFormat="1" ht="16.8" customHeight="1">
      <c r="B515" s="33"/>
      <c r="C515" s="199" t="s">
        <v>32</v>
      </c>
      <c r="D515" s="199" t="s">
        <v>3119</v>
      </c>
      <c r="E515" s="17" t="s">
        <v>32</v>
      </c>
      <c r="F515" s="200">
        <v>50.777999999999999</v>
      </c>
      <c r="H515" s="33"/>
    </row>
    <row r="516" spans="2:8" s="1" customFormat="1" ht="16.8" customHeight="1">
      <c r="B516" s="33"/>
      <c r="C516" s="201" t="s">
        <v>2930</v>
      </c>
      <c r="H516" s="33"/>
    </row>
    <row r="517" spans="2:8" s="1" customFormat="1" ht="16.8" customHeight="1">
      <c r="B517" s="33"/>
      <c r="C517" s="199" t="s">
        <v>1294</v>
      </c>
      <c r="D517" s="199" t="s">
        <v>3120</v>
      </c>
      <c r="E517" s="17" t="s">
        <v>420</v>
      </c>
      <c r="F517" s="200">
        <v>50.777999999999999</v>
      </c>
      <c r="H517" s="33"/>
    </row>
    <row r="518" spans="2:8" s="7" customFormat="1" ht="16.8" customHeight="1">
      <c r="B518" s="93"/>
      <c r="C518" s="196" t="s">
        <v>297</v>
      </c>
      <c r="D518" s="197" t="s">
        <v>298</v>
      </c>
      <c r="E518" s="197" t="s">
        <v>32</v>
      </c>
      <c r="F518" s="198">
        <v>152.333</v>
      </c>
      <c r="H518" s="93"/>
    </row>
    <row r="519" spans="2:8" s="1" customFormat="1" ht="16.8" customHeight="1">
      <c r="B519" s="33"/>
      <c r="C519" s="199" t="s">
        <v>32</v>
      </c>
      <c r="D519" s="199" t="s">
        <v>3089</v>
      </c>
      <c r="E519" s="17" t="s">
        <v>32</v>
      </c>
      <c r="F519" s="200">
        <v>0</v>
      </c>
      <c r="H519" s="33"/>
    </row>
    <row r="520" spans="2:8" s="1" customFormat="1" ht="16.8" customHeight="1">
      <c r="B520" s="33"/>
      <c r="C520" s="199" t="s">
        <v>32</v>
      </c>
      <c r="D520" s="199" t="s">
        <v>3121</v>
      </c>
      <c r="E520" s="17" t="s">
        <v>32</v>
      </c>
      <c r="F520" s="200">
        <v>0</v>
      </c>
      <c r="H520" s="33"/>
    </row>
    <row r="521" spans="2:8" s="1" customFormat="1" ht="16.8" customHeight="1">
      <c r="B521" s="33"/>
      <c r="C521" s="199" t="s">
        <v>32</v>
      </c>
      <c r="D521" s="199" t="s">
        <v>3122</v>
      </c>
      <c r="E521" s="17" t="s">
        <v>32</v>
      </c>
      <c r="F521" s="200">
        <v>152.333</v>
      </c>
      <c r="H521" s="33"/>
    </row>
    <row r="522" spans="2:8" s="1" customFormat="1" ht="16.8" customHeight="1">
      <c r="B522" s="33"/>
      <c r="C522" s="201" t="s">
        <v>2930</v>
      </c>
      <c r="H522" s="33"/>
    </row>
    <row r="523" spans="2:8" s="1" customFormat="1" ht="16.8" customHeight="1">
      <c r="B523" s="33"/>
      <c r="C523" s="199" t="s">
        <v>1301</v>
      </c>
      <c r="D523" s="199" t="s">
        <v>3123</v>
      </c>
      <c r="E523" s="17" t="s">
        <v>420</v>
      </c>
      <c r="F523" s="200">
        <v>152.333</v>
      </c>
      <c r="H523" s="33"/>
    </row>
    <row r="524" spans="2:8" s="7" customFormat="1" ht="16.8" customHeight="1">
      <c r="B524" s="93"/>
      <c r="C524" s="196" t="s">
        <v>301</v>
      </c>
      <c r="D524" s="197" t="s">
        <v>302</v>
      </c>
      <c r="E524" s="197" t="s">
        <v>32</v>
      </c>
      <c r="F524" s="198">
        <v>9.2469999999999999</v>
      </c>
      <c r="H524" s="93"/>
    </row>
    <row r="525" spans="2:8" s="1" customFormat="1" ht="16.8" customHeight="1">
      <c r="B525" s="33"/>
      <c r="C525" s="199" t="s">
        <v>32</v>
      </c>
      <c r="D525" s="199" t="s">
        <v>1178</v>
      </c>
      <c r="E525" s="17" t="s">
        <v>32</v>
      </c>
      <c r="F525" s="200">
        <v>0</v>
      </c>
      <c r="H525" s="33"/>
    </row>
    <row r="526" spans="2:8" s="1" customFormat="1" ht="16.8" customHeight="1">
      <c r="B526" s="33"/>
      <c r="C526" s="199" t="s">
        <v>32</v>
      </c>
      <c r="D526" s="199" t="s">
        <v>3083</v>
      </c>
      <c r="E526" s="17" t="s">
        <v>32</v>
      </c>
      <c r="F526" s="200">
        <v>0</v>
      </c>
      <c r="H526" s="33"/>
    </row>
    <row r="527" spans="2:8" s="1" customFormat="1" ht="16.8" customHeight="1">
      <c r="B527" s="33"/>
      <c r="C527" s="199" t="s">
        <v>32</v>
      </c>
      <c r="D527" s="199" t="s">
        <v>3080</v>
      </c>
      <c r="E527" s="17" t="s">
        <v>32</v>
      </c>
      <c r="F527" s="200">
        <v>0</v>
      </c>
      <c r="H527" s="33"/>
    </row>
    <row r="528" spans="2:8" s="1" customFormat="1" ht="16.8" customHeight="1">
      <c r="B528" s="33"/>
      <c r="C528" s="199" t="s">
        <v>32</v>
      </c>
      <c r="D528" s="199" t="s">
        <v>258</v>
      </c>
      <c r="E528" s="17" t="s">
        <v>32</v>
      </c>
      <c r="F528" s="200">
        <v>9.2469999999999999</v>
      </c>
      <c r="H528" s="33"/>
    </row>
    <row r="529" spans="2:8" s="1" customFormat="1" ht="16.8" customHeight="1">
      <c r="B529" s="33"/>
      <c r="C529" s="201" t="s">
        <v>2930</v>
      </c>
      <c r="H529" s="33"/>
    </row>
    <row r="530" spans="2:8" s="1" customFormat="1" ht="16.8" customHeight="1">
      <c r="B530" s="33"/>
      <c r="C530" s="199" t="s">
        <v>611</v>
      </c>
      <c r="D530" s="199" t="s">
        <v>3124</v>
      </c>
      <c r="E530" s="17" t="s">
        <v>436</v>
      </c>
      <c r="F530" s="200">
        <v>9.2469999999999999</v>
      </c>
      <c r="H530" s="33"/>
    </row>
    <row r="531" spans="2:8" s="1" customFormat="1" ht="20.399999999999999">
      <c r="B531" s="33"/>
      <c r="C531" s="199" t="s">
        <v>619</v>
      </c>
      <c r="D531" s="199" t="s">
        <v>3064</v>
      </c>
      <c r="E531" s="17" t="s">
        <v>436</v>
      </c>
      <c r="F531" s="200">
        <v>9.2469999999999999</v>
      </c>
      <c r="H531" s="33"/>
    </row>
    <row r="532" spans="2:8" s="1" customFormat="1" ht="16.8" customHeight="1">
      <c r="B532" s="33"/>
      <c r="C532" s="202" t="s">
        <v>32</v>
      </c>
      <c r="D532" s="197" t="s">
        <v>2960</v>
      </c>
      <c r="E532" s="203" t="s">
        <v>32</v>
      </c>
      <c r="F532" s="204">
        <v>93.147999999999996</v>
      </c>
      <c r="H532" s="33"/>
    </row>
    <row r="533" spans="2:8" s="1" customFormat="1" ht="20.399999999999999">
      <c r="B533" s="33"/>
      <c r="C533" s="199" t="s">
        <v>32</v>
      </c>
      <c r="D533" s="199" t="s">
        <v>1034</v>
      </c>
      <c r="E533" s="17" t="s">
        <v>32</v>
      </c>
      <c r="F533" s="200">
        <v>93.147999999999996</v>
      </c>
      <c r="H533" s="33"/>
    </row>
    <row r="534" spans="2:8" s="1" customFormat="1" ht="16.8" customHeight="1">
      <c r="B534" s="33"/>
      <c r="C534" s="202" t="s">
        <v>32</v>
      </c>
      <c r="D534" s="197" t="s">
        <v>3125</v>
      </c>
      <c r="E534" s="203" t="s">
        <v>32</v>
      </c>
      <c r="F534" s="204">
        <v>62.381</v>
      </c>
      <c r="H534" s="33"/>
    </row>
    <row r="535" spans="2:8" s="1" customFormat="1" ht="16.8" customHeight="1">
      <c r="B535" s="33"/>
      <c r="C535" s="199" t="s">
        <v>32</v>
      </c>
      <c r="D535" s="199" t="s">
        <v>463</v>
      </c>
      <c r="E535" s="17" t="s">
        <v>32</v>
      </c>
      <c r="F535" s="200">
        <v>0</v>
      </c>
      <c r="H535" s="33"/>
    </row>
    <row r="536" spans="2:8" s="1" customFormat="1" ht="16.8" customHeight="1">
      <c r="B536" s="33"/>
      <c r="C536" s="199" t="s">
        <v>32</v>
      </c>
      <c r="D536" s="199" t="s">
        <v>464</v>
      </c>
      <c r="E536" s="17" t="s">
        <v>32</v>
      </c>
      <c r="F536" s="200">
        <v>62.381</v>
      </c>
      <c r="H536" s="33"/>
    </row>
    <row r="537" spans="2:8" s="1" customFormat="1" ht="16.8" customHeight="1">
      <c r="B537" s="33"/>
      <c r="C537" s="202" t="s">
        <v>32</v>
      </c>
      <c r="D537" s="197" t="s">
        <v>3081</v>
      </c>
      <c r="E537" s="203" t="s">
        <v>32</v>
      </c>
      <c r="F537" s="204">
        <v>4.4800000000000004</v>
      </c>
      <c r="H537" s="33"/>
    </row>
    <row r="538" spans="2:8" s="1" customFormat="1" ht="16.8" customHeight="1">
      <c r="B538" s="33"/>
      <c r="C538" s="199" t="s">
        <v>32</v>
      </c>
      <c r="D538" s="199" t="s">
        <v>1178</v>
      </c>
      <c r="E538" s="17" t="s">
        <v>32</v>
      </c>
      <c r="F538" s="200">
        <v>0</v>
      </c>
      <c r="H538" s="33"/>
    </row>
    <row r="539" spans="2:8" s="1" customFormat="1" ht="16.8" customHeight="1">
      <c r="B539" s="33"/>
      <c r="C539" s="199" t="s">
        <v>32</v>
      </c>
      <c r="D539" s="199" t="s">
        <v>378</v>
      </c>
      <c r="E539" s="17" t="s">
        <v>32</v>
      </c>
      <c r="F539" s="200">
        <v>4.4800000000000004</v>
      </c>
      <c r="H539" s="33"/>
    </row>
    <row r="540" spans="2:8" s="1" customFormat="1" ht="16.8" customHeight="1">
      <c r="B540" s="33"/>
      <c r="C540" s="202" t="s">
        <v>32</v>
      </c>
      <c r="D540" s="197" t="s">
        <v>3126</v>
      </c>
      <c r="E540" s="203" t="s">
        <v>32</v>
      </c>
      <c r="F540" s="204">
        <v>0.5</v>
      </c>
      <c r="H540" s="33"/>
    </row>
    <row r="541" spans="2:8" s="1" customFormat="1" ht="16.8" customHeight="1">
      <c r="B541" s="33"/>
      <c r="C541" s="199" t="s">
        <v>32</v>
      </c>
      <c r="D541" s="199" t="s">
        <v>812</v>
      </c>
      <c r="E541" s="17" t="s">
        <v>32</v>
      </c>
      <c r="F541" s="200">
        <v>0.5</v>
      </c>
      <c r="H541" s="33"/>
    </row>
    <row r="542" spans="2:8" s="1" customFormat="1" ht="16.8" customHeight="1">
      <c r="B542" s="33"/>
      <c r="C542" s="202" t="s">
        <v>32</v>
      </c>
      <c r="D542" s="197" t="s">
        <v>854</v>
      </c>
      <c r="E542" s="203" t="s">
        <v>32</v>
      </c>
      <c r="F542" s="204">
        <v>2</v>
      </c>
      <c r="H542" s="33"/>
    </row>
    <row r="543" spans="2:8" s="1" customFormat="1" ht="16.8" customHeight="1">
      <c r="B543" s="33"/>
      <c r="C543" s="199" t="s">
        <v>32</v>
      </c>
      <c r="D543" s="199" t="s">
        <v>814</v>
      </c>
      <c r="E543" s="17" t="s">
        <v>32</v>
      </c>
      <c r="F543" s="200">
        <v>2</v>
      </c>
      <c r="H543" s="33"/>
    </row>
    <row r="544" spans="2:8" s="1" customFormat="1" ht="16.8" customHeight="1">
      <c r="B544" s="33"/>
      <c r="C544" s="202" t="s">
        <v>32</v>
      </c>
      <c r="D544" s="197" t="s">
        <v>2965</v>
      </c>
      <c r="E544" s="203" t="s">
        <v>32</v>
      </c>
      <c r="F544" s="204">
        <v>1</v>
      </c>
      <c r="H544" s="33"/>
    </row>
    <row r="545" spans="2:8" s="1" customFormat="1" ht="16.8" customHeight="1">
      <c r="B545" s="33"/>
      <c r="C545" s="199" t="s">
        <v>32</v>
      </c>
      <c r="D545" s="199" t="s">
        <v>531</v>
      </c>
      <c r="E545" s="17" t="s">
        <v>32</v>
      </c>
      <c r="F545" s="200">
        <v>1</v>
      </c>
      <c r="H545" s="33"/>
    </row>
    <row r="546" spans="2:8" s="1" customFormat="1" ht="16.8" customHeight="1">
      <c r="B546" s="33"/>
      <c r="C546" s="202" t="s">
        <v>32</v>
      </c>
      <c r="D546" s="197" t="s">
        <v>2966</v>
      </c>
      <c r="E546" s="203" t="s">
        <v>32</v>
      </c>
      <c r="F546" s="204">
        <v>1</v>
      </c>
      <c r="H546" s="33"/>
    </row>
    <row r="547" spans="2:8" s="1" customFormat="1" ht="16.8" customHeight="1">
      <c r="B547" s="33"/>
      <c r="C547" s="199" t="s">
        <v>32</v>
      </c>
      <c r="D547" s="199" t="s">
        <v>531</v>
      </c>
      <c r="E547" s="17" t="s">
        <v>32</v>
      </c>
      <c r="F547" s="200">
        <v>1</v>
      </c>
      <c r="H547" s="33"/>
    </row>
    <row r="548" spans="2:8" s="1" customFormat="1" ht="16.8" customHeight="1">
      <c r="B548" s="33"/>
      <c r="C548" s="202" t="s">
        <v>32</v>
      </c>
      <c r="D548" s="197" t="s">
        <v>2989</v>
      </c>
      <c r="E548" s="203" t="s">
        <v>32</v>
      </c>
      <c r="F548" s="204">
        <v>2.9929999999999999</v>
      </c>
      <c r="H548" s="33"/>
    </row>
    <row r="549" spans="2:8" s="1" customFormat="1" ht="16.8" customHeight="1">
      <c r="B549" s="33"/>
      <c r="C549" s="199" t="s">
        <v>32</v>
      </c>
      <c r="D549" s="199" t="s">
        <v>1062</v>
      </c>
      <c r="E549" s="17" t="s">
        <v>32</v>
      </c>
      <c r="F549" s="200">
        <v>2.9929999999999999</v>
      </c>
      <c r="H549" s="33"/>
    </row>
    <row r="550" spans="2:8" s="1" customFormat="1" ht="16.8" customHeight="1">
      <c r="B550" s="33"/>
      <c r="C550" s="202" t="s">
        <v>32</v>
      </c>
      <c r="D550" s="197" t="s">
        <v>2990</v>
      </c>
      <c r="E550" s="203" t="s">
        <v>32</v>
      </c>
      <c r="F550" s="204">
        <v>28.512</v>
      </c>
      <c r="H550" s="33"/>
    </row>
    <row r="551" spans="2:8" s="1" customFormat="1" ht="16.8" customHeight="1">
      <c r="B551" s="33"/>
      <c r="C551" s="199" t="s">
        <v>32</v>
      </c>
      <c r="D551" s="199" t="s">
        <v>1064</v>
      </c>
      <c r="E551" s="17" t="s">
        <v>32</v>
      </c>
      <c r="F551" s="200">
        <v>28.512</v>
      </c>
      <c r="H551" s="33"/>
    </row>
    <row r="552" spans="2:8" s="1" customFormat="1" ht="16.8" customHeight="1">
      <c r="B552" s="33"/>
      <c r="C552" s="202" t="s">
        <v>32</v>
      </c>
      <c r="D552" s="197" t="s">
        <v>2999</v>
      </c>
      <c r="E552" s="203" t="s">
        <v>32</v>
      </c>
      <c r="F552" s="204">
        <v>10.837</v>
      </c>
      <c r="H552" s="33"/>
    </row>
    <row r="553" spans="2:8" s="1" customFormat="1" ht="16.8" customHeight="1">
      <c r="B553" s="33"/>
      <c r="C553" s="199" t="s">
        <v>32</v>
      </c>
      <c r="D553" s="199" t="s">
        <v>1089</v>
      </c>
      <c r="E553" s="17" t="s">
        <v>32</v>
      </c>
      <c r="F553" s="200">
        <v>10.837</v>
      </c>
      <c r="H553" s="33"/>
    </row>
    <row r="554" spans="2:8" s="1" customFormat="1" ht="16.8" customHeight="1">
      <c r="B554" s="33"/>
      <c r="C554" s="202" t="s">
        <v>32</v>
      </c>
      <c r="D554" s="197" t="s">
        <v>3000</v>
      </c>
      <c r="E554" s="203" t="s">
        <v>32</v>
      </c>
      <c r="F554" s="204">
        <v>130.95500000000001</v>
      </c>
      <c r="H554" s="33"/>
    </row>
    <row r="555" spans="2:8" s="1" customFormat="1" ht="16.8" customHeight="1">
      <c r="B555" s="33"/>
      <c r="C555" s="199" t="s">
        <v>32</v>
      </c>
      <c r="D555" s="199" t="s">
        <v>1091</v>
      </c>
      <c r="E555" s="17" t="s">
        <v>32</v>
      </c>
      <c r="F555" s="200">
        <v>130.95500000000001</v>
      </c>
      <c r="H555" s="33"/>
    </row>
    <row r="556" spans="2:8" s="1" customFormat="1" ht="16.8" customHeight="1">
      <c r="B556" s="33"/>
      <c r="C556" s="202" t="s">
        <v>32</v>
      </c>
      <c r="D556" s="197" t="s">
        <v>3001</v>
      </c>
      <c r="E556" s="203" t="s">
        <v>32</v>
      </c>
      <c r="F556" s="204">
        <v>21.006</v>
      </c>
      <c r="H556" s="33"/>
    </row>
    <row r="557" spans="2:8" s="1" customFormat="1" ht="16.8" customHeight="1">
      <c r="B557" s="33"/>
      <c r="C557" s="199" t="s">
        <v>32</v>
      </c>
      <c r="D557" s="199" t="s">
        <v>1093</v>
      </c>
      <c r="E557" s="17" t="s">
        <v>32</v>
      </c>
      <c r="F557" s="200">
        <v>21.006</v>
      </c>
      <c r="H557" s="33"/>
    </row>
    <row r="558" spans="2:8" s="1" customFormat="1" ht="16.8" customHeight="1">
      <c r="B558" s="33"/>
      <c r="C558" s="202" t="s">
        <v>32</v>
      </c>
      <c r="D558" s="197" t="s">
        <v>3005</v>
      </c>
      <c r="E558" s="203" t="s">
        <v>32</v>
      </c>
      <c r="F558" s="204">
        <v>23.686</v>
      </c>
      <c r="H558" s="33"/>
    </row>
    <row r="559" spans="2:8" s="1" customFormat="1" ht="16.8" customHeight="1">
      <c r="B559" s="33"/>
      <c r="C559" s="199" t="s">
        <v>32</v>
      </c>
      <c r="D559" s="199" t="s">
        <v>1095</v>
      </c>
      <c r="E559" s="17" t="s">
        <v>32</v>
      </c>
      <c r="F559" s="200">
        <v>23.686</v>
      </c>
      <c r="H559" s="33"/>
    </row>
    <row r="560" spans="2:8" s="1" customFormat="1" ht="16.8" customHeight="1">
      <c r="B560" s="33"/>
      <c r="C560" s="202" t="s">
        <v>32</v>
      </c>
      <c r="D560" s="197" t="s">
        <v>3006</v>
      </c>
      <c r="E560" s="203" t="s">
        <v>32</v>
      </c>
      <c r="F560" s="204">
        <v>71.186999999999998</v>
      </c>
      <c r="H560" s="33"/>
    </row>
    <row r="561" spans="2:8" s="1" customFormat="1" ht="16.8" customHeight="1">
      <c r="B561" s="33"/>
      <c r="C561" s="199" t="s">
        <v>32</v>
      </c>
      <c r="D561" s="199" t="s">
        <v>1097</v>
      </c>
      <c r="E561" s="17" t="s">
        <v>32</v>
      </c>
      <c r="F561" s="200">
        <v>71.186999999999998</v>
      </c>
      <c r="H561" s="33"/>
    </row>
    <row r="562" spans="2:8" s="1" customFormat="1" ht="16.8" customHeight="1">
      <c r="B562" s="33"/>
      <c r="C562" s="202" t="s">
        <v>32</v>
      </c>
      <c r="D562" s="197" t="s">
        <v>2985</v>
      </c>
      <c r="E562" s="203" t="s">
        <v>32</v>
      </c>
      <c r="F562" s="204">
        <v>73.498999999999995</v>
      </c>
      <c r="H562" s="33"/>
    </row>
    <row r="563" spans="2:8" s="1" customFormat="1" ht="20.399999999999999">
      <c r="B563" s="33"/>
      <c r="C563" s="199" t="s">
        <v>32</v>
      </c>
      <c r="D563" s="199" t="s">
        <v>1124</v>
      </c>
      <c r="E563" s="17" t="s">
        <v>32</v>
      </c>
      <c r="F563" s="200">
        <v>73.498999999999995</v>
      </c>
      <c r="H563" s="33"/>
    </row>
    <row r="564" spans="2:8" s="1" customFormat="1" ht="16.8" customHeight="1">
      <c r="B564" s="33"/>
      <c r="C564" s="202" t="s">
        <v>32</v>
      </c>
      <c r="D564" s="197" t="s">
        <v>2986</v>
      </c>
      <c r="E564" s="203" t="s">
        <v>32</v>
      </c>
      <c r="F564" s="204">
        <v>98.510999999999996</v>
      </c>
      <c r="H564" s="33"/>
    </row>
    <row r="565" spans="2:8" s="1" customFormat="1" ht="16.8" customHeight="1">
      <c r="B565" s="33"/>
      <c r="C565" s="199" t="s">
        <v>32</v>
      </c>
      <c r="D565" s="199" t="s">
        <v>1126</v>
      </c>
      <c r="E565" s="17" t="s">
        <v>32</v>
      </c>
      <c r="F565" s="200">
        <v>98.510999999999996</v>
      </c>
      <c r="H565" s="33"/>
    </row>
    <row r="566" spans="2:8" s="1" customFormat="1" ht="16.8" customHeight="1">
      <c r="B566" s="33"/>
      <c r="C566" s="202" t="s">
        <v>32</v>
      </c>
      <c r="D566" s="197" t="s">
        <v>3053</v>
      </c>
      <c r="E566" s="203" t="s">
        <v>32</v>
      </c>
      <c r="F566" s="204">
        <v>2.65</v>
      </c>
      <c r="H566" s="33"/>
    </row>
    <row r="567" spans="2:8" s="1" customFormat="1" ht="16.8" customHeight="1">
      <c r="B567" s="33"/>
      <c r="C567" s="199" t="s">
        <v>32</v>
      </c>
      <c r="D567" s="199" t="s">
        <v>394</v>
      </c>
      <c r="E567" s="17" t="s">
        <v>32</v>
      </c>
      <c r="F567" s="200">
        <v>2.65</v>
      </c>
      <c r="H567" s="33"/>
    </row>
    <row r="568" spans="2:8" s="1" customFormat="1" ht="16.8" customHeight="1">
      <c r="B568" s="33"/>
      <c r="C568" s="202" t="s">
        <v>32</v>
      </c>
      <c r="D568" s="197" t="s">
        <v>3028</v>
      </c>
      <c r="E568" s="203" t="s">
        <v>32</v>
      </c>
      <c r="F568" s="204">
        <v>4.4800000000000004</v>
      </c>
      <c r="H568" s="33"/>
    </row>
    <row r="569" spans="2:8" s="1" customFormat="1" ht="16.8" customHeight="1">
      <c r="B569" s="33"/>
      <c r="C569" s="199" t="s">
        <v>32</v>
      </c>
      <c r="D569" s="199" t="s">
        <v>378</v>
      </c>
      <c r="E569" s="17" t="s">
        <v>32</v>
      </c>
      <c r="F569" s="200">
        <v>4.4800000000000004</v>
      </c>
      <c r="H569" s="33"/>
    </row>
    <row r="570" spans="2:8" s="1" customFormat="1" ht="16.8" customHeight="1">
      <c r="B570" s="33"/>
      <c r="C570" s="202" t="s">
        <v>32</v>
      </c>
      <c r="D570" s="197" t="s">
        <v>3018</v>
      </c>
      <c r="E570" s="203" t="s">
        <v>32</v>
      </c>
      <c r="F570" s="204">
        <v>376.56</v>
      </c>
      <c r="H570" s="33"/>
    </row>
    <row r="571" spans="2:8" s="1" customFormat="1" ht="16.8" customHeight="1">
      <c r="B571" s="33"/>
      <c r="C571" s="199" t="s">
        <v>32</v>
      </c>
      <c r="D571" s="199" t="s">
        <v>380</v>
      </c>
      <c r="E571" s="17" t="s">
        <v>32</v>
      </c>
      <c r="F571" s="200">
        <v>376.56</v>
      </c>
      <c r="H571" s="33"/>
    </row>
    <row r="572" spans="2:8" s="1" customFormat="1" ht="16.8" customHeight="1">
      <c r="B572" s="33"/>
      <c r="C572" s="202" t="s">
        <v>32</v>
      </c>
      <c r="D572" s="197" t="s">
        <v>3037</v>
      </c>
      <c r="E572" s="203" t="s">
        <v>32</v>
      </c>
      <c r="F572" s="204">
        <v>15.24</v>
      </c>
      <c r="H572" s="33"/>
    </row>
    <row r="573" spans="2:8" s="1" customFormat="1" ht="16.8" customHeight="1">
      <c r="B573" s="33"/>
      <c r="C573" s="199" t="s">
        <v>32</v>
      </c>
      <c r="D573" s="199" t="s">
        <v>382</v>
      </c>
      <c r="E573" s="17" t="s">
        <v>32</v>
      </c>
      <c r="F573" s="200">
        <v>15.24</v>
      </c>
      <c r="H573" s="33"/>
    </row>
    <row r="574" spans="2:8" s="1" customFormat="1" ht="16.8" customHeight="1">
      <c r="B574" s="33"/>
      <c r="C574" s="202" t="s">
        <v>32</v>
      </c>
      <c r="D574" s="197" t="s">
        <v>3032</v>
      </c>
      <c r="E574" s="203" t="s">
        <v>32</v>
      </c>
      <c r="F574" s="204">
        <v>52.52</v>
      </c>
      <c r="H574" s="33"/>
    </row>
    <row r="575" spans="2:8" s="1" customFormat="1" ht="16.8" customHeight="1">
      <c r="B575" s="33"/>
      <c r="C575" s="199" t="s">
        <v>32</v>
      </c>
      <c r="D575" s="199" t="s">
        <v>384</v>
      </c>
      <c r="E575" s="17" t="s">
        <v>32</v>
      </c>
      <c r="F575" s="200">
        <v>52.52</v>
      </c>
      <c r="H575" s="33"/>
    </row>
    <row r="576" spans="2:8" s="1" customFormat="1" ht="16.8" customHeight="1">
      <c r="B576" s="33"/>
      <c r="C576" s="202" t="s">
        <v>32</v>
      </c>
      <c r="D576" s="197" t="s">
        <v>3040</v>
      </c>
      <c r="E576" s="203" t="s">
        <v>32</v>
      </c>
      <c r="F576" s="204">
        <v>323.33999999999997</v>
      </c>
      <c r="H576" s="33"/>
    </row>
    <row r="577" spans="2:8" s="1" customFormat="1" ht="16.8" customHeight="1">
      <c r="B577" s="33"/>
      <c r="C577" s="199" t="s">
        <v>32</v>
      </c>
      <c r="D577" s="199" t="s">
        <v>386</v>
      </c>
      <c r="E577" s="17" t="s">
        <v>32</v>
      </c>
      <c r="F577" s="200">
        <v>323.33999999999997</v>
      </c>
      <c r="H577" s="33"/>
    </row>
    <row r="578" spans="2:8" s="1" customFormat="1" ht="16.8" customHeight="1">
      <c r="B578" s="33"/>
      <c r="C578" s="202" t="s">
        <v>32</v>
      </c>
      <c r="D578" s="197" t="s">
        <v>3055</v>
      </c>
      <c r="E578" s="203" t="s">
        <v>32</v>
      </c>
      <c r="F578" s="204">
        <v>8.08</v>
      </c>
      <c r="H578" s="33"/>
    </row>
    <row r="579" spans="2:8" s="1" customFormat="1" ht="16.8" customHeight="1">
      <c r="B579" s="33"/>
      <c r="C579" s="199" t="s">
        <v>32</v>
      </c>
      <c r="D579" s="199" t="s">
        <v>388</v>
      </c>
      <c r="E579" s="17" t="s">
        <v>32</v>
      </c>
      <c r="F579" s="200">
        <v>8.08</v>
      </c>
      <c r="H579" s="33"/>
    </row>
    <row r="580" spans="2:8" s="1" customFormat="1" ht="16.8" customHeight="1">
      <c r="B580" s="33"/>
      <c r="C580" s="202" t="s">
        <v>32</v>
      </c>
      <c r="D580" s="197" t="s">
        <v>3043</v>
      </c>
      <c r="E580" s="203" t="s">
        <v>32</v>
      </c>
      <c r="F580" s="204">
        <v>328.89</v>
      </c>
      <c r="H580" s="33"/>
    </row>
    <row r="581" spans="2:8" s="1" customFormat="1" ht="16.8" customHeight="1">
      <c r="B581" s="33"/>
      <c r="C581" s="199" t="s">
        <v>32</v>
      </c>
      <c r="D581" s="199" t="s">
        <v>390</v>
      </c>
      <c r="E581" s="17" t="s">
        <v>32</v>
      </c>
      <c r="F581" s="200">
        <v>328.89</v>
      </c>
      <c r="H581" s="33"/>
    </row>
    <row r="582" spans="2:8" s="1" customFormat="1" ht="16.8" customHeight="1">
      <c r="B582" s="33"/>
      <c r="C582" s="202" t="s">
        <v>32</v>
      </c>
      <c r="D582" s="197" t="s">
        <v>3048</v>
      </c>
      <c r="E582" s="203" t="s">
        <v>32</v>
      </c>
      <c r="F582" s="204">
        <v>1.95</v>
      </c>
      <c r="H582" s="33"/>
    </row>
    <row r="583" spans="2:8" s="1" customFormat="1" ht="16.8" customHeight="1">
      <c r="B583" s="33"/>
      <c r="C583" s="199" t="s">
        <v>32</v>
      </c>
      <c r="D583" s="199" t="s">
        <v>718</v>
      </c>
      <c r="E583" s="17" t="s">
        <v>32</v>
      </c>
      <c r="F583" s="200">
        <v>1.95</v>
      </c>
      <c r="H583" s="33"/>
    </row>
    <row r="584" spans="2:8" s="1" customFormat="1" ht="16.8" customHeight="1">
      <c r="B584" s="33"/>
      <c r="C584" s="202" t="s">
        <v>32</v>
      </c>
      <c r="D584" s="197" t="s">
        <v>3058</v>
      </c>
      <c r="E584" s="203" t="s">
        <v>32</v>
      </c>
      <c r="F584" s="204">
        <v>2.94</v>
      </c>
      <c r="H584" s="33"/>
    </row>
    <row r="585" spans="2:8" s="1" customFormat="1" ht="16.8" customHeight="1">
      <c r="B585" s="33"/>
      <c r="C585" s="199" t="s">
        <v>32</v>
      </c>
      <c r="D585" s="199" t="s">
        <v>392</v>
      </c>
      <c r="E585" s="17" t="s">
        <v>32</v>
      </c>
      <c r="F585" s="200">
        <v>2.94</v>
      </c>
      <c r="H585" s="33"/>
    </row>
    <row r="586" spans="2:8" s="1" customFormat="1" ht="16.8" customHeight="1">
      <c r="B586" s="33"/>
      <c r="C586" s="202" t="s">
        <v>32</v>
      </c>
      <c r="D586" s="197" t="s">
        <v>3008</v>
      </c>
      <c r="E586" s="203" t="s">
        <v>32</v>
      </c>
      <c r="F586" s="204">
        <v>4</v>
      </c>
      <c r="H586" s="33"/>
    </row>
    <row r="587" spans="2:8" s="1" customFormat="1" ht="16.8" customHeight="1">
      <c r="B587" s="33"/>
      <c r="C587" s="199" t="s">
        <v>32</v>
      </c>
      <c r="D587" s="199" t="s">
        <v>1099</v>
      </c>
      <c r="E587" s="17" t="s">
        <v>32</v>
      </c>
      <c r="F587" s="200">
        <v>4</v>
      </c>
      <c r="H587" s="33"/>
    </row>
    <row r="588" spans="2:8" s="1" customFormat="1" ht="16.8" customHeight="1">
      <c r="B588" s="33"/>
      <c r="C588" s="202" t="s">
        <v>32</v>
      </c>
      <c r="D588" s="197" t="s">
        <v>3103</v>
      </c>
      <c r="E588" s="203" t="s">
        <v>32</v>
      </c>
      <c r="F588" s="204">
        <v>778.96</v>
      </c>
      <c r="H588" s="33"/>
    </row>
    <row r="589" spans="2:8" s="1" customFormat="1" ht="16.8" customHeight="1">
      <c r="B589" s="33"/>
      <c r="C589" s="199" t="s">
        <v>32</v>
      </c>
      <c r="D589" s="199" t="s">
        <v>1176</v>
      </c>
      <c r="E589" s="17" t="s">
        <v>32</v>
      </c>
      <c r="F589" s="200">
        <v>778.96</v>
      </c>
      <c r="H589" s="33"/>
    </row>
    <row r="590" spans="2:8" s="1" customFormat="1" ht="16.8" customHeight="1">
      <c r="B590" s="33"/>
      <c r="C590" s="202" t="s">
        <v>32</v>
      </c>
      <c r="D590" s="197" t="s">
        <v>3090</v>
      </c>
      <c r="E590" s="203" t="s">
        <v>32</v>
      </c>
      <c r="F590" s="204">
        <v>139.81100000000001</v>
      </c>
      <c r="H590" s="33"/>
    </row>
    <row r="591" spans="2:8" s="1" customFormat="1" ht="16.8" customHeight="1">
      <c r="B591" s="33"/>
      <c r="C591" s="199" t="s">
        <v>32</v>
      </c>
      <c r="D591" s="199" t="s">
        <v>265</v>
      </c>
      <c r="E591" s="17" t="s">
        <v>32</v>
      </c>
      <c r="F591" s="200">
        <v>139.81100000000001</v>
      </c>
      <c r="H591" s="33"/>
    </row>
    <row r="592" spans="2:8" s="1" customFormat="1" ht="16.8" customHeight="1">
      <c r="B592" s="33"/>
      <c r="C592" s="202" t="s">
        <v>32</v>
      </c>
      <c r="D592" s="197" t="s">
        <v>3092</v>
      </c>
      <c r="E592" s="203" t="s">
        <v>32</v>
      </c>
      <c r="F592" s="204">
        <v>173.53700000000001</v>
      </c>
      <c r="H592" s="33"/>
    </row>
    <row r="593" spans="2:8" s="1" customFormat="1" ht="16.8" customHeight="1">
      <c r="B593" s="33"/>
      <c r="C593" s="199" t="s">
        <v>32</v>
      </c>
      <c r="D593" s="199" t="s">
        <v>1257</v>
      </c>
      <c r="E593" s="17" t="s">
        <v>32</v>
      </c>
      <c r="F593" s="200">
        <v>173.53700000000001</v>
      </c>
      <c r="H593" s="33"/>
    </row>
    <row r="594" spans="2:8" s="1" customFormat="1" ht="16.8" customHeight="1">
      <c r="B594" s="33"/>
      <c r="C594" s="202" t="s">
        <v>32</v>
      </c>
      <c r="D594" s="197" t="s">
        <v>3094</v>
      </c>
      <c r="E594" s="203" t="s">
        <v>32</v>
      </c>
      <c r="F594" s="204">
        <v>42.34</v>
      </c>
      <c r="H594" s="33"/>
    </row>
    <row r="595" spans="2:8" s="1" customFormat="1" ht="16.8" customHeight="1">
      <c r="B595" s="33"/>
      <c r="C595" s="199" t="s">
        <v>32</v>
      </c>
      <c r="D595" s="199" t="s">
        <v>1267</v>
      </c>
      <c r="E595" s="17" t="s">
        <v>32</v>
      </c>
      <c r="F595" s="200">
        <v>42.34</v>
      </c>
      <c r="H595" s="33"/>
    </row>
    <row r="596" spans="2:8" s="1" customFormat="1" ht="16.8" customHeight="1">
      <c r="B596" s="33"/>
      <c r="C596" s="202" t="s">
        <v>32</v>
      </c>
      <c r="D596" s="197" t="s">
        <v>3100</v>
      </c>
      <c r="E596" s="203" t="s">
        <v>32</v>
      </c>
      <c r="F596" s="204">
        <v>302.52</v>
      </c>
      <c r="H596" s="33"/>
    </row>
    <row r="597" spans="2:8" s="1" customFormat="1" ht="16.8" customHeight="1">
      <c r="B597" s="33"/>
      <c r="C597" s="199" t="s">
        <v>32</v>
      </c>
      <c r="D597" s="199" t="s">
        <v>1239</v>
      </c>
      <c r="E597" s="17" t="s">
        <v>32</v>
      </c>
      <c r="F597" s="200">
        <v>302.52</v>
      </c>
      <c r="H597" s="33"/>
    </row>
    <row r="598" spans="2:8" s="1" customFormat="1" ht="26.4" customHeight="1">
      <c r="B598" s="33"/>
      <c r="C598" s="195" t="s">
        <v>3127</v>
      </c>
      <c r="D598" s="195" t="s">
        <v>94</v>
      </c>
      <c r="H598" s="33"/>
    </row>
    <row r="599" spans="2:8" s="7" customFormat="1" ht="16.8" customHeight="1">
      <c r="B599" s="93"/>
      <c r="C599" s="196" t="s">
        <v>110</v>
      </c>
      <c r="D599" s="197" t="s">
        <v>1438</v>
      </c>
      <c r="E599" s="197" t="s">
        <v>32</v>
      </c>
      <c r="F599" s="198">
        <v>26.93</v>
      </c>
      <c r="H599" s="93"/>
    </row>
    <row r="600" spans="2:8" s="1" customFormat="1" ht="16.8" customHeight="1">
      <c r="B600" s="33"/>
      <c r="C600" s="199" t="s">
        <v>32</v>
      </c>
      <c r="D600" s="199" t="s">
        <v>1178</v>
      </c>
      <c r="E600" s="17" t="s">
        <v>32</v>
      </c>
      <c r="F600" s="200">
        <v>0</v>
      </c>
      <c r="H600" s="33"/>
    </row>
    <row r="601" spans="2:8" s="1" customFormat="1" ht="16.8" customHeight="1">
      <c r="B601" s="33"/>
      <c r="C601" s="199" t="s">
        <v>32</v>
      </c>
      <c r="D601" s="199" t="s">
        <v>3128</v>
      </c>
      <c r="E601" s="17" t="s">
        <v>32</v>
      </c>
      <c r="F601" s="200">
        <v>0</v>
      </c>
      <c r="H601" s="33"/>
    </row>
    <row r="602" spans="2:8" s="1" customFormat="1" ht="16.8" customHeight="1">
      <c r="B602" s="33"/>
      <c r="C602" s="199" t="s">
        <v>32</v>
      </c>
      <c r="D602" s="199" t="s">
        <v>3129</v>
      </c>
      <c r="E602" s="17" t="s">
        <v>32</v>
      </c>
      <c r="F602" s="200">
        <v>26.93</v>
      </c>
      <c r="H602" s="33"/>
    </row>
    <row r="603" spans="2:8" s="1" customFormat="1" ht="16.8" customHeight="1">
      <c r="B603" s="33"/>
      <c r="C603" s="201" t="s">
        <v>2930</v>
      </c>
      <c r="H603" s="33"/>
    </row>
    <row r="604" spans="2:8" s="1" customFormat="1" ht="16.8" customHeight="1">
      <c r="B604" s="33"/>
      <c r="C604" s="199" t="s">
        <v>626</v>
      </c>
      <c r="D604" s="199" t="s">
        <v>3034</v>
      </c>
      <c r="E604" s="17" t="s">
        <v>420</v>
      </c>
      <c r="F604" s="200">
        <v>26.93</v>
      </c>
      <c r="H604" s="33"/>
    </row>
    <row r="605" spans="2:8" s="1" customFormat="1" ht="16.8" customHeight="1">
      <c r="B605" s="33"/>
      <c r="C605" s="199" t="s">
        <v>555</v>
      </c>
      <c r="D605" s="199" t="s">
        <v>3022</v>
      </c>
      <c r="E605" s="17" t="s">
        <v>420</v>
      </c>
      <c r="F605" s="200">
        <v>26.93</v>
      </c>
      <c r="H605" s="33"/>
    </row>
    <row r="606" spans="2:8" s="1" customFormat="1" ht="20.399999999999999">
      <c r="B606" s="33"/>
      <c r="C606" s="199" t="s">
        <v>634</v>
      </c>
      <c r="D606" s="199" t="s">
        <v>3035</v>
      </c>
      <c r="E606" s="17" t="s">
        <v>420</v>
      </c>
      <c r="F606" s="200">
        <v>26.93</v>
      </c>
      <c r="H606" s="33"/>
    </row>
    <row r="607" spans="2:8" s="7" customFormat="1" ht="16.8" customHeight="1">
      <c r="B607" s="93"/>
      <c r="C607" s="196" t="s">
        <v>114</v>
      </c>
      <c r="D607" s="197" t="s">
        <v>1440</v>
      </c>
      <c r="E607" s="197" t="s">
        <v>32</v>
      </c>
      <c r="F607" s="198">
        <v>34.889000000000003</v>
      </c>
      <c r="H607" s="93"/>
    </row>
    <row r="608" spans="2:8" s="1" customFormat="1" ht="16.8" customHeight="1">
      <c r="B608" s="33"/>
      <c r="C608" s="199" t="s">
        <v>32</v>
      </c>
      <c r="D608" s="199" t="s">
        <v>1178</v>
      </c>
      <c r="E608" s="17" t="s">
        <v>32</v>
      </c>
      <c r="F608" s="200">
        <v>0</v>
      </c>
      <c r="H608" s="33"/>
    </row>
    <row r="609" spans="2:8" s="1" customFormat="1" ht="16.8" customHeight="1">
      <c r="B609" s="33"/>
      <c r="C609" s="199" t="s">
        <v>32</v>
      </c>
      <c r="D609" s="199" t="s">
        <v>3128</v>
      </c>
      <c r="E609" s="17" t="s">
        <v>32</v>
      </c>
      <c r="F609" s="200">
        <v>0</v>
      </c>
      <c r="H609" s="33"/>
    </row>
    <row r="610" spans="2:8" s="1" customFormat="1" ht="16.8" customHeight="1">
      <c r="B610" s="33"/>
      <c r="C610" s="199" t="s">
        <v>32</v>
      </c>
      <c r="D610" s="199" t="s">
        <v>3129</v>
      </c>
      <c r="E610" s="17" t="s">
        <v>32</v>
      </c>
      <c r="F610" s="200">
        <v>26.93</v>
      </c>
      <c r="H610" s="33"/>
    </row>
    <row r="611" spans="2:8" s="1" customFormat="1" ht="16.8" customHeight="1">
      <c r="B611" s="33"/>
      <c r="C611" s="199" t="s">
        <v>32</v>
      </c>
      <c r="D611" s="199" t="s">
        <v>3130</v>
      </c>
      <c r="E611" s="17" t="s">
        <v>32</v>
      </c>
      <c r="F611" s="200">
        <v>0</v>
      </c>
      <c r="H611" s="33"/>
    </row>
    <row r="612" spans="2:8" s="1" customFormat="1" ht="16.8" customHeight="1">
      <c r="B612" s="33"/>
      <c r="C612" s="199" t="s">
        <v>32</v>
      </c>
      <c r="D612" s="199" t="s">
        <v>3131</v>
      </c>
      <c r="E612" s="17" t="s">
        <v>32</v>
      </c>
      <c r="F612" s="200">
        <v>7.9589999999999996</v>
      </c>
      <c r="H612" s="33"/>
    </row>
    <row r="613" spans="2:8" s="1" customFormat="1" ht="16.8" customHeight="1">
      <c r="B613" s="33"/>
      <c r="C613" s="201" t="s">
        <v>2930</v>
      </c>
      <c r="H613" s="33"/>
    </row>
    <row r="614" spans="2:8" s="1" customFormat="1" ht="20.399999999999999">
      <c r="B614" s="33"/>
      <c r="C614" s="199" t="s">
        <v>353</v>
      </c>
      <c r="D614" s="199" t="s">
        <v>3066</v>
      </c>
      <c r="E614" s="17" t="s">
        <v>355</v>
      </c>
      <c r="F614" s="200">
        <v>0.69799999999999995</v>
      </c>
      <c r="H614" s="33"/>
    </row>
    <row r="615" spans="2:8" s="1" customFormat="1" ht="16.8" customHeight="1">
      <c r="B615" s="33"/>
      <c r="C615" s="199" t="s">
        <v>418</v>
      </c>
      <c r="D615" s="199" t="s">
        <v>3067</v>
      </c>
      <c r="E615" s="17" t="s">
        <v>420</v>
      </c>
      <c r="F615" s="200">
        <v>34.889000000000003</v>
      </c>
      <c r="H615" s="33"/>
    </row>
    <row r="616" spans="2:8" s="1" customFormat="1" ht="16.8" customHeight="1">
      <c r="B616" s="33"/>
      <c r="C616" s="199" t="s">
        <v>426</v>
      </c>
      <c r="D616" s="199" t="s">
        <v>3068</v>
      </c>
      <c r="E616" s="17" t="s">
        <v>420</v>
      </c>
      <c r="F616" s="200">
        <v>34.889000000000003</v>
      </c>
      <c r="H616" s="33"/>
    </row>
    <row r="617" spans="2:8" s="1" customFormat="1" ht="16.8" customHeight="1">
      <c r="B617" s="33"/>
      <c r="C617" s="199" t="s">
        <v>585</v>
      </c>
      <c r="D617" s="199" t="s">
        <v>3027</v>
      </c>
      <c r="E617" s="17" t="s">
        <v>420</v>
      </c>
      <c r="F617" s="200">
        <v>34.889000000000003</v>
      </c>
      <c r="H617" s="33"/>
    </row>
    <row r="618" spans="2:8" s="7" customFormat="1" ht="16.8" customHeight="1">
      <c r="B618" s="93"/>
      <c r="C618" s="196" t="s">
        <v>118</v>
      </c>
      <c r="D618" s="197" t="s">
        <v>1442</v>
      </c>
      <c r="E618" s="197" t="s">
        <v>32</v>
      </c>
      <c r="F618" s="198">
        <v>12.922000000000001</v>
      </c>
      <c r="H618" s="93"/>
    </row>
    <row r="619" spans="2:8" s="1" customFormat="1" ht="16.8" customHeight="1">
      <c r="B619" s="33"/>
      <c r="C619" s="199" t="s">
        <v>32</v>
      </c>
      <c r="D619" s="199" t="s">
        <v>2983</v>
      </c>
      <c r="E619" s="17" t="s">
        <v>32</v>
      </c>
      <c r="F619" s="200">
        <v>0</v>
      </c>
      <c r="H619" s="33"/>
    </row>
    <row r="620" spans="2:8" s="1" customFormat="1" ht="16.8" customHeight="1">
      <c r="B620" s="33"/>
      <c r="C620" s="199" t="s">
        <v>32</v>
      </c>
      <c r="D620" s="199" t="s">
        <v>3132</v>
      </c>
      <c r="E620" s="17" t="s">
        <v>32</v>
      </c>
      <c r="F620" s="200">
        <v>0</v>
      </c>
      <c r="H620" s="33"/>
    </row>
    <row r="621" spans="2:8" s="1" customFormat="1" ht="16.8" customHeight="1">
      <c r="B621" s="33"/>
      <c r="C621" s="199" t="s">
        <v>32</v>
      </c>
      <c r="D621" s="199" t="s">
        <v>3133</v>
      </c>
      <c r="E621" s="17" t="s">
        <v>32</v>
      </c>
      <c r="F621" s="200">
        <v>0.38600000000000001</v>
      </c>
      <c r="H621" s="33"/>
    </row>
    <row r="622" spans="2:8" s="1" customFormat="1" ht="16.8" customHeight="1">
      <c r="B622" s="33"/>
      <c r="C622" s="199" t="s">
        <v>32</v>
      </c>
      <c r="D622" s="199" t="s">
        <v>3134</v>
      </c>
      <c r="E622" s="17" t="s">
        <v>32</v>
      </c>
      <c r="F622" s="200">
        <v>0</v>
      </c>
      <c r="H622" s="33"/>
    </row>
    <row r="623" spans="2:8" s="1" customFormat="1" ht="16.8" customHeight="1">
      <c r="B623" s="33"/>
      <c r="C623" s="199" t="s">
        <v>32</v>
      </c>
      <c r="D623" s="199" t="s">
        <v>1449</v>
      </c>
      <c r="E623" s="17" t="s">
        <v>32</v>
      </c>
      <c r="F623" s="200">
        <v>12.536</v>
      </c>
      <c r="H623" s="33"/>
    </row>
    <row r="624" spans="2:8" s="1" customFormat="1" ht="16.8" customHeight="1">
      <c r="B624" s="33"/>
      <c r="C624" s="201" t="s">
        <v>2930</v>
      </c>
      <c r="H624" s="33"/>
    </row>
    <row r="625" spans="2:8" s="1" customFormat="1" ht="16.8" customHeight="1">
      <c r="B625" s="33"/>
      <c r="C625" s="199" t="s">
        <v>1048</v>
      </c>
      <c r="D625" s="199" t="s">
        <v>2996</v>
      </c>
      <c r="E625" s="17" t="s">
        <v>436</v>
      </c>
      <c r="F625" s="200">
        <v>12.922000000000001</v>
      </c>
      <c r="H625" s="33"/>
    </row>
    <row r="626" spans="2:8" s="7" customFormat="1" ht="16.8" customHeight="1">
      <c r="B626" s="93"/>
      <c r="C626" s="196" t="s">
        <v>121</v>
      </c>
      <c r="D626" s="197" t="s">
        <v>1444</v>
      </c>
      <c r="E626" s="197" t="s">
        <v>32</v>
      </c>
      <c r="F626" s="198">
        <v>12.922000000000001</v>
      </c>
      <c r="H626" s="93"/>
    </row>
    <row r="627" spans="2:8" s="1" customFormat="1" ht="16.8" customHeight="1">
      <c r="B627" s="33"/>
      <c r="C627" s="199" t="s">
        <v>32</v>
      </c>
      <c r="D627" s="199" t="s">
        <v>3135</v>
      </c>
      <c r="E627" s="17" t="s">
        <v>32</v>
      </c>
      <c r="F627" s="200">
        <v>0</v>
      </c>
      <c r="H627" s="33"/>
    </row>
    <row r="628" spans="2:8" s="1" customFormat="1" ht="16.8" customHeight="1">
      <c r="B628" s="33"/>
      <c r="C628" s="199" t="s">
        <v>32</v>
      </c>
      <c r="D628" s="199" t="s">
        <v>3133</v>
      </c>
      <c r="E628" s="17" t="s">
        <v>32</v>
      </c>
      <c r="F628" s="200">
        <v>0.38600000000000001</v>
      </c>
      <c r="H628" s="33"/>
    </row>
    <row r="629" spans="2:8" s="1" customFormat="1" ht="16.8" customHeight="1">
      <c r="B629" s="33"/>
      <c r="C629" s="199" t="s">
        <v>32</v>
      </c>
      <c r="D629" s="199" t="s">
        <v>3136</v>
      </c>
      <c r="E629" s="17" t="s">
        <v>32</v>
      </c>
      <c r="F629" s="200">
        <v>0</v>
      </c>
      <c r="H629" s="33"/>
    </row>
    <row r="630" spans="2:8" s="1" customFormat="1" ht="16.8" customHeight="1">
      <c r="B630" s="33"/>
      <c r="C630" s="199" t="s">
        <v>32</v>
      </c>
      <c r="D630" s="199" t="s">
        <v>1449</v>
      </c>
      <c r="E630" s="17" t="s">
        <v>32</v>
      </c>
      <c r="F630" s="200">
        <v>12.536</v>
      </c>
      <c r="H630" s="33"/>
    </row>
    <row r="631" spans="2:8" s="1" customFormat="1" ht="16.8" customHeight="1">
      <c r="B631" s="33"/>
      <c r="C631" s="201" t="s">
        <v>2930</v>
      </c>
      <c r="H631" s="33"/>
    </row>
    <row r="632" spans="2:8" s="1" customFormat="1" ht="16.8" customHeight="1">
      <c r="B632" s="33"/>
      <c r="C632" s="199" t="s">
        <v>1066</v>
      </c>
      <c r="D632" s="199" t="s">
        <v>1067</v>
      </c>
      <c r="E632" s="17" t="s">
        <v>436</v>
      </c>
      <c r="F632" s="200">
        <v>13.18</v>
      </c>
      <c r="H632" s="33"/>
    </row>
    <row r="633" spans="2:8" s="7" customFormat="1" ht="16.8" customHeight="1">
      <c r="B633" s="93"/>
      <c r="C633" s="196" t="s">
        <v>124</v>
      </c>
      <c r="D633" s="197" t="s">
        <v>1445</v>
      </c>
      <c r="E633" s="197" t="s">
        <v>32</v>
      </c>
      <c r="F633" s="198">
        <v>11.837</v>
      </c>
      <c r="H633" s="93"/>
    </row>
    <row r="634" spans="2:8" s="1" customFormat="1" ht="16.8" customHeight="1">
      <c r="B634" s="33"/>
      <c r="C634" s="199" t="s">
        <v>32</v>
      </c>
      <c r="D634" s="199" t="s">
        <v>2983</v>
      </c>
      <c r="E634" s="17" t="s">
        <v>32</v>
      </c>
      <c r="F634" s="200">
        <v>0</v>
      </c>
      <c r="H634" s="33"/>
    </row>
    <row r="635" spans="2:8" s="1" customFormat="1" ht="16.8" customHeight="1">
      <c r="B635" s="33"/>
      <c r="C635" s="199" t="s">
        <v>32</v>
      </c>
      <c r="D635" s="199" t="s">
        <v>3137</v>
      </c>
      <c r="E635" s="17" t="s">
        <v>32</v>
      </c>
      <c r="F635" s="200">
        <v>0</v>
      </c>
      <c r="H635" s="33"/>
    </row>
    <row r="636" spans="2:8" s="1" customFormat="1" ht="16.8" customHeight="1">
      <c r="B636" s="33"/>
      <c r="C636" s="199" t="s">
        <v>32</v>
      </c>
      <c r="D636" s="199" t="s">
        <v>1089</v>
      </c>
      <c r="E636" s="17" t="s">
        <v>32</v>
      </c>
      <c r="F636" s="200">
        <v>10.837</v>
      </c>
      <c r="H636" s="33"/>
    </row>
    <row r="637" spans="2:8" s="1" customFormat="1" ht="16.8" customHeight="1">
      <c r="B637" s="33"/>
      <c r="C637" s="199" t="s">
        <v>32</v>
      </c>
      <c r="D637" s="199" t="s">
        <v>3138</v>
      </c>
      <c r="E637" s="17" t="s">
        <v>32</v>
      </c>
      <c r="F637" s="200">
        <v>0</v>
      </c>
      <c r="H637" s="33"/>
    </row>
    <row r="638" spans="2:8" s="1" customFormat="1" ht="16.8" customHeight="1">
      <c r="B638" s="33"/>
      <c r="C638" s="199" t="s">
        <v>32</v>
      </c>
      <c r="D638" s="199" t="s">
        <v>531</v>
      </c>
      <c r="E638" s="17" t="s">
        <v>32</v>
      </c>
      <c r="F638" s="200">
        <v>1</v>
      </c>
      <c r="H638" s="33"/>
    </row>
    <row r="639" spans="2:8" s="1" customFormat="1" ht="16.8" customHeight="1">
      <c r="B639" s="33"/>
      <c r="C639" s="201" t="s">
        <v>2930</v>
      </c>
      <c r="H639" s="33"/>
    </row>
    <row r="640" spans="2:8" s="1" customFormat="1" ht="16.8" customHeight="1">
      <c r="B640" s="33"/>
      <c r="C640" s="199" t="s">
        <v>1072</v>
      </c>
      <c r="D640" s="199" t="s">
        <v>3010</v>
      </c>
      <c r="E640" s="17" t="s">
        <v>436</v>
      </c>
      <c r="F640" s="200">
        <v>11.837</v>
      </c>
      <c r="H640" s="33"/>
    </row>
    <row r="641" spans="2:8" s="7" customFormat="1" ht="16.8" customHeight="1">
      <c r="B641" s="93"/>
      <c r="C641" s="196" t="s">
        <v>127</v>
      </c>
      <c r="D641" s="197" t="s">
        <v>1447</v>
      </c>
      <c r="E641" s="197" t="s">
        <v>32</v>
      </c>
      <c r="F641" s="198">
        <v>10.837</v>
      </c>
      <c r="H641" s="93"/>
    </row>
    <row r="642" spans="2:8" s="1" customFormat="1" ht="16.8" customHeight="1">
      <c r="B642" s="33"/>
      <c r="C642" s="199" t="s">
        <v>32</v>
      </c>
      <c r="D642" s="199" t="s">
        <v>3139</v>
      </c>
      <c r="E642" s="17" t="s">
        <v>32</v>
      </c>
      <c r="F642" s="200">
        <v>0</v>
      </c>
      <c r="H642" s="33"/>
    </row>
    <row r="643" spans="2:8" s="1" customFormat="1" ht="16.8" customHeight="1">
      <c r="B643" s="33"/>
      <c r="C643" s="199" t="s">
        <v>32</v>
      </c>
      <c r="D643" s="199" t="s">
        <v>1089</v>
      </c>
      <c r="E643" s="17" t="s">
        <v>32</v>
      </c>
      <c r="F643" s="200">
        <v>10.837</v>
      </c>
      <c r="H643" s="33"/>
    </row>
    <row r="644" spans="2:8" s="1" customFormat="1" ht="16.8" customHeight="1">
      <c r="B644" s="33"/>
      <c r="C644" s="201" t="s">
        <v>2930</v>
      </c>
      <c r="H644" s="33"/>
    </row>
    <row r="645" spans="2:8" s="1" customFormat="1" ht="16.8" customHeight="1">
      <c r="B645" s="33"/>
      <c r="C645" s="199" t="s">
        <v>1106</v>
      </c>
      <c r="D645" s="199" t="s">
        <v>1107</v>
      </c>
      <c r="E645" s="17" t="s">
        <v>436</v>
      </c>
      <c r="F645" s="200">
        <v>11.054</v>
      </c>
      <c r="H645" s="33"/>
    </row>
    <row r="646" spans="2:8" s="7" customFormat="1" ht="16.8" customHeight="1">
      <c r="B646" s="93"/>
      <c r="C646" s="196" t="s">
        <v>131</v>
      </c>
      <c r="D646" s="197" t="s">
        <v>1448</v>
      </c>
      <c r="E646" s="197" t="s">
        <v>32</v>
      </c>
      <c r="F646" s="198">
        <v>12.536</v>
      </c>
      <c r="H646" s="93"/>
    </row>
    <row r="647" spans="2:8" s="1" customFormat="1" ht="16.8" customHeight="1">
      <c r="B647" s="33"/>
      <c r="C647" s="199" t="s">
        <v>32</v>
      </c>
      <c r="D647" s="199" t="s">
        <v>2983</v>
      </c>
      <c r="E647" s="17" t="s">
        <v>32</v>
      </c>
      <c r="F647" s="200">
        <v>0</v>
      </c>
      <c r="H647" s="33"/>
    </row>
    <row r="648" spans="2:8" s="1" customFormat="1" ht="16.8" customHeight="1">
      <c r="B648" s="33"/>
      <c r="C648" s="199" t="s">
        <v>32</v>
      </c>
      <c r="D648" s="199" t="s">
        <v>3140</v>
      </c>
      <c r="E648" s="17" t="s">
        <v>32</v>
      </c>
      <c r="F648" s="200">
        <v>0</v>
      </c>
      <c r="H648" s="33"/>
    </row>
    <row r="649" spans="2:8" s="1" customFormat="1" ht="16.8" customHeight="1">
      <c r="B649" s="33"/>
      <c r="C649" s="199" t="s">
        <v>32</v>
      </c>
      <c r="D649" s="199" t="s">
        <v>1449</v>
      </c>
      <c r="E649" s="17" t="s">
        <v>32</v>
      </c>
      <c r="F649" s="200">
        <v>12.536</v>
      </c>
      <c r="H649" s="33"/>
    </row>
    <row r="650" spans="2:8" s="1" customFormat="1" ht="16.8" customHeight="1">
      <c r="B650" s="33"/>
      <c r="C650" s="201" t="s">
        <v>2930</v>
      </c>
      <c r="H650" s="33"/>
    </row>
    <row r="651" spans="2:8" s="1" customFormat="1" ht="16.8" customHeight="1">
      <c r="B651" s="33"/>
      <c r="C651" s="199" t="s">
        <v>958</v>
      </c>
      <c r="D651" s="199" t="s">
        <v>3014</v>
      </c>
      <c r="E651" s="17" t="s">
        <v>436</v>
      </c>
      <c r="F651" s="200">
        <v>12.536</v>
      </c>
      <c r="H651" s="33"/>
    </row>
    <row r="652" spans="2:8" s="1" customFormat="1" ht="16.8" customHeight="1">
      <c r="B652" s="33"/>
      <c r="C652" s="199" t="s">
        <v>965</v>
      </c>
      <c r="D652" s="199" t="s">
        <v>3015</v>
      </c>
      <c r="E652" s="17" t="s">
        <v>436</v>
      </c>
      <c r="F652" s="200">
        <v>12.536</v>
      </c>
      <c r="H652" s="33"/>
    </row>
    <row r="653" spans="2:8" s="1" customFormat="1" ht="20.399999999999999">
      <c r="B653" s="33"/>
      <c r="C653" s="199" t="s">
        <v>970</v>
      </c>
      <c r="D653" s="199" t="s">
        <v>3016</v>
      </c>
      <c r="E653" s="17" t="s">
        <v>436</v>
      </c>
      <c r="F653" s="200">
        <v>12.536</v>
      </c>
      <c r="H653" s="33"/>
    </row>
    <row r="654" spans="2:8" s="1" customFormat="1" ht="26.4" customHeight="1">
      <c r="B654" s="33"/>
      <c r="C654" s="195" t="s">
        <v>3141</v>
      </c>
      <c r="D654" s="195" t="s">
        <v>97</v>
      </c>
      <c r="H654" s="33"/>
    </row>
    <row r="655" spans="2:8" s="7" customFormat="1" ht="16.8" customHeight="1">
      <c r="B655" s="93"/>
      <c r="C655" s="196" t="s">
        <v>110</v>
      </c>
      <c r="D655" s="197" t="s">
        <v>1498</v>
      </c>
      <c r="E655" s="197" t="s">
        <v>32</v>
      </c>
      <c r="F655" s="198">
        <v>156.22999999999999</v>
      </c>
      <c r="H655" s="93"/>
    </row>
    <row r="656" spans="2:8" s="1" customFormat="1" ht="16.8" customHeight="1">
      <c r="B656" s="33"/>
      <c r="C656" s="199" t="s">
        <v>32</v>
      </c>
      <c r="D656" s="199" t="s">
        <v>1178</v>
      </c>
      <c r="E656" s="17" t="s">
        <v>32</v>
      </c>
      <c r="F656" s="200">
        <v>0</v>
      </c>
      <c r="H656" s="33"/>
    </row>
    <row r="657" spans="2:8" s="1" customFormat="1" ht="16.8" customHeight="1">
      <c r="B657" s="33"/>
      <c r="C657" s="199" t="s">
        <v>32</v>
      </c>
      <c r="D657" s="199" t="s">
        <v>3142</v>
      </c>
      <c r="E657" s="17" t="s">
        <v>32</v>
      </c>
      <c r="F657" s="200">
        <v>0</v>
      </c>
      <c r="H657" s="33"/>
    </row>
    <row r="658" spans="2:8" s="1" customFormat="1" ht="16.8" customHeight="1">
      <c r="B658" s="33"/>
      <c r="C658" s="199" t="s">
        <v>32</v>
      </c>
      <c r="D658" s="199" t="s">
        <v>3143</v>
      </c>
      <c r="E658" s="17" t="s">
        <v>32</v>
      </c>
      <c r="F658" s="200">
        <v>156.22999999999999</v>
      </c>
      <c r="H658" s="33"/>
    </row>
    <row r="659" spans="2:8" s="1" customFormat="1" ht="16.8" customHeight="1">
      <c r="B659" s="33"/>
      <c r="C659" s="201" t="s">
        <v>2930</v>
      </c>
      <c r="H659" s="33"/>
    </row>
    <row r="660" spans="2:8" s="1" customFormat="1" ht="20.399999999999999">
      <c r="B660" s="33"/>
      <c r="C660" s="199" t="s">
        <v>1620</v>
      </c>
      <c r="D660" s="199" t="s">
        <v>3144</v>
      </c>
      <c r="E660" s="17" t="s">
        <v>420</v>
      </c>
      <c r="F660" s="200">
        <v>156.22999999999999</v>
      </c>
      <c r="H660" s="33"/>
    </row>
    <row r="661" spans="2:8" s="1" customFormat="1" ht="16.8" customHeight="1">
      <c r="B661" s="33"/>
      <c r="C661" s="199" t="s">
        <v>1631</v>
      </c>
      <c r="D661" s="199" t="s">
        <v>3145</v>
      </c>
      <c r="E661" s="17" t="s">
        <v>420</v>
      </c>
      <c r="F661" s="200">
        <v>156.22999999999999</v>
      </c>
      <c r="H661" s="33"/>
    </row>
    <row r="662" spans="2:8" s="1" customFormat="1" ht="16.8" customHeight="1">
      <c r="B662" s="33"/>
      <c r="C662" s="199" t="s">
        <v>1635</v>
      </c>
      <c r="D662" s="199" t="s">
        <v>3146</v>
      </c>
      <c r="E662" s="17" t="s">
        <v>420</v>
      </c>
      <c r="F662" s="200">
        <v>156.22999999999999</v>
      </c>
      <c r="H662" s="33"/>
    </row>
    <row r="663" spans="2:8" s="7" customFormat="1" ht="16.8" customHeight="1">
      <c r="B663" s="93"/>
      <c r="C663" s="196" t="s">
        <v>114</v>
      </c>
      <c r="D663" s="197" t="s">
        <v>1500</v>
      </c>
      <c r="E663" s="197" t="s">
        <v>32</v>
      </c>
      <c r="F663" s="198">
        <v>156.22999999999999</v>
      </c>
      <c r="H663" s="93"/>
    </row>
    <row r="664" spans="2:8" s="1" customFormat="1" ht="16.8" customHeight="1">
      <c r="B664" s="33"/>
      <c r="C664" s="199" t="s">
        <v>32</v>
      </c>
      <c r="D664" s="199" t="s">
        <v>1178</v>
      </c>
      <c r="E664" s="17" t="s">
        <v>32</v>
      </c>
      <c r="F664" s="200">
        <v>0</v>
      </c>
      <c r="H664" s="33"/>
    </row>
    <row r="665" spans="2:8" s="1" customFormat="1" ht="16.8" customHeight="1">
      <c r="B665" s="33"/>
      <c r="C665" s="199" t="s">
        <v>32</v>
      </c>
      <c r="D665" s="199" t="s">
        <v>3147</v>
      </c>
      <c r="E665" s="17" t="s">
        <v>32</v>
      </c>
      <c r="F665" s="200">
        <v>0</v>
      </c>
      <c r="H665" s="33"/>
    </row>
    <row r="666" spans="2:8" s="1" customFormat="1" ht="16.8" customHeight="1">
      <c r="B666" s="33"/>
      <c r="C666" s="199" t="s">
        <v>32</v>
      </c>
      <c r="D666" s="199" t="s">
        <v>3143</v>
      </c>
      <c r="E666" s="17" t="s">
        <v>32</v>
      </c>
      <c r="F666" s="200">
        <v>156.22999999999999</v>
      </c>
      <c r="H666" s="33"/>
    </row>
    <row r="667" spans="2:8" s="1" customFormat="1" ht="16.8" customHeight="1">
      <c r="B667" s="33"/>
      <c r="C667" s="201" t="s">
        <v>2930</v>
      </c>
      <c r="H667" s="33"/>
    </row>
    <row r="668" spans="2:8" s="1" customFormat="1" ht="20.399999999999999">
      <c r="B668" s="33"/>
      <c r="C668" s="199" t="s">
        <v>1644</v>
      </c>
      <c r="D668" s="199" t="s">
        <v>3148</v>
      </c>
      <c r="E668" s="17" t="s">
        <v>420</v>
      </c>
      <c r="F668" s="200">
        <v>156.22999999999999</v>
      </c>
      <c r="H668" s="33"/>
    </row>
    <row r="669" spans="2:8" s="7" customFormat="1" ht="16.8" customHeight="1">
      <c r="B669" s="93"/>
      <c r="C669" s="196" t="s">
        <v>118</v>
      </c>
      <c r="D669" s="197" t="s">
        <v>1501</v>
      </c>
      <c r="E669" s="197" t="s">
        <v>32</v>
      </c>
      <c r="F669" s="198">
        <v>312.45999999999998</v>
      </c>
      <c r="H669" s="93"/>
    </row>
    <row r="670" spans="2:8" s="1" customFormat="1" ht="16.8" customHeight="1">
      <c r="B670" s="33"/>
      <c r="C670" s="199" t="s">
        <v>32</v>
      </c>
      <c r="D670" s="199" t="s">
        <v>1178</v>
      </c>
      <c r="E670" s="17" t="s">
        <v>32</v>
      </c>
      <c r="F670" s="200">
        <v>0</v>
      </c>
      <c r="H670" s="33"/>
    </row>
    <row r="671" spans="2:8" s="1" customFormat="1" ht="16.8" customHeight="1">
      <c r="B671" s="33"/>
      <c r="C671" s="199" t="s">
        <v>32</v>
      </c>
      <c r="D671" s="199" t="s">
        <v>3149</v>
      </c>
      <c r="E671" s="17" t="s">
        <v>32</v>
      </c>
      <c r="F671" s="200">
        <v>0</v>
      </c>
      <c r="H671" s="33"/>
    </row>
    <row r="672" spans="2:8" s="1" customFormat="1" ht="16.8" customHeight="1">
      <c r="B672" s="33"/>
      <c r="C672" s="199" t="s">
        <v>32</v>
      </c>
      <c r="D672" s="199" t="s">
        <v>3150</v>
      </c>
      <c r="E672" s="17" t="s">
        <v>32</v>
      </c>
      <c r="F672" s="200">
        <v>312.45999999999998</v>
      </c>
      <c r="H672" s="33"/>
    </row>
    <row r="673" spans="2:8" s="1" customFormat="1" ht="16.8" customHeight="1">
      <c r="B673" s="33"/>
      <c r="C673" s="201" t="s">
        <v>2930</v>
      </c>
      <c r="H673" s="33"/>
    </row>
    <row r="674" spans="2:8" s="1" customFormat="1" ht="16.8" customHeight="1">
      <c r="B674" s="33"/>
      <c r="C674" s="199" t="s">
        <v>1649</v>
      </c>
      <c r="D674" s="199" t="s">
        <v>3151</v>
      </c>
      <c r="E674" s="17" t="s">
        <v>420</v>
      </c>
      <c r="F674" s="200">
        <v>312.45999999999998</v>
      </c>
      <c r="H674" s="33"/>
    </row>
    <row r="675" spans="2:8" s="7" customFormat="1" ht="16.8" customHeight="1">
      <c r="B675" s="93"/>
      <c r="C675" s="196" t="s">
        <v>121</v>
      </c>
      <c r="D675" s="197" t="s">
        <v>1503</v>
      </c>
      <c r="E675" s="197" t="s">
        <v>32</v>
      </c>
      <c r="F675" s="198">
        <v>468.69</v>
      </c>
      <c r="H675" s="93"/>
    </row>
    <row r="676" spans="2:8" s="1" customFormat="1" ht="16.8" customHeight="1">
      <c r="B676" s="33"/>
      <c r="C676" s="199" t="s">
        <v>32</v>
      </c>
      <c r="D676" s="199" t="s">
        <v>1178</v>
      </c>
      <c r="E676" s="17" t="s">
        <v>32</v>
      </c>
      <c r="F676" s="200">
        <v>0</v>
      </c>
      <c r="H676" s="33"/>
    </row>
    <row r="677" spans="2:8" s="1" customFormat="1" ht="16.8" customHeight="1">
      <c r="B677" s="33"/>
      <c r="C677" s="199" t="s">
        <v>32</v>
      </c>
      <c r="D677" s="199" t="s">
        <v>3152</v>
      </c>
      <c r="E677" s="17" t="s">
        <v>32</v>
      </c>
      <c r="F677" s="200">
        <v>0</v>
      </c>
      <c r="H677" s="33"/>
    </row>
    <row r="678" spans="2:8" s="1" customFormat="1" ht="16.8" customHeight="1">
      <c r="B678" s="33"/>
      <c r="C678" s="199" t="s">
        <v>32</v>
      </c>
      <c r="D678" s="199" t="s">
        <v>3153</v>
      </c>
      <c r="E678" s="17" t="s">
        <v>32</v>
      </c>
      <c r="F678" s="200">
        <v>468.69</v>
      </c>
      <c r="H678" s="33"/>
    </row>
    <row r="679" spans="2:8" s="1" customFormat="1" ht="16.8" customHeight="1">
      <c r="B679" s="33"/>
      <c r="C679" s="201" t="s">
        <v>2930</v>
      </c>
      <c r="H679" s="33"/>
    </row>
    <row r="680" spans="2:8" s="1" customFormat="1" ht="16.8" customHeight="1">
      <c r="B680" s="33"/>
      <c r="C680" s="199" t="s">
        <v>1655</v>
      </c>
      <c r="D680" s="199" t="s">
        <v>3154</v>
      </c>
      <c r="E680" s="17" t="s">
        <v>420</v>
      </c>
      <c r="F680" s="200">
        <v>468.69</v>
      </c>
      <c r="H680" s="33"/>
    </row>
    <row r="681" spans="2:8" s="7" customFormat="1" ht="16.8" customHeight="1">
      <c r="B681" s="93"/>
      <c r="C681" s="196" t="s">
        <v>124</v>
      </c>
      <c r="D681" s="197" t="s">
        <v>1505</v>
      </c>
      <c r="E681" s="197" t="s">
        <v>32</v>
      </c>
      <c r="F681" s="198">
        <v>312.45999999999998</v>
      </c>
      <c r="H681" s="93"/>
    </row>
    <row r="682" spans="2:8" s="1" customFormat="1" ht="16.8" customHeight="1">
      <c r="B682" s="33"/>
      <c r="C682" s="199" t="s">
        <v>32</v>
      </c>
      <c r="D682" s="199" t="s">
        <v>1178</v>
      </c>
      <c r="E682" s="17" t="s">
        <v>32</v>
      </c>
      <c r="F682" s="200">
        <v>0</v>
      </c>
      <c r="H682" s="33"/>
    </row>
    <row r="683" spans="2:8" s="1" customFormat="1" ht="16.8" customHeight="1">
      <c r="B683" s="33"/>
      <c r="C683" s="199" t="s">
        <v>32</v>
      </c>
      <c r="D683" s="199" t="s">
        <v>3155</v>
      </c>
      <c r="E683" s="17" t="s">
        <v>32</v>
      </c>
      <c r="F683" s="200">
        <v>0</v>
      </c>
      <c r="H683" s="33"/>
    </row>
    <row r="684" spans="2:8" s="1" customFormat="1" ht="16.8" customHeight="1">
      <c r="B684" s="33"/>
      <c r="C684" s="199" t="s">
        <v>32</v>
      </c>
      <c r="D684" s="199" t="s">
        <v>3150</v>
      </c>
      <c r="E684" s="17" t="s">
        <v>32</v>
      </c>
      <c r="F684" s="200">
        <v>312.45999999999998</v>
      </c>
      <c r="H684" s="33"/>
    </row>
    <row r="685" spans="2:8" s="1" customFormat="1" ht="16.8" customHeight="1">
      <c r="B685" s="33"/>
      <c r="C685" s="201" t="s">
        <v>2930</v>
      </c>
      <c r="H685" s="33"/>
    </row>
    <row r="686" spans="2:8" s="1" customFormat="1" ht="20.399999999999999">
      <c r="B686" s="33"/>
      <c r="C686" s="199" t="s">
        <v>1661</v>
      </c>
      <c r="D686" s="199" t="s">
        <v>3156</v>
      </c>
      <c r="E686" s="17" t="s">
        <v>420</v>
      </c>
      <c r="F686" s="200">
        <v>312.45999999999998</v>
      </c>
      <c r="H686" s="33"/>
    </row>
    <row r="687" spans="2:8" s="7" customFormat="1" ht="16.8" customHeight="1">
      <c r="B687" s="93"/>
      <c r="C687" s="196" t="s">
        <v>127</v>
      </c>
      <c r="D687" s="197" t="s">
        <v>1506</v>
      </c>
      <c r="E687" s="197" t="s">
        <v>32</v>
      </c>
      <c r="F687" s="198">
        <v>156.22999999999999</v>
      </c>
      <c r="H687" s="93"/>
    </row>
    <row r="688" spans="2:8" s="1" customFormat="1" ht="16.8" customHeight="1">
      <c r="B688" s="33"/>
      <c r="C688" s="199" t="s">
        <v>32</v>
      </c>
      <c r="D688" s="199" t="s">
        <v>1178</v>
      </c>
      <c r="E688" s="17" t="s">
        <v>32</v>
      </c>
      <c r="F688" s="200">
        <v>0</v>
      </c>
      <c r="H688" s="33"/>
    </row>
    <row r="689" spans="2:8" s="1" customFormat="1" ht="16.8" customHeight="1">
      <c r="B689" s="33"/>
      <c r="C689" s="199" t="s">
        <v>32</v>
      </c>
      <c r="D689" s="199" t="s">
        <v>3157</v>
      </c>
      <c r="E689" s="17" t="s">
        <v>32</v>
      </c>
      <c r="F689" s="200">
        <v>0</v>
      </c>
      <c r="H689" s="33"/>
    </row>
    <row r="690" spans="2:8" s="1" customFormat="1" ht="16.8" customHeight="1">
      <c r="B690" s="33"/>
      <c r="C690" s="199" t="s">
        <v>32</v>
      </c>
      <c r="D690" s="199" t="s">
        <v>3143</v>
      </c>
      <c r="E690" s="17" t="s">
        <v>32</v>
      </c>
      <c r="F690" s="200">
        <v>156.22999999999999</v>
      </c>
      <c r="H690" s="33"/>
    </row>
    <row r="691" spans="2:8" s="1" customFormat="1" ht="16.8" customHeight="1">
      <c r="B691" s="33"/>
      <c r="C691" s="201" t="s">
        <v>2930</v>
      </c>
      <c r="H691" s="33"/>
    </row>
    <row r="692" spans="2:8" s="1" customFormat="1" ht="16.8" customHeight="1">
      <c r="B692" s="33"/>
      <c r="C692" s="199" t="s">
        <v>1666</v>
      </c>
      <c r="D692" s="199" t="s">
        <v>3158</v>
      </c>
      <c r="E692" s="17" t="s">
        <v>420</v>
      </c>
      <c r="F692" s="200">
        <v>156.22999999999999</v>
      </c>
      <c r="H692" s="33"/>
    </row>
    <row r="693" spans="2:8" s="7" customFormat="1" ht="16.8" customHeight="1">
      <c r="B693" s="93"/>
      <c r="C693" s="196" t="s">
        <v>131</v>
      </c>
      <c r="D693" s="197" t="s">
        <v>1507</v>
      </c>
      <c r="E693" s="197" t="s">
        <v>32</v>
      </c>
      <c r="F693" s="198">
        <v>156.22999999999999</v>
      </c>
      <c r="H693" s="93"/>
    </row>
    <row r="694" spans="2:8" s="1" customFormat="1" ht="16.8" customHeight="1">
      <c r="B694" s="33"/>
      <c r="C694" s="199" t="s">
        <v>32</v>
      </c>
      <c r="D694" s="199" t="s">
        <v>1178</v>
      </c>
      <c r="E694" s="17" t="s">
        <v>32</v>
      </c>
      <c r="F694" s="200">
        <v>0</v>
      </c>
      <c r="H694" s="33"/>
    </row>
    <row r="695" spans="2:8" s="1" customFormat="1" ht="16.8" customHeight="1">
      <c r="B695" s="33"/>
      <c r="C695" s="199" t="s">
        <v>32</v>
      </c>
      <c r="D695" s="199" t="s">
        <v>3159</v>
      </c>
      <c r="E695" s="17" t="s">
        <v>32</v>
      </c>
      <c r="F695" s="200">
        <v>0</v>
      </c>
      <c r="H695" s="33"/>
    </row>
    <row r="696" spans="2:8" s="1" customFormat="1" ht="16.8" customHeight="1">
      <c r="B696" s="33"/>
      <c r="C696" s="199" t="s">
        <v>32</v>
      </c>
      <c r="D696" s="199" t="s">
        <v>3143</v>
      </c>
      <c r="E696" s="17" t="s">
        <v>32</v>
      </c>
      <c r="F696" s="200">
        <v>156.22999999999999</v>
      </c>
      <c r="H696" s="33"/>
    </row>
    <row r="697" spans="2:8" s="1" customFormat="1" ht="16.8" customHeight="1">
      <c r="B697" s="33"/>
      <c r="C697" s="201" t="s">
        <v>2930</v>
      </c>
      <c r="H697" s="33"/>
    </row>
    <row r="698" spans="2:8" s="1" customFormat="1" ht="16.8" customHeight="1">
      <c r="B698" s="33"/>
      <c r="C698" s="199" t="s">
        <v>1671</v>
      </c>
      <c r="D698" s="199" t="s">
        <v>3160</v>
      </c>
      <c r="E698" s="17" t="s">
        <v>420</v>
      </c>
      <c r="F698" s="200">
        <v>156.22999999999999</v>
      </c>
      <c r="H698" s="33"/>
    </row>
    <row r="699" spans="2:8" s="1" customFormat="1" ht="20.399999999999999">
      <c r="B699" s="33"/>
      <c r="C699" s="199" t="s">
        <v>1676</v>
      </c>
      <c r="D699" s="199" t="s">
        <v>3161</v>
      </c>
      <c r="E699" s="17" t="s">
        <v>420</v>
      </c>
      <c r="F699" s="200">
        <v>156.22999999999999</v>
      </c>
      <c r="H699" s="33"/>
    </row>
    <row r="700" spans="2:8" s="7" customFormat="1" ht="16.8" customHeight="1">
      <c r="B700" s="93"/>
      <c r="C700" s="196" t="s">
        <v>135</v>
      </c>
      <c r="D700" s="197" t="s">
        <v>1508</v>
      </c>
      <c r="E700" s="197" t="s">
        <v>32</v>
      </c>
      <c r="F700" s="198">
        <v>3.0230000000000001</v>
      </c>
      <c r="H700" s="93"/>
    </row>
    <row r="701" spans="2:8" s="1" customFormat="1" ht="16.8" customHeight="1">
      <c r="B701" s="33"/>
      <c r="C701" s="199" t="s">
        <v>32</v>
      </c>
      <c r="D701" s="199" t="s">
        <v>1178</v>
      </c>
      <c r="E701" s="17" t="s">
        <v>32</v>
      </c>
      <c r="F701" s="200">
        <v>0</v>
      </c>
      <c r="H701" s="33"/>
    </row>
    <row r="702" spans="2:8" s="1" customFormat="1" ht="16.8" customHeight="1">
      <c r="B702" s="33"/>
      <c r="C702" s="199" t="s">
        <v>32</v>
      </c>
      <c r="D702" s="199" t="s">
        <v>3162</v>
      </c>
      <c r="E702" s="17" t="s">
        <v>32</v>
      </c>
      <c r="F702" s="200">
        <v>0</v>
      </c>
      <c r="H702" s="33"/>
    </row>
    <row r="703" spans="2:8" s="1" customFormat="1" ht="16.8" customHeight="1">
      <c r="B703" s="33"/>
      <c r="C703" s="199" t="s">
        <v>32</v>
      </c>
      <c r="D703" s="199" t="s">
        <v>3163</v>
      </c>
      <c r="E703" s="17" t="s">
        <v>32</v>
      </c>
      <c r="F703" s="200">
        <v>0</v>
      </c>
      <c r="H703" s="33"/>
    </row>
    <row r="704" spans="2:8" s="1" customFormat="1" ht="16.8" customHeight="1">
      <c r="B704" s="33"/>
      <c r="C704" s="199" t="s">
        <v>32</v>
      </c>
      <c r="D704" s="199" t="s">
        <v>3164</v>
      </c>
      <c r="E704" s="17" t="s">
        <v>32</v>
      </c>
      <c r="F704" s="200">
        <v>0.432</v>
      </c>
      <c r="H704" s="33"/>
    </row>
    <row r="705" spans="2:8" s="1" customFormat="1" ht="16.8" customHeight="1">
      <c r="B705" s="33"/>
      <c r="C705" s="199" t="s">
        <v>32</v>
      </c>
      <c r="D705" s="199" t="s">
        <v>3165</v>
      </c>
      <c r="E705" s="17" t="s">
        <v>32</v>
      </c>
      <c r="F705" s="200">
        <v>0</v>
      </c>
      <c r="H705" s="33"/>
    </row>
    <row r="706" spans="2:8" s="1" customFormat="1" ht="16.8" customHeight="1">
      <c r="B706" s="33"/>
      <c r="C706" s="199" t="s">
        <v>32</v>
      </c>
      <c r="D706" s="199" t="s">
        <v>3166</v>
      </c>
      <c r="E706" s="17" t="s">
        <v>32</v>
      </c>
      <c r="F706" s="200">
        <v>2.1589999999999998</v>
      </c>
      <c r="H706" s="33"/>
    </row>
    <row r="707" spans="2:8" s="1" customFormat="1" ht="16.8" customHeight="1">
      <c r="B707" s="33"/>
      <c r="C707" s="199" t="s">
        <v>32</v>
      </c>
      <c r="D707" s="199" t="s">
        <v>3167</v>
      </c>
      <c r="E707" s="17" t="s">
        <v>32</v>
      </c>
      <c r="F707" s="200">
        <v>0</v>
      </c>
      <c r="H707" s="33"/>
    </row>
    <row r="708" spans="2:8" s="1" customFormat="1" ht="16.8" customHeight="1">
      <c r="B708" s="33"/>
      <c r="C708" s="199" t="s">
        <v>32</v>
      </c>
      <c r="D708" s="199" t="s">
        <v>3164</v>
      </c>
      <c r="E708" s="17" t="s">
        <v>32</v>
      </c>
      <c r="F708" s="200">
        <v>0.432</v>
      </c>
      <c r="H708" s="33"/>
    </row>
    <row r="709" spans="2:8" s="1" customFormat="1" ht="16.8" customHeight="1">
      <c r="B709" s="33"/>
      <c r="C709" s="201" t="s">
        <v>2930</v>
      </c>
      <c r="H709" s="33"/>
    </row>
    <row r="710" spans="2:8" s="1" customFormat="1" ht="16.8" customHeight="1">
      <c r="B710" s="33"/>
      <c r="C710" s="199" t="s">
        <v>1680</v>
      </c>
      <c r="D710" s="199" t="s">
        <v>3168</v>
      </c>
      <c r="E710" s="17" t="s">
        <v>355</v>
      </c>
      <c r="F710" s="200">
        <v>3.0230000000000001</v>
      </c>
      <c r="H710" s="33"/>
    </row>
    <row r="711" spans="2:8" s="7" customFormat="1" ht="16.8" customHeight="1">
      <c r="B711" s="93"/>
      <c r="C711" s="196" t="s">
        <v>139</v>
      </c>
      <c r="D711" s="197" t="s">
        <v>1510</v>
      </c>
      <c r="E711" s="197" t="s">
        <v>32</v>
      </c>
      <c r="F711" s="198">
        <v>13.382</v>
      </c>
      <c r="H711" s="93"/>
    </row>
    <row r="712" spans="2:8" s="1" customFormat="1" ht="16.8" customHeight="1">
      <c r="B712" s="33"/>
      <c r="C712" s="199" t="s">
        <v>32</v>
      </c>
      <c r="D712" s="199" t="s">
        <v>1178</v>
      </c>
      <c r="E712" s="17" t="s">
        <v>32</v>
      </c>
      <c r="F712" s="200">
        <v>0</v>
      </c>
      <c r="H712" s="33"/>
    </row>
    <row r="713" spans="2:8" s="1" customFormat="1" ht="16.8" customHeight="1">
      <c r="B713" s="33"/>
      <c r="C713" s="199" t="s">
        <v>32</v>
      </c>
      <c r="D713" s="199" t="s">
        <v>3162</v>
      </c>
      <c r="E713" s="17" t="s">
        <v>32</v>
      </c>
      <c r="F713" s="200">
        <v>0</v>
      </c>
      <c r="H713" s="33"/>
    </row>
    <row r="714" spans="2:8" s="1" customFormat="1" ht="16.8" customHeight="1">
      <c r="B714" s="33"/>
      <c r="C714" s="199" t="s">
        <v>32</v>
      </c>
      <c r="D714" s="199" t="s">
        <v>3163</v>
      </c>
      <c r="E714" s="17" t="s">
        <v>32</v>
      </c>
      <c r="F714" s="200">
        <v>0</v>
      </c>
      <c r="H714" s="33"/>
    </row>
    <row r="715" spans="2:8" s="1" customFormat="1" ht="16.8" customHeight="1">
      <c r="B715" s="33"/>
      <c r="C715" s="199" t="s">
        <v>32</v>
      </c>
      <c r="D715" s="199" t="s">
        <v>3169</v>
      </c>
      <c r="E715" s="17" t="s">
        <v>32</v>
      </c>
      <c r="F715" s="200">
        <v>1.9119999999999999</v>
      </c>
      <c r="H715" s="33"/>
    </row>
    <row r="716" spans="2:8" s="1" customFormat="1" ht="16.8" customHeight="1">
      <c r="B716" s="33"/>
      <c r="C716" s="199" t="s">
        <v>32</v>
      </c>
      <c r="D716" s="199" t="s">
        <v>3165</v>
      </c>
      <c r="E716" s="17" t="s">
        <v>32</v>
      </c>
      <c r="F716" s="200">
        <v>0</v>
      </c>
      <c r="H716" s="33"/>
    </row>
    <row r="717" spans="2:8" s="1" customFormat="1" ht="16.8" customHeight="1">
      <c r="B717" s="33"/>
      <c r="C717" s="199" t="s">
        <v>32</v>
      </c>
      <c r="D717" s="199" t="s">
        <v>3170</v>
      </c>
      <c r="E717" s="17" t="s">
        <v>32</v>
      </c>
      <c r="F717" s="200">
        <v>9.5579999999999998</v>
      </c>
      <c r="H717" s="33"/>
    </row>
    <row r="718" spans="2:8" s="1" customFormat="1" ht="16.8" customHeight="1">
      <c r="B718" s="33"/>
      <c r="C718" s="199" t="s">
        <v>32</v>
      </c>
      <c r="D718" s="199" t="s">
        <v>3167</v>
      </c>
      <c r="E718" s="17" t="s">
        <v>32</v>
      </c>
      <c r="F718" s="200">
        <v>0</v>
      </c>
      <c r="H718" s="33"/>
    </row>
    <row r="719" spans="2:8" s="1" customFormat="1" ht="16.8" customHeight="1">
      <c r="B719" s="33"/>
      <c r="C719" s="199" t="s">
        <v>32</v>
      </c>
      <c r="D719" s="199" t="s">
        <v>3169</v>
      </c>
      <c r="E719" s="17" t="s">
        <v>32</v>
      </c>
      <c r="F719" s="200">
        <v>1.9119999999999999</v>
      </c>
      <c r="H719" s="33"/>
    </row>
    <row r="720" spans="2:8" s="1" customFormat="1" ht="16.8" customHeight="1">
      <c r="B720" s="33"/>
      <c r="C720" s="201" t="s">
        <v>2930</v>
      </c>
      <c r="H720" s="33"/>
    </row>
    <row r="721" spans="2:8" s="1" customFormat="1" ht="16.8" customHeight="1">
      <c r="B721" s="33"/>
      <c r="C721" s="199" t="s">
        <v>1690</v>
      </c>
      <c r="D721" s="199" t="s">
        <v>3171</v>
      </c>
      <c r="E721" s="17" t="s">
        <v>355</v>
      </c>
      <c r="F721" s="200">
        <v>13.382</v>
      </c>
      <c r="H721" s="33"/>
    </row>
    <row r="722" spans="2:8" s="7" customFormat="1" ht="16.8" customHeight="1">
      <c r="B722" s="93"/>
      <c r="C722" s="196" t="s">
        <v>1513</v>
      </c>
      <c r="D722" s="197" t="s">
        <v>1514</v>
      </c>
      <c r="E722" s="197" t="s">
        <v>32</v>
      </c>
      <c r="F722" s="198">
        <v>34.83</v>
      </c>
      <c r="H722" s="93"/>
    </row>
    <row r="723" spans="2:8" s="1" customFormat="1" ht="16.8" customHeight="1">
      <c r="B723" s="33"/>
      <c r="C723" s="199" t="s">
        <v>32</v>
      </c>
      <c r="D723" s="199" t="s">
        <v>3172</v>
      </c>
      <c r="E723" s="17" t="s">
        <v>32</v>
      </c>
      <c r="F723" s="200">
        <v>0</v>
      </c>
      <c r="H723" s="33"/>
    </row>
    <row r="724" spans="2:8" s="1" customFormat="1" ht="16.8" customHeight="1">
      <c r="B724" s="33"/>
      <c r="C724" s="199" t="s">
        <v>32</v>
      </c>
      <c r="D724" s="199" t="s">
        <v>3173</v>
      </c>
      <c r="E724" s="17" t="s">
        <v>32</v>
      </c>
      <c r="F724" s="200">
        <v>0</v>
      </c>
      <c r="H724" s="33"/>
    </row>
    <row r="725" spans="2:8" s="1" customFormat="1" ht="16.8" customHeight="1">
      <c r="B725" s="33"/>
      <c r="C725" s="199" t="s">
        <v>32</v>
      </c>
      <c r="D725" s="199" t="s">
        <v>3174</v>
      </c>
      <c r="E725" s="17" t="s">
        <v>32</v>
      </c>
      <c r="F725" s="200">
        <v>34.83</v>
      </c>
      <c r="H725" s="33"/>
    </row>
    <row r="726" spans="2:8" s="1" customFormat="1" ht="16.8" customHeight="1">
      <c r="B726" s="33"/>
      <c r="C726" s="201" t="s">
        <v>2930</v>
      </c>
      <c r="H726" s="33"/>
    </row>
    <row r="727" spans="2:8" s="1" customFormat="1" ht="16.8" customHeight="1">
      <c r="B727" s="33"/>
      <c r="C727" s="199" t="s">
        <v>1930</v>
      </c>
      <c r="D727" s="199" t="s">
        <v>3175</v>
      </c>
      <c r="E727" s="17" t="s">
        <v>420</v>
      </c>
      <c r="F727" s="200">
        <v>34.83</v>
      </c>
      <c r="H727" s="33"/>
    </row>
    <row r="728" spans="2:8" s="1" customFormat="1" ht="16.8" customHeight="1">
      <c r="B728" s="33"/>
      <c r="C728" s="199" t="s">
        <v>1936</v>
      </c>
      <c r="D728" s="199" t="s">
        <v>3176</v>
      </c>
      <c r="E728" s="17" t="s">
        <v>420</v>
      </c>
      <c r="F728" s="200">
        <v>34.83</v>
      </c>
      <c r="H728" s="33"/>
    </row>
    <row r="729" spans="2:8" s="1" customFormat="1" ht="16.8" customHeight="1">
      <c r="B729" s="33"/>
      <c r="C729" s="199" t="s">
        <v>1944</v>
      </c>
      <c r="D729" s="199" t="s">
        <v>3177</v>
      </c>
      <c r="E729" s="17" t="s">
        <v>420</v>
      </c>
      <c r="F729" s="200">
        <v>34.83</v>
      </c>
      <c r="H729" s="33"/>
    </row>
    <row r="730" spans="2:8" s="7" customFormat="1" ht="16.8" customHeight="1">
      <c r="B730" s="93"/>
      <c r="C730" s="196" t="s">
        <v>143</v>
      </c>
      <c r="D730" s="197" t="s">
        <v>1516</v>
      </c>
      <c r="E730" s="197" t="s">
        <v>32</v>
      </c>
      <c r="F730" s="198">
        <v>1.0449999999999999</v>
      </c>
      <c r="H730" s="93"/>
    </row>
    <row r="731" spans="2:8" s="1" customFormat="1" ht="16.8" customHeight="1">
      <c r="B731" s="33"/>
      <c r="C731" s="199" t="s">
        <v>32</v>
      </c>
      <c r="D731" s="199" t="s">
        <v>3172</v>
      </c>
      <c r="E731" s="17" t="s">
        <v>32</v>
      </c>
      <c r="F731" s="200">
        <v>0</v>
      </c>
      <c r="H731" s="33"/>
    </row>
    <row r="732" spans="2:8" s="1" customFormat="1" ht="16.8" customHeight="1">
      <c r="B732" s="33"/>
      <c r="C732" s="199" t="s">
        <v>32</v>
      </c>
      <c r="D732" s="199" t="s">
        <v>3178</v>
      </c>
      <c r="E732" s="17" t="s">
        <v>32</v>
      </c>
      <c r="F732" s="200">
        <v>0</v>
      </c>
      <c r="H732" s="33"/>
    </row>
    <row r="733" spans="2:8" s="1" customFormat="1" ht="16.8" customHeight="1">
      <c r="B733" s="33"/>
      <c r="C733" s="199" t="s">
        <v>32</v>
      </c>
      <c r="D733" s="199" t="s">
        <v>3163</v>
      </c>
      <c r="E733" s="17" t="s">
        <v>32</v>
      </c>
      <c r="F733" s="200">
        <v>0</v>
      </c>
      <c r="H733" s="33"/>
    </row>
    <row r="734" spans="2:8" s="1" customFormat="1" ht="16.8" customHeight="1">
      <c r="B734" s="33"/>
      <c r="C734" s="199" t="s">
        <v>32</v>
      </c>
      <c r="D734" s="199" t="s">
        <v>3179</v>
      </c>
      <c r="E734" s="17" t="s">
        <v>32</v>
      </c>
      <c r="F734" s="200">
        <v>0.17399999999999999</v>
      </c>
      <c r="H734" s="33"/>
    </row>
    <row r="735" spans="2:8" s="1" customFormat="1" ht="16.8" customHeight="1">
      <c r="B735" s="33"/>
      <c r="C735" s="199" t="s">
        <v>32</v>
      </c>
      <c r="D735" s="199" t="s">
        <v>3165</v>
      </c>
      <c r="E735" s="17" t="s">
        <v>32</v>
      </c>
      <c r="F735" s="200">
        <v>0</v>
      </c>
      <c r="H735" s="33"/>
    </row>
    <row r="736" spans="2:8" s="1" customFormat="1" ht="16.8" customHeight="1">
      <c r="B736" s="33"/>
      <c r="C736" s="199" t="s">
        <v>32</v>
      </c>
      <c r="D736" s="199" t="s">
        <v>3180</v>
      </c>
      <c r="E736" s="17" t="s">
        <v>32</v>
      </c>
      <c r="F736" s="200">
        <v>0.871</v>
      </c>
      <c r="H736" s="33"/>
    </row>
    <row r="737" spans="2:8" s="1" customFormat="1" ht="16.8" customHeight="1">
      <c r="B737" s="33"/>
      <c r="C737" s="201" t="s">
        <v>2930</v>
      </c>
      <c r="H737" s="33"/>
    </row>
    <row r="738" spans="2:8" s="1" customFormat="1" ht="16.8" customHeight="1">
      <c r="B738" s="33"/>
      <c r="C738" s="199" t="s">
        <v>1680</v>
      </c>
      <c r="D738" s="199" t="s">
        <v>3168</v>
      </c>
      <c r="E738" s="17" t="s">
        <v>355</v>
      </c>
      <c r="F738" s="200">
        <v>1.0449999999999999</v>
      </c>
      <c r="H738" s="33"/>
    </row>
    <row r="739" spans="2:8" s="7" customFormat="1" ht="16.8" customHeight="1">
      <c r="B739" s="93"/>
      <c r="C739" s="196" t="s">
        <v>145</v>
      </c>
      <c r="D739" s="197" t="s">
        <v>1518</v>
      </c>
      <c r="E739" s="197" t="s">
        <v>32</v>
      </c>
      <c r="F739" s="198">
        <v>1</v>
      </c>
      <c r="H739" s="93"/>
    </row>
    <row r="740" spans="2:8" s="1" customFormat="1" ht="16.8" customHeight="1">
      <c r="B740" s="33"/>
      <c r="C740" s="199" t="s">
        <v>32</v>
      </c>
      <c r="D740" s="199" t="s">
        <v>3172</v>
      </c>
      <c r="E740" s="17" t="s">
        <v>32</v>
      </c>
      <c r="F740" s="200">
        <v>0</v>
      </c>
      <c r="H740" s="33"/>
    </row>
    <row r="741" spans="2:8" s="1" customFormat="1" ht="16.8" customHeight="1">
      <c r="B741" s="33"/>
      <c r="C741" s="199" t="s">
        <v>32</v>
      </c>
      <c r="D741" s="199" t="s">
        <v>3181</v>
      </c>
      <c r="E741" s="17" t="s">
        <v>32</v>
      </c>
      <c r="F741" s="200">
        <v>0</v>
      </c>
      <c r="H741" s="33"/>
    </row>
    <row r="742" spans="2:8" s="1" customFormat="1" ht="16.8" customHeight="1">
      <c r="B742" s="33"/>
      <c r="C742" s="199" t="s">
        <v>32</v>
      </c>
      <c r="D742" s="199" t="s">
        <v>3182</v>
      </c>
      <c r="E742" s="17" t="s">
        <v>32</v>
      </c>
      <c r="F742" s="200">
        <v>1</v>
      </c>
      <c r="H742" s="33"/>
    </row>
    <row r="743" spans="2:8" s="1" customFormat="1" ht="16.8" customHeight="1">
      <c r="B743" s="33"/>
      <c r="C743" s="201" t="s">
        <v>2930</v>
      </c>
      <c r="H743" s="33"/>
    </row>
    <row r="744" spans="2:8" s="1" customFormat="1" ht="20.399999999999999">
      <c r="B744" s="33"/>
      <c r="C744" s="199" t="s">
        <v>1709</v>
      </c>
      <c r="D744" s="199" t="s">
        <v>3183</v>
      </c>
      <c r="E744" s="17" t="s">
        <v>515</v>
      </c>
      <c r="F744" s="200">
        <v>1</v>
      </c>
      <c r="H744" s="33"/>
    </row>
    <row r="745" spans="2:8" s="7" customFormat="1" ht="16.8" customHeight="1">
      <c r="B745" s="93"/>
      <c r="C745" s="196" t="s">
        <v>148</v>
      </c>
      <c r="D745" s="197" t="s">
        <v>1519</v>
      </c>
      <c r="E745" s="197" t="s">
        <v>32</v>
      </c>
      <c r="F745" s="198">
        <v>5</v>
      </c>
      <c r="H745" s="93"/>
    </row>
    <row r="746" spans="2:8" s="1" customFormat="1" ht="16.8" customHeight="1">
      <c r="B746" s="33"/>
      <c r="C746" s="199" t="s">
        <v>32</v>
      </c>
      <c r="D746" s="199" t="s">
        <v>3172</v>
      </c>
      <c r="E746" s="17" t="s">
        <v>32</v>
      </c>
      <c r="F746" s="200">
        <v>0</v>
      </c>
      <c r="H746" s="33"/>
    </row>
    <row r="747" spans="2:8" s="1" customFormat="1" ht="16.8" customHeight="1">
      <c r="B747" s="33"/>
      <c r="C747" s="199" t="s">
        <v>32</v>
      </c>
      <c r="D747" s="199" t="s">
        <v>3184</v>
      </c>
      <c r="E747" s="17" t="s">
        <v>32</v>
      </c>
      <c r="F747" s="200">
        <v>0</v>
      </c>
      <c r="H747" s="33"/>
    </row>
    <row r="748" spans="2:8" s="1" customFormat="1" ht="16.8" customHeight="1">
      <c r="B748" s="33"/>
      <c r="C748" s="199" t="s">
        <v>32</v>
      </c>
      <c r="D748" s="199" t="s">
        <v>3185</v>
      </c>
      <c r="E748" s="17" t="s">
        <v>32</v>
      </c>
      <c r="F748" s="200">
        <v>0</v>
      </c>
      <c r="H748" s="33"/>
    </row>
    <row r="749" spans="2:8" s="1" customFormat="1" ht="16.8" customHeight="1">
      <c r="B749" s="33"/>
      <c r="C749" s="199" t="s">
        <v>32</v>
      </c>
      <c r="D749" s="199" t="s">
        <v>3186</v>
      </c>
      <c r="E749" s="17" t="s">
        <v>32</v>
      </c>
      <c r="F749" s="200">
        <v>5</v>
      </c>
      <c r="H749" s="33"/>
    </row>
    <row r="750" spans="2:8" s="1" customFormat="1" ht="16.8" customHeight="1">
      <c r="B750" s="33"/>
      <c r="C750" s="201" t="s">
        <v>2930</v>
      </c>
      <c r="H750" s="33"/>
    </row>
    <row r="751" spans="2:8" s="1" customFormat="1" ht="16.8" customHeight="1">
      <c r="B751" s="33"/>
      <c r="C751" s="199" t="s">
        <v>1720</v>
      </c>
      <c r="D751" s="199" t="s">
        <v>1721</v>
      </c>
      <c r="E751" s="17" t="s">
        <v>515</v>
      </c>
      <c r="F751" s="200">
        <v>5</v>
      </c>
      <c r="H751" s="33"/>
    </row>
    <row r="752" spans="2:8" s="7" customFormat="1" ht="16.8" customHeight="1">
      <c r="B752" s="93"/>
      <c r="C752" s="196" t="s">
        <v>151</v>
      </c>
      <c r="D752" s="197" t="s">
        <v>1520</v>
      </c>
      <c r="E752" s="197" t="s">
        <v>32</v>
      </c>
      <c r="F752" s="198">
        <v>6</v>
      </c>
      <c r="H752" s="93"/>
    </row>
    <row r="753" spans="2:8" s="1" customFormat="1" ht="16.8" customHeight="1">
      <c r="B753" s="33"/>
      <c r="C753" s="199" t="s">
        <v>32</v>
      </c>
      <c r="D753" s="199" t="s">
        <v>3172</v>
      </c>
      <c r="E753" s="17" t="s">
        <v>32</v>
      </c>
      <c r="F753" s="200">
        <v>0</v>
      </c>
      <c r="H753" s="33"/>
    </row>
    <row r="754" spans="2:8" s="1" customFormat="1" ht="16.8" customHeight="1">
      <c r="B754" s="33"/>
      <c r="C754" s="199" t="s">
        <v>32</v>
      </c>
      <c r="D754" s="199" t="s">
        <v>3187</v>
      </c>
      <c r="E754" s="17" t="s">
        <v>32</v>
      </c>
      <c r="F754" s="200">
        <v>0</v>
      </c>
      <c r="H754" s="33"/>
    </row>
    <row r="755" spans="2:8" s="1" customFormat="1" ht="16.8" customHeight="1">
      <c r="B755" s="33"/>
      <c r="C755" s="199" t="s">
        <v>32</v>
      </c>
      <c r="D755" s="199" t="s">
        <v>3188</v>
      </c>
      <c r="E755" s="17" t="s">
        <v>32</v>
      </c>
      <c r="F755" s="200">
        <v>6</v>
      </c>
      <c r="H755" s="33"/>
    </row>
    <row r="756" spans="2:8" s="1" customFormat="1" ht="16.8" customHeight="1">
      <c r="B756" s="33"/>
      <c r="C756" s="201" t="s">
        <v>2930</v>
      </c>
      <c r="H756" s="33"/>
    </row>
    <row r="757" spans="2:8" s="1" customFormat="1" ht="16.8" customHeight="1">
      <c r="B757" s="33"/>
      <c r="C757" s="199" t="s">
        <v>1726</v>
      </c>
      <c r="D757" s="199" t="s">
        <v>3189</v>
      </c>
      <c r="E757" s="17" t="s">
        <v>515</v>
      </c>
      <c r="F757" s="200">
        <v>6</v>
      </c>
      <c r="H757" s="33"/>
    </row>
    <row r="758" spans="2:8" s="1" customFormat="1" ht="16.8" customHeight="1">
      <c r="B758" s="33"/>
      <c r="C758" s="199" t="s">
        <v>1753</v>
      </c>
      <c r="D758" s="199" t="s">
        <v>3190</v>
      </c>
      <c r="E758" s="17" t="s">
        <v>515</v>
      </c>
      <c r="F758" s="200">
        <v>6</v>
      </c>
      <c r="H758" s="33"/>
    </row>
    <row r="759" spans="2:8" s="1" customFormat="1" ht="16.8" customHeight="1">
      <c r="B759" s="33"/>
      <c r="C759" s="199" t="s">
        <v>1767</v>
      </c>
      <c r="D759" s="199" t="s">
        <v>1768</v>
      </c>
      <c r="E759" s="17" t="s">
        <v>515</v>
      </c>
      <c r="F759" s="200">
        <v>6</v>
      </c>
      <c r="H759" s="33"/>
    </row>
    <row r="760" spans="2:8" s="7" customFormat="1" ht="16.8" customHeight="1">
      <c r="B760" s="93"/>
      <c r="C760" s="196" t="s">
        <v>154</v>
      </c>
      <c r="D760" s="197" t="s">
        <v>1521</v>
      </c>
      <c r="E760" s="197" t="s">
        <v>32</v>
      </c>
      <c r="F760" s="198">
        <v>1</v>
      </c>
      <c r="H760" s="93"/>
    </row>
    <row r="761" spans="2:8" s="1" customFormat="1" ht="16.8" customHeight="1">
      <c r="B761" s="33"/>
      <c r="C761" s="199" t="s">
        <v>32</v>
      </c>
      <c r="D761" s="199" t="s">
        <v>3172</v>
      </c>
      <c r="E761" s="17" t="s">
        <v>32</v>
      </c>
      <c r="F761" s="200">
        <v>0</v>
      </c>
      <c r="H761" s="33"/>
    </row>
    <row r="762" spans="2:8" s="1" customFormat="1" ht="16.8" customHeight="1">
      <c r="B762" s="33"/>
      <c r="C762" s="199" t="s">
        <v>32</v>
      </c>
      <c r="D762" s="199" t="s">
        <v>3191</v>
      </c>
      <c r="E762" s="17" t="s">
        <v>32</v>
      </c>
      <c r="F762" s="200">
        <v>0</v>
      </c>
      <c r="H762" s="33"/>
    </row>
    <row r="763" spans="2:8" s="1" customFormat="1" ht="16.8" customHeight="1">
      <c r="B763" s="33"/>
      <c r="C763" s="199" t="s">
        <v>32</v>
      </c>
      <c r="D763" s="199" t="s">
        <v>531</v>
      </c>
      <c r="E763" s="17" t="s">
        <v>32</v>
      </c>
      <c r="F763" s="200">
        <v>1</v>
      </c>
      <c r="H763" s="33"/>
    </row>
    <row r="764" spans="2:8" s="1" customFormat="1" ht="16.8" customHeight="1">
      <c r="B764" s="33"/>
      <c r="C764" s="201" t="s">
        <v>2930</v>
      </c>
      <c r="H764" s="33"/>
    </row>
    <row r="765" spans="2:8" s="1" customFormat="1" ht="16.8" customHeight="1">
      <c r="B765" s="33"/>
      <c r="C765" s="199" t="s">
        <v>1735</v>
      </c>
      <c r="D765" s="199" t="s">
        <v>3192</v>
      </c>
      <c r="E765" s="17" t="s">
        <v>515</v>
      </c>
      <c r="F765" s="200">
        <v>1</v>
      </c>
      <c r="H765" s="33"/>
    </row>
    <row r="766" spans="2:8" s="1" customFormat="1" ht="16.8" customHeight="1">
      <c r="B766" s="33"/>
      <c r="C766" s="199" t="s">
        <v>1976</v>
      </c>
      <c r="D766" s="199" t="s">
        <v>3193</v>
      </c>
      <c r="E766" s="17" t="s">
        <v>515</v>
      </c>
      <c r="F766" s="200">
        <v>1</v>
      </c>
      <c r="H766" s="33"/>
    </row>
    <row r="767" spans="2:8" s="7" customFormat="1" ht="16.8" customHeight="1">
      <c r="B767" s="93"/>
      <c r="C767" s="196" t="s">
        <v>157</v>
      </c>
      <c r="D767" s="197" t="s">
        <v>1522</v>
      </c>
      <c r="E767" s="197" t="s">
        <v>32</v>
      </c>
      <c r="F767" s="198">
        <v>0.3</v>
      </c>
      <c r="H767" s="93"/>
    </row>
    <row r="768" spans="2:8" s="1" customFormat="1" ht="16.8" customHeight="1">
      <c r="B768" s="33"/>
      <c r="C768" s="199" t="s">
        <v>32</v>
      </c>
      <c r="D768" s="199" t="s">
        <v>3172</v>
      </c>
      <c r="E768" s="17" t="s">
        <v>32</v>
      </c>
      <c r="F768" s="200">
        <v>0</v>
      </c>
      <c r="H768" s="33"/>
    </row>
    <row r="769" spans="2:8" s="1" customFormat="1" ht="16.8" customHeight="1">
      <c r="B769" s="33"/>
      <c r="C769" s="199" t="s">
        <v>32</v>
      </c>
      <c r="D769" s="199" t="s">
        <v>3194</v>
      </c>
      <c r="E769" s="17" t="s">
        <v>32</v>
      </c>
      <c r="F769" s="200">
        <v>0</v>
      </c>
      <c r="H769" s="33"/>
    </row>
    <row r="770" spans="2:8" s="1" customFormat="1" ht="16.8" customHeight="1">
      <c r="B770" s="33"/>
      <c r="C770" s="199" t="s">
        <v>32</v>
      </c>
      <c r="D770" s="199" t="s">
        <v>3195</v>
      </c>
      <c r="E770" s="17" t="s">
        <v>32</v>
      </c>
      <c r="F770" s="200">
        <v>0</v>
      </c>
      <c r="H770" s="33"/>
    </row>
    <row r="771" spans="2:8" s="1" customFormat="1" ht="16.8" customHeight="1">
      <c r="B771" s="33"/>
      <c r="C771" s="199" t="s">
        <v>32</v>
      </c>
      <c r="D771" s="199" t="s">
        <v>3196</v>
      </c>
      <c r="E771" s="17" t="s">
        <v>32</v>
      </c>
      <c r="F771" s="200">
        <v>0.3</v>
      </c>
      <c r="H771" s="33"/>
    </row>
    <row r="772" spans="2:8" s="1" customFormat="1" ht="16.8" customHeight="1">
      <c r="B772" s="33"/>
      <c r="C772" s="201" t="s">
        <v>2930</v>
      </c>
      <c r="H772" s="33"/>
    </row>
    <row r="773" spans="2:8" s="1" customFormat="1" ht="16.8" customHeight="1">
      <c r="B773" s="33"/>
      <c r="C773" s="199" t="s">
        <v>1859</v>
      </c>
      <c r="D773" s="199" t="s">
        <v>3197</v>
      </c>
      <c r="E773" s="17" t="s">
        <v>1641</v>
      </c>
      <c r="F773" s="200">
        <v>0.3</v>
      </c>
      <c r="H773" s="33"/>
    </row>
    <row r="774" spans="2:8" s="7" customFormat="1" ht="16.8" customHeight="1">
      <c r="B774" s="93"/>
      <c r="C774" s="196" t="s">
        <v>159</v>
      </c>
      <c r="D774" s="197" t="s">
        <v>1524</v>
      </c>
      <c r="E774" s="197" t="s">
        <v>32</v>
      </c>
      <c r="F774" s="198">
        <v>0.6</v>
      </c>
      <c r="H774" s="93"/>
    </row>
    <row r="775" spans="2:8" s="1" customFormat="1" ht="16.8" customHeight="1">
      <c r="B775" s="33"/>
      <c r="C775" s="199" t="s">
        <v>32</v>
      </c>
      <c r="D775" s="199" t="s">
        <v>3172</v>
      </c>
      <c r="E775" s="17" t="s">
        <v>32</v>
      </c>
      <c r="F775" s="200">
        <v>0</v>
      </c>
      <c r="H775" s="33"/>
    </row>
    <row r="776" spans="2:8" s="1" customFormat="1" ht="16.8" customHeight="1">
      <c r="B776" s="33"/>
      <c r="C776" s="199" t="s">
        <v>32</v>
      </c>
      <c r="D776" s="199" t="s">
        <v>3198</v>
      </c>
      <c r="E776" s="17" t="s">
        <v>32</v>
      </c>
      <c r="F776" s="200">
        <v>0</v>
      </c>
      <c r="H776" s="33"/>
    </row>
    <row r="777" spans="2:8" s="1" customFormat="1" ht="16.8" customHeight="1">
      <c r="B777" s="33"/>
      <c r="C777" s="199" t="s">
        <v>32</v>
      </c>
      <c r="D777" s="199" t="s">
        <v>3187</v>
      </c>
      <c r="E777" s="17" t="s">
        <v>32</v>
      </c>
      <c r="F777" s="200">
        <v>0</v>
      </c>
      <c r="H777" s="33"/>
    </row>
    <row r="778" spans="2:8" s="1" customFormat="1" ht="16.8" customHeight="1">
      <c r="B778" s="33"/>
      <c r="C778" s="199" t="s">
        <v>32</v>
      </c>
      <c r="D778" s="199" t="s">
        <v>3199</v>
      </c>
      <c r="E778" s="17" t="s">
        <v>32</v>
      </c>
      <c r="F778" s="200">
        <v>0.6</v>
      </c>
      <c r="H778" s="33"/>
    </row>
    <row r="779" spans="2:8" s="1" customFormat="1" ht="16.8" customHeight="1">
      <c r="B779" s="33"/>
      <c r="C779" s="201" t="s">
        <v>2930</v>
      </c>
      <c r="H779" s="33"/>
    </row>
    <row r="780" spans="2:8" s="1" customFormat="1" ht="16.8" customHeight="1">
      <c r="B780" s="33"/>
      <c r="C780" s="199" t="s">
        <v>1680</v>
      </c>
      <c r="D780" s="199" t="s">
        <v>3168</v>
      </c>
      <c r="E780" s="17" t="s">
        <v>355</v>
      </c>
      <c r="F780" s="200">
        <v>0.6</v>
      </c>
      <c r="H780" s="33"/>
    </row>
    <row r="781" spans="2:8" s="7" customFormat="1" ht="16.8" customHeight="1">
      <c r="B781" s="93"/>
      <c r="C781" s="196" t="s">
        <v>162</v>
      </c>
      <c r="D781" s="197" t="s">
        <v>1526</v>
      </c>
      <c r="E781" s="197" t="s">
        <v>32</v>
      </c>
      <c r="F781" s="198">
        <v>20</v>
      </c>
      <c r="H781" s="93"/>
    </row>
    <row r="782" spans="2:8" s="1" customFormat="1" ht="16.8" customHeight="1">
      <c r="B782" s="33"/>
      <c r="C782" s="199" t="s">
        <v>32</v>
      </c>
      <c r="D782" s="199" t="s">
        <v>3172</v>
      </c>
      <c r="E782" s="17" t="s">
        <v>32</v>
      </c>
      <c r="F782" s="200">
        <v>0</v>
      </c>
      <c r="H782" s="33"/>
    </row>
    <row r="783" spans="2:8" s="1" customFormat="1" ht="16.8" customHeight="1">
      <c r="B783" s="33"/>
      <c r="C783" s="199" t="s">
        <v>32</v>
      </c>
      <c r="D783" s="199" t="s">
        <v>3185</v>
      </c>
      <c r="E783" s="17" t="s">
        <v>32</v>
      </c>
      <c r="F783" s="200">
        <v>0</v>
      </c>
      <c r="H783" s="33"/>
    </row>
    <row r="784" spans="2:8" s="1" customFormat="1" ht="16.8" customHeight="1">
      <c r="B784" s="33"/>
      <c r="C784" s="199" t="s">
        <v>32</v>
      </c>
      <c r="D784" s="199" t="s">
        <v>3200</v>
      </c>
      <c r="E784" s="17" t="s">
        <v>32</v>
      </c>
      <c r="F784" s="200">
        <v>0</v>
      </c>
      <c r="H784" s="33"/>
    </row>
    <row r="785" spans="2:8" s="1" customFormat="1" ht="16.8" customHeight="1">
      <c r="B785" s="33"/>
      <c r="C785" s="199" t="s">
        <v>32</v>
      </c>
      <c r="D785" s="199" t="s">
        <v>3201</v>
      </c>
      <c r="E785" s="17" t="s">
        <v>32</v>
      </c>
      <c r="F785" s="200">
        <v>20</v>
      </c>
      <c r="H785" s="33"/>
    </row>
    <row r="786" spans="2:8" s="1" customFormat="1" ht="16.8" customHeight="1">
      <c r="B786" s="33"/>
      <c r="C786" s="201" t="s">
        <v>2930</v>
      </c>
      <c r="H786" s="33"/>
    </row>
    <row r="787" spans="2:8" s="1" customFormat="1" ht="16.8" customHeight="1">
      <c r="B787" s="33"/>
      <c r="C787" s="199" t="s">
        <v>1744</v>
      </c>
      <c r="D787" s="199" t="s">
        <v>3202</v>
      </c>
      <c r="E787" s="17" t="s">
        <v>515</v>
      </c>
      <c r="F787" s="200">
        <v>20</v>
      </c>
      <c r="H787" s="33"/>
    </row>
    <row r="788" spans="2:8" s="7" customFormat="1" ht="16.8" customHeight="1">
      <c r="B788" s="93"/>
      <c r="C788" s="196" t="s">
        <v>164</v>
      </c>
      <c r="D788" s="197" t="s">
        <v>1527</v>
      </c>
      <c r="E788" s="197" t="s">
        <v>32</v>
      </c>
      <c r="F788" s="198">
        <v>12</v>
      </c>
      <c r="H788" s="93"/>
    </row>
    <row r="789" spans="2:8" s="1" customFormat="1" ht="16.8" customHeight="1">
      <c r="B789" s="33"/>
      <c r="C789" s="199" t="s">
        <v>32</v>
      </c>
      <c r="D789" s="199" t="s">
        <v>3172</v>
      </c>
      <c r="E789" s="17" t="s">
        <v>32</v>
      </c>
      <c r="F789" s="200">
        <v>0</v>
      </c>
      <c r="H789" s="33"/>
    </row>
    <row r="790" spans="2:8" s="1" customFormat="1" ht="16.8" customHeight="1">
      <c r="B790" s="33"/>
      <c r="C790" s="199" t="s">
        <v>32</v>
      </c>
      <c r="D790" s="199" t="s">
        <v>3203</v>
      </c>
      <c r="E790" s="17" t="s">
        <v>32</v>
      </c>
      <c r="F790" s="200">
        <v>0</v>
      </c>
      <c r="H790" s="33"/>
    </row>
    <row r="791" spans="2:8" s="1" customFormat="1" ht="16.8" customHeight="1">
      <c r="B791" s="33"/>
      <c r="C791" s="199" t="s">
        <v>32</v>
      </c>
      <c r="D791" s="199" t="s">
        <v>3187</v>
      </c>
      <c r="E791" s="17" t="s">
        <v>32</v>
      </c>
      <c r="F791" s="200">
        <v>0</v>
      </c>
      <c r="H791" s="33"/>
    </row>
    <row r="792" spans="2:8" s="1" customFormat="1" ht="16.8" customHeight="1">
      <c r="B792" s="33"/>
      <c r="C792" s="199" t="s">
        <v>32</v>
      </c>
      <c r="D792" s="199" t="s">
        <v>3204</v>
      </c>
      <c r="E792" s="17" t="s">
        <v>32</v>
      </c>
      <c r="F792" s="200">
        <v>12</v>
      </c>
      <c r="H792" s="33"/>
    </row>
    <row r="793" spans="2:8" s="1" customFormat="1" ht="16.8" customHeight="1">
      <c r="B793" s="33"/>
      <c r="C793" s="201" t="s">
        <v>2930</v>
      </c>
      <c r="H793" s="33"/>
    </row>
    <row r="794" spans="2:8" s="1" customFormat="1" ht="16.8" customHeight="1">
      <c r="B794" s="33"/>
      <c r="C794" s="199" t="s">
        <v>1757</v>
      </c>
      <c r="D794" s="199" t="s">
        <v>3205</v>
      </c>
      <c r="E794" s="17" t="s">
        <v>515</v>
      </c>
      <c r="F794" s="200">
        <v>12</v>
      </c>
      <c r="H794" s="33"/>
    </row>
    <row r="795" spans="2:8" s="7" customFormat="1" ht="16.8" customHeight="1">
      <c r="B795" s="93"/>
      <c r="C795" s="196" t="s">
        <v>167</v>
      </c>
      <c r="D795" s="197" t="s">
        <v>1528</v>
      </c>
      <c r="E795" s="197" t="s">
        <v>32</v>
      </c>
      <c r="F795" s="198">
        <v>14.505000000000001</v>
      </c>
      <c r="H795" s="93"/>
    </row>
    <row r="796" spans="2:8" s="1" customFormat="1" ht="16.8" customHeight="1">
      <c r="B796" s="33"/>
      <c r="C796" s="199" t="s">
        <v>32</v>
      </c>
      <c r="D796" s="199" t="s">
        <v>3172</v>
      </c>
      <c r="E796" s="17" t="s">
        <v>32</v>
      </c>
      <c r="F796" s="200">
        <v>0</v>
      </c>
      <c r="H796" s="33"/>
    </row>
    <row r="797" spans="2:8" s="1" customFormat="1" ht="16.8" customHeight="1">
      <c r="B797" s="33"/>
      <c r="C797" s="199" t="s">
        <v>32</v>
      </c>
      <c r="D797" s="199" t="s">
        <v>3191</v>
      </c>
      <c r="E797" s="17" t="s">
        <v>32</v>
      </c>
      <c r="F797" s="200">
        <v>0</v>
      </c>
      <c r="H797" s="33"/>
    </row>
    <row r="798" spans="2:8" s="1" customFormat="1" ht="16.8" customHeight="1">
      <c r="B798" s="33"/>
      <c r="C798" s="199" t="s">
        <v>32</v>
      </c>
      <c r="D798" s="199" t="s">
        <v>3206</v>
      </c>
      <c r="E798" s="17" t="s">
        <v>32</v>
      </c>
      <c r="F798" s="200">
        <v>0.81</v>
      </c>
      <c r="H798" s="33"/>
    </row>
    <row r="799" spans="2:8" s="1" customFormat="1" ht="16.8" customHeight="1">
      <c r="B799" s="33"/>
      <c r="C799" s="199" t="s">
        <v>32</v>
      </c>
      <c r="D799" s="199" t="s">
        <v>3185</v>
      </c>
      <c r="E799" s="17" t="s">
        <v>32</v>
      </c>
      <c r="F799" s="200">
        <v>0</v>
      </c>
      <c r="H799" s="33"/>
    </row>
    <row r="800" spans="2:8" s="1" customFormat="1" ht="16.8" customHeight="1">
      <c r="B800" s="33"/>
      <c r="C800" s="199" t="s">
        <v>32</v>
      </c>
      <c r="D800" s="199" t="s">
        <v>3207</v>
      </c>
      <c r="E800" s="17" t="s">
        <v>32</v>
      </c>
      <c r="F800" s="200">
        <v>13.695</v>
      </c>
      <c r="H800" s="33"/>
    </row>
    <row r="801" spans="2:8" s="1" customFormat="1" ht="16.8" customHeight="1">
      <c r="B801" s="33"/>
      <c r="C801" s="201" t="s">
        <v>2930</v>
      </c>
      <c r="H801" s="33"/>
    </row>
    <row r="802" spans="2:8" s="1" customFormat="1" ht="16.8" customHeight="1">
      <c r="B802" s="33"/>
      <c r="C802" s="199" t="s">
        <v>1666</v>
      </c>
      <c r="D802" s="199" t="s">
        <v>3158</v>
      </c>
      <c r="E802" s="17" t="s">
        <v>420</v>
      </c>
      <c r="F802" s="200">
        <v>14.505000000000001</v>
      </c>
      <c r="H802" s="33"/>
    </row>
    <row r="803" spans="2:8" s="7" customFormat="1" ht="16.8" customHeight="1">
      <c r="B803" s="93"/>
      <c r="C803" s="196" t="s">
        <v>170</v>
      </c>
      <c r="D803" s="197" t="s">
        <v>1530</v>
      </c>
      <c r="E803" s="197" t="s">
        <v>32</v>
      </c>
      <c r="F803" s="198">
        <v>124.12</v>
      </c>
      <c r="H803" s="93"/>
    </row>
    <row r="804" spans="2:8" s="1" customFormat="1" ht="16.8" customHeight="1">
      <c r="B804" s="33"/>
      <c r="C804" s="199" t="s">
        <v>32</v>
      </c>
      <c r="D804" s="199" t="s">
        <v>3172</v>
      </c>
      <c r="E804" s="17" t="s">
        <v>32</v>
      </c>
      <c r="F804" s="200">
        <v>0</v>
      </c>
      <c r="H804" s="33"/>
    </row>
    <row r="805" spans="2:8" s="1" customFormat="1" ht="16.8" customHeight="1">
      <c r="B805" s="33"/>
      <c r="C805" s="199" t="s">
        <v>32</v>
      </c>
      <c r="D805" s="199" t="s">
        <v>3208</v>
      </c>
      <c r="E805" s="17" t="s">
        <v>32</v>
      </c>
      <c r="F805" s="200">
        <v>0</v>
      </c>
      <c r="H805" s="33"/>
    </row>
    <row r="806" spans="2:8" s="1" customFormat="1" ht="16.8" customHeight="1">
      <c r="B806" s="33"/>
      <c r="C806" s="199" t="s">
        <v>32</v>
      </c>
      <c r="D806" s="199" t="s">
        <v>3191</v>
      </c>
      <c r="E806" s="17" t="s">
        <v>32</v>
      </c>
      <c r="F806" s="200">
        <v>0</v>
      </c>
      <c r="H806" s="33"/>
    </row>
    <row r="807" spans="2:8" s="1" customFormat="1" ht="16.8" customHeight="1">
      <c r="B807" s="33"/>
      <c r="C807" s="199" t="s">
        <v>32</v>
      </c>
      <c r="D807" s="199" t="s">
        <v>3209</v>
      </c>
      <c r="E807" s="17" t="s">
        <v>32</v>
      </c>
      <c r="F807" s="200">
        <v>1.62</v>
      </c>
      <c r="H807" s="33"/>
    </row>
    <row r="808" spans="2:8" s="1" customFormat="1" ht="16.8" customHeight="1">
      <c r="B808" s="33"/>
      <c r="C808" s="199" t="s">
        <v>32</v>
      </c>
      <c r="D808" s="199" t="s">
        <v>3185</v>
      </c>
      <c r="E808" s="17" t="s">
        <v>32</v>
      </c>
      <c r="F808" s="200">
        <v>0</v>
      </c>
      <c r="H808" s="33"/>
    </row>
    <row r="809" spans="2:8" s="1" customFormat="1" ht="16.8" customHeight="1">
      <c r="B809" s="33"/>
      <c r="C809" s="199" t="s">
        <v>32</v>
      </c>
      <c r="D809" s="199" t="s">
        <v>3210</v>
      </c>
      <c r="E809" s="17" t="s">
        <v>32</v>
      </c>
      <c r="F809" s="200">
        <v>122.5</v>
      </c>
      <c r="H809" s="33"/>
    </row>
    <row r="810" spans="2:8" s="1" customFormat="1" ht="16.8" customHeight="1">
      <c r="B810" s="33"/>
      <c r="C810" s="201" t="s">
        <v>2930</v>
      </c>
      <c r="H810" s="33"/>
    </row>
    <row r="811" spans="2:8" s="1" customFormat="1" ht="20.399999999999999">
      <c r="B811" s="33"/>
      <c r="C811" s="199" t="s">
        <v>1661</v>
      </c>
      <c r="D811" s="199" t="s">
        <v>3156</v>
      </c>
      <c r="E811" s="17" t="s">
        <v>420</v>
      </c>
      <c r="F811" s="200">
        <v>124.12</v>
      </c>
      <c r="H811" s="33"/>
    </row>
    <row r="812" spans="2:8" s="7" customFormat="1" ht="16.8" customHeight="1">
      <c r="B812" s="93"/>
      <c r="C812" s="196" t="s">
        <v>173</v>
      </c>
      <c r="D812" s="197" t="s">
        <v>1532</v>
      </c>
      <c r="E812" s="197" t="s">
        <v>32</v>
      </c>
      <c r="F812" s="198">
        <v>2.7E-2</v>
      </c>
      <c r="H812" s="93"/>
    </row>
    <row r="813" spans="2:8" s="1" customFormat="1" ht="16.8" customHeight="1">
      <c r="B813" s="33"/>
      <c r="C813" s="199" t="s">
        <v>32</v>
      </c>
      <c r="D813" s="199" t="s">
        <v>3172</v>
      </c>
      <c r="E813" s="17" t="s">
        <v>32</v>
      </c>
      <c r="F813" s="200">
        <v>0</v>
      </c>
      <c r="H813" s="33"/>
    </row>
    <row r="814" spans="2:8" s="1" customFormat="1" ht="16.8" customHeight="1">
      <c r="B814" s="33"/>
      <c r="C814" s="199" t="s">
        <v>32</v>
      </c>
      <c r="D814" s="199" t="s">
        <v>3185</v>
      </c>
      <c r="E814" s="17" t="s">
        <v>32</v>
      </c>
      <c r="F814" s="200">
        <v>0</v>
      </c>
      <c r="H814" s="33"/>
    </row>
    <row r="815" spans="2:8" s="1" customFormat="1" ht="16.8" customHeight="1">
      <c r="B815" s="33"/>
      <c r="C815" s="199" t="s">
        <v>32</v>
      </c>
      <c r="D815" s="199" t="s">
        <v>3211</v>
      </c>
      <c r="E815" s="17" t="s">
        <v>32</v>
      </c>
      <c r="F815" s="200">
        <v>0</v>
      </c>
      <c r="H815" s="33"/>
    </row>
    <row r="816" spans="2:8" s="1" customFormat="1" ht="16.8" customHeight="1">
      <c r="B816" s="33"/>
      <c r="C816" s="199" t="s">
        <v>32</v>
      </c>
      <c r="D816" s="199" t="s">
        <v>3212</v>
      </c>
      <c r="E816" s="17" t="s">
        <v>32</v>
      </c>
      <c r="F816" s="200">
        <v>0</v>
      </c>
      <c r="H816" s="33"/>
    </row>
    <row r="817" spans="2:8" s="1" customFormat="1" ht="16.8" customHeight="1">
      <c r="B817" s="33"/>
      <c r="C817" s="199" t="s">
        <v>32</v>
      </c>
      <c r="D817" s="199" t="s">
        <v>3213</v>
      </c>
      <c r="E817" s="17" t="s">
        <v>32</v>
      </c>
      <c r="F817" s="200">
        <v>2.1000000000000001E-2</v>
      </c>
      <c r="H817" s="33"/>
    </row>
    <row r="818" spans="2:8" s="1" customFormat="1" ht="16.8" customHeight="1">
      <c r="B818" s="33"/>
      <c r="C818" s="199" t="s">
        <v>32</v>
      </c>
      <c r="D818" s="199" t="s">
        <v>3214</v>
      </c>
      <c r="E818" s="17" t="s">
        <v>32</v>
      </c>
      <c r="F818" s="200">
        <v>0</v>
      </c>
      <c r="H818" s="33"/>
    </row>
    <row r="819" spans="2:8" s="1" customFormat="1" ht="16.8" customHeight="1">
      <c r="B819" s="33"/>
      <c r="C819" s="199" t="s">
        <v>32</v>
      </c>
      <c r="D819" s="199" t="s">
        <v>3215</v>
      </c>
      <c r="E819" s="17" t="s">
        <v>32</v>
      </c>
      <c r="F819" s="200">
        <v>6.0000000000000001E-3</v>
      </c>
      <c r="H819" s="33"/>
    </row>
    <row r="820" spans="2:8" s="1" customFormat="1" ht="16.8" customHeight="1">
      <c r="B820" s="33"/>
      <c r="C820" s="201" t="s">
        <v>2930</v>
      </c>
      <c r="H820" s="33"/>
    </row>
    <row r="821" spans="2:8" s="1" customFormat="1" ht="16.8" customHeight="1">
      <c r="B821" s="33"/>
      <c r="C821" s="199" t="s">
        <v>1876</v>
      </c>
      <c r="D821" s="199" t="s">
        <v>3216</v>
      </c>
      <c r="E821" s="17" t="s">
        <v>408</v>
      </c>
      <c r="F821" s="200">
        <v>2.7E-2</v>
      </c>
      <c r="H821" s="33"/>
    </row>
    <row r="822" spans="2:8" s="7" customFormat="1" ht="16.8" customHeight="1">
      <c r="B822" s="93"/>
      <c r="C822" s="196" t="s">
        <v>175</v>
      </c>
      <c r="D822" s="197" t="s">
        <v>1534</v>
      </c>
      <c r="E822" s="197" t="s">
        <v>32</v>
      </c>
      <c r="F822" s="198">
        <v>45.58</v>
      </c>
      <c r="H822" s="93"/>
    </row>
    <row r="823" spans="2:8" s="1" customFormat="1" ht="16.8" customHeight="1">
      <c r="B823" s="33"/>
      <c r="C823" s="199" t="s">
        <v>32</v>
      </c>
      <c r="D823" s="199" t="s">
        <v>1178</v>
      </c>
      <c r="E823" s="17" t="s">
        <v>32</v>
      </c>
      <c r="F823" s="200">
        <v>0</v>
      </c>
      <c r="H823" s="33"/>
    </row>
    <row r="824" spans="2:8" s="1" customFormat="1" ht="16.8" customHeight="1">
      <c r="B824" s="33"/>
      <c r="C824" s="199" t="s">
        <v>32</v>
      </c>
      <c r="D824" s="199" t="s">
        <v>3217</v>
      </c>
      <c r="E824" s="17" t="s">
        <v>32</v>
      </c>
      <c r="F824" s="200">
        <v>45.58</v>
      </c>
      <c r="H824" s="33"/>
    </row>
    <row r="825" spans="2:8" s="1" customFormat="1" ht="16.8" customHeight="1">
      <c r="B825" s="33"/>
      <c r="C825" s="201" t="s">
        <v>2930</v>
      </c>
      <c r="H825" s="33"/>
    </row>
    <row r="826" spans="2:8" s="1" customFormat="1" ht="16.8" customHeight="1">
      <c r="B826" s="33"/>
      <c r="C826" s="199" t="s">
        <v>418</v>
      </c>
      <c r="D826" s="199" t="s">
        <v>3067</v>
      </c>
      <c r="E826" s="17" t="s">
        <v>420</v>
      </c>
      <c r="F826" s="200">
        <v>45.58</v>
      </c>
      <c r="H826" s="33"/>
    </row>
    <row r="827" spans="2:8" s="1" customFormat="1" ht="16.8" customHeight="1">
      <c r="B827" s="33"/>
      <c r="C827" s="199" t="s">
        <v>2037</v>
      </c>
      <c r="D827" s="199" t="s">
        <v>3218</v>
      </c>
      <c r="E827" s="17" t="s">
        <v>420</v>
      </c>
      <c r="F827" s="200">
        <v>45.58</v>
      </c>
      <c r="H827" s="33"/>
    </row>
    <row r="828" spans="2:8" s="1" customFormat="1" ht="20.399999999999999">
      <c r="B828" s="33"/>
      <c r="C828" s="199" t="s">
        <v>2041</v>
      </c>
      <c r="D828" s="199" t="s">
        <v>3219</v>
      </c>
      <c r="E828" s="17" t="s">
        <v>420</v>
      </c>
      <c r="F828" s="200">
        <v>45.58</v>
      </c>
      <c r="H828" s="33"/>
    </row>
    <row r="829" spans="2:8" s="1" customFormat="1" ht="20.399999999999999">
      <c r="B829" s="33"/>
      <c r="C829" s="199" t="s">
        <v>2049</v>
      </c>
      <c r="D829" s="199" t="s">
        <v>3220</v>
      </c>
      <c r="E829" s="17" t="s">
        <v>420</v>
      </c>
      <c r="F829" s="200">
        <v>45.58</v>
      </c>
      <c r="H829" s="33"/>
    </row>
    <row r="830" spans="2:8" s="1" customFormat="1" ht="16.8" customHeight="1">
      <c r="B830" s="33"/>
      <c r="C830" s="199" t="s">
        <v>2055</v>
      </c>
      <c r="D830" s="199" t="s">
        <v>3221</v>
      </c>
      <c r="E830" s="17" t="s">
        <v>420</v>
      </c>
      <c r="F830" s="200">
        <v>45.58</v>
      </c>
      <c r="H830" s="33"/>
    </row>
    <row r="831" spans="2:8" s="1" customFormat="1" ht="16.8" customHeight="1">
      <c r="B831" s="33"/>
      <c r="C831" s="199" t="s">
        <v>585</v>
      </c>
      <c r="D831" s="199" t="s">
        <v>3027</v>
      </c>
      <c r="E831" s="17" t="s">
        <v>420</v>
      </c>
      <c r="F831" s="200">
        <v>45.58</v>
      </c>
      <c r="H831" s="33"/>
    </row>
    <row r="832" spans="2:8" s="7" customFormat="1" ht="16.8" customHeight="1">
      <c r="B832" s="93"/>
      <c r="C832" s="196" t="s">
        <v>178</v>
      </c>
      <c r="D832" s="197" t="s">
        <v>1536</v>
      </c>
      <c r="E832" s="197" t="s">
        <v>32</v>
      </c>
      <c r="F832" s="198">
        <v>24.33</v>
      </c>
      <c r="H832" s="93"/>
    </row>
    <row r="833" spans="2:8" s="1" customFormat="1" ht="16.8" customHeight="1">
      <c r="B833" s="33"/>
      <c r="C833" s="199" t="s">
        <v>32</v>
      </c>
      <c r="D833" s="199" t="s">
        <v>3222</v>
      </c>
      <c r="E833" s="17" t="s">
        <v>32</v>
      </c>
      <c r="F833" s="200">
        <v>0</v>
      </c>
      <c r="H833" s="33"/>
    </row>
    <row r="834" spans="2:8" s="1" customFormat="1" ht="20.399999999999999">
      <c r="B834" s="33"/>
      <c r="C834" s="199" t="s">
        <v>32</v>
      </c>
      <c r="D834" s="199" t="s">
        <v>3223</v>
      </c>
      <c r="E834" s="17" t="s">
        <v>32</v>
      </c>
      <c r="F834" s="200">
        <v>24.33</v>
      </c>
      <c r="H834" s="33"/>
    </row>
    <row r="835" spans="2:8" s="1" customFormat="1" ht="16.8" customHeight="1">
      <c r="B835" s="33"/>
      <c r="C835" s="201" t="s">
        <v>2930</v>
      </c>
      <c r="H835" s="33"/>
    </row>
    <row r="836" spans="2:8" s="1" customFormat="1" ht="20.399999999999999">
      <c r="B836" s="33"/>
      <c r="C836" s="199" t="s">
        <v>502</v>
      </c>
      <c r="D836" s="199" t="s">
        <v>2935</v>
      </c>
      <c r="E836" s="17" t="s">
        <v>436</v>
      </c>
      <c r="F836" s="200">
        <v>24.33</v>
      </c>
      <c r="H836" s="33"/>
    </row>
    <row r="837" spans="2:8" s="1" customFormat="1" ht="16.8" customHeight="1">
      <c r="B837" s="33"/>
      <c r="C837" s="199" t="s">
        <v>509</v>
      </c>
      <c r="D837" s="199" t="s">
        <v>510</v>
      </c>
      <c r="E837" s="17" t="s">
        <v>436</v>
      </c>
      <c r="F837" s="200">
        <v>24.33</v>
      </c>
      <c r="H837" s="33"/>
    </row>
    <row r="838" spans="2:8" s="7" customFormat="1" ht="16.8" customHeight="1">
      <c r="B838" s="93"/>
      <c r="C838" s="196" t="s">
        <v>181</v>
      </c>
      <c r="D838" s="197" t="s">
        <v>1538</v>
      </c>
      <c r="E838" s="197" t="s">
        <v>32</v>
      </c>
      <c r="F838" s="198">
        <v>10</v>
      </c>
      <c r="H838" s="93"/>
    </row>
    <row r="839" spans="2:8" s="1" customFormat="1" ht="16.8" customHeight="1">
      <c r="B839" s="33"/>
      <c r="C839" s="199" t="s">
        <v>32</v>
      </c>
      <c r="D839" s="199" t="s">
        <v>3222</v>
      </c>
      <c r="E839" s="17" t="s">
        <v>32</v>
      </c>
      <c r="F839" s="200">
        <v>0</v>
      </c>
      <c r="H839" s="33"/>
    </row>
    <row r="840" spans="2:8" s="1" customFormat="1" ht="16.8" customHeight="1">
      <c r="B840" s="33"/>
      <c r="C840" s="199" t="s">
        <v>32</v>
      </c>
      <c r="D840" s="199" t="s">
        <v>3224</v>
      </c>
      <c r="E840" s="17" t="s">
        <v>32</v>
      </c>
      <c r="F840" s="200">
        <v>0</v>
      </c>
      <c r="H840" s="33"/>
    </row>
    <row r="841" spans="2:8" s="1" customFormat="1" ht="16.8" customHeight="1">
      <c r="B841" s="33"/>
      <c r="C841" s="199" t="s">
        <v>32</v>
      </c>
      <c r="D841" s="199" t="s">
        <v>3225</v>
      </c>
      <c r="E841" s="17" t="s">
        <v>32</v>
      </c>
      <c r="F841" s="200">
        <v>10</v>
      </c>
      <c r="H841" s="33"/>
    </row>
    <row r="842" spans="2:8" s="1" customFormat="1" ht="16.8" customHeight="1">
      <c r="B842" s="33"/>
      <c r="C842" s="201" t="s">
        <v>2930</v>
      </c>
      <c r="H842" s="33"/>
    </row>
    <row r="843" spans="2:8" s="1" customFormat="1" ht="16.8" customHeight="1">
      <c r="B843" s="33"/>
      <c r="C843" s="199" t="s">
        <v>1965</v>
      </c>
      <c r="D843" s="199" t="s">
        <v>3226</v>
      </c>
      <c r="E843" s="17" t="s">
        <v>515</v>
      </c>
      <c r="F843" s="200">
        <v>10</v>
      </c>
      <c r="H843" s="33"/>
    </row>
    <row r="844" spans="2:8" s="7" customFormat="1" ht="16.8" customHeight="1">
      <c r="B844" s="93"/>
      <c r="C844" s="196" t="s">
        <v>184</v>
      </c>
      <c r="D844" s="197" t="s">
        <v>1539</v>
      </c>
      <c r="E844" s="197" t="s">
        <v>32</v>
      </c>
      <c r="F844" s="198">
        <v>870.75</v>
      </c>
      <c r="H844" s="93"/>
    </row>
    <row r="845" spans="2:8" s="1" customFormat="1" ht="16.8" customHeight="1">
      <c r="B845" s="33"/>
      <c r="C845" s="199" t="s">
        <v>32</v>
      </c>
      <c r="D845" s="199" t="s">
        <v>3222</v>
      </c>
      <c r="E845" s="17" t="s">
        <v>32</v>
      </c>
      <c r="F845" s="200">
        <v>0</v>
      </c>
      <c r="H845" s="33"/>
    </row>
    <row r="846" spans="2:8" s="1" customFormat="1" ht="16.8" customHeight="1">
      <c r="B846" s="33"/>
      <c r="C846" s="199" t="s">
        <v>32</v>
      </c>
      <c r="D846" s="199" t="s">
        <v>3227</v>
      </c>
      <c r="E846" s="17" t="s">
        <v>32</v>
      </c>
      <c r="F846" s="200">
        <v>0</v>
      </c>
      <c r="H846" s="33"/>
    </row>
    <row r="847" spans="2:8" s="1" customFormat="1" ht="16.8" customHeight="1">
      <c r="B847" s="33"/>
      <c r="C847" s="199" t="s">
        <v>32</v>
      </c>
      <c r="D847" s="199" t="s">
        <v>3228</v>
      </c>
      <c r="E847" s="17" t="s">
        <v>32</v>
      </c>
      <c r="F847" s="200">
        <v>0</v>
      </c>
      <c r="H847" s="33"/>
    </row>
    <row r="848" spans="2:8" s="1" customFormat="1" ht="16.8" customHeight="1">
      <c r="B848" s="33"/>
      <c r="C848" s="199" t="s">
        <v>32</v>
      </c>
      <c r="D848" s="199" t="s">
        <v>3229</v>
      </c>
      <c r="E848" s="17" t="s">
        <v>32</v>
      </c>
      <c r="F848" s="200">
        <v>870.75</v>
      </c>
      <c r="H848" s="33"/>
    </row>
    <row r="849" spans="2:8" s="1" customFormat="1" ht="16.8" customHeight="1">
      <c r="B849" s="33"/>
      <c r="C849" s="201" t="s">
        <v>2930</v>
      </c>
      <c r="H849" s="33"/>
    </row>
    <row r="850" spans="2:8" s="1" customFormat="1" ht="16.8" customHeight="1">
      <c r="B850" s="33"/>
      <c r="C850" s="199" t="s">
        <v>1990</v>
      </c>
      <c r="D850" s="199" t="s">
        <v>3230</v>
      </c>
      <c r="E850" s="17" t="s">
        <v>420</v>
      </c>
      <c r="F850" s="200">
        <v>870.75</v>
      </c>
      <c r="H850" s="33"/>
    </row>
    <row r="851" spans="2:8" s="1" customFormat="1" ht="16.8" customHeight="1">
      <c r="B851" s="33"/>
      <c r="C851" s="199" t="s">
        <v>2010</v>
      </c>
      <c r="D851" s="199" t="s">
        <v>3231</v>
      </c>
      <c r="E851" s="17" t="s">
        <v>420</v>
      </c>
      <c r="F851" s="200">
        <v>870.75</v>
      </c>
      <c r="H851" s="33"/>
    </row>
    <row r="852" spans="2:8" s="1" customFormat="1" ht="16.8" customHeight="1">
      <c r="B852" s="33"/>
      <c r="C852" s="202" t="s">
        <v>266</v>
      </c>
      <c r="D852" s="197" t="s">
        <v>2592</v>
      </c>
      <c r="E852" s="203" t="s">
        <v>32</v>
      </c>
      <c r="F852" s="204">
        <v>14.598000000000001</v>
      </c>
      <c r="H852" s="33"/>
    </row>
    <row r="853" spans="2:8" s="1" customFormat="1" ht="16.8" customHeight="1">
      <c r="B853" s="33"/>
      <c r="C853" s="199" t="s">
        <v>32</v>
      </c>
      <c r="D853" s="199" t="s">
        <v>2593</v>
      </c>
      <c r="E853" s="17" t="s">
        <v>32</v>
      </c>
      <c r="F853" s="200">
        <v>14.598000000000001</v>
      </c>
      <c r="H853" s="33"/>
    </row>
    <row r="854" spans="2:8" s="1" customFormat="1" ht="16.8" customHeight="1">
      <c r="B854" s="33"/>
      <c r="C854" s="199" t="s">
        <v>32</v>
      </c>
      <c r="D854" s="199" t="s">
        <v>444</v>
      </c>
      <c r="E854" s="17" t="s">
        <v>32</v>
      </c>
      <c r="F854" s="200">
        <v>14.598000000000001</v>
      </c>
      <c r="H854" s="33"/>
    </row>
    <row r="855" spans="2:8" s="1" customFormat="1" ht="16.8" customHeight="1">
      <c r="B855" s="33"/>
      <c r="C855" s="202" t="s">
        <v>269</v>
      </c>
      <c r="D855" s="197" t="s">
        <v>2594</v>
      </c>
      <c r="E855" s="203" t="s">
        <v>32</v>
      </c>
      <c r="F855" s="204">
        <v>6</v>
      </c>
      <c r="H855" s="33"/>
    </row>
    <row r="856" spans="2:8" s="1" customFormat="1" ht="16.8" customHeight="1">
      <c r="B856" s="33"/>
      <c r="C856" s="199" t="s">
        <v>32</v>
      </c>
      <c r="D856" s="199" t="s">
        <v>2951</v>
      </c>
      <c r="E856" s="17" t="s">
        <v>32</v>
      </c>
      <c r="F856" s="200">
        <v>6</v>
      </c>
      <c r="H856" s="33"/>
    </row>
    <row r="857" spans="2:8" s="1" customFormat="1" ht="16.8" customHeight="1">
      <c r="B857" s="33"/>
      <c r="C857" s="199" t="s">
        <v>32</v>
      </c>
      <c r="D857" s="199" t="s">
        <v>444</v>
      </c>
      <c r="E857" s="17" t="s">
        <v>32</v>
      </c>
      <c r="F857" s="200">
        <v>6</v>
      </c>
      <c r="H857" s="33"/>
    </row>
    <row r="858" spans="2:8" s="1" customFormat="1" ht="16.8" customHeight="1">
      <c r="B858" s="33"/>
      <c r="C858" s="202" t="s">
        <v>32</v>
      </c>
      <c r="D858" s="197" t="s">
        <v>3232</v>
      </c>
      <c r="E858" s="203" t="s">
        <v>32</v>
      </c>
      <c r="F858" s="204">
        <v>4.8659999999999997</v>
      </c>
      <c r="H858" s="33"/>
    </row>
    <row r="859" spans="2:8" s="1" customFormat="1" ht="16.8" customHeight="1">
      <c r="B859" s="33"/>
      <c r="C859" s="199" t="s">
        <v>32</v>
      </c>
      <c r="D859" s="199" t="s">
        <v>1958</v>
      </c>
      <c r="E859" s="17" t="s">
        <v>32</v>
      </c>
      <c r="F859" s="200">
        <v>4.8659999999999997</v>
      </c>
      <c r="H859" s="33"/>
    </row>
    <row r="860" spans="2:8" s="1" customFormat="1" ht="16.8" customHeight="1">
      <c r="B860" s="33"/>
      <c r="C860" s="202" t="s">
        <v>32</v>
      </c>
      <c r="D860" s="197" t="s">
        <v>3217</v>
      </c>
      <c r="E860" s="203" t="s">
        <v>32</v>
      </c>
      <c r="F860" s="204">
        <v>45.58</v>
      </c>
      <c r="H860" s="33"/>
    </row>
    <row r="861" spans="2:8" s="1" customFormat="1" ht="16.8" customHeight="1">
      <c r="B861" s="33"/>
      <c r="C861" s="199" t="s">
        <v>32</v>
      </c>
      <c r="D861" s="199" t="s">
        <v>2036</v>
      </c>
      <c r="E861" s="17" t="s">
        <v>32</v>
      </c>
      <c r="F861" s="200">
        <v>45.58</v>
      </c>
      <c r="H861" s="33"/>
    </row>
    <row r="862" spans="2:8" s="1" customFormat="1" ht="16.8" customHeight="1">
      <c r="B862" s="33"/>
      <c r="C862" s="202" t="s">
        <v>32</v>
      </c>
      <c r="D862" s="197" t="s">
        <v>3182</v>
      </c>
      <c r="E862" s="203" t="s">
        <v>32</v>
      </c>
      <c r="F862" s="204">
        <v>1</v>
      </c>
      <c r="H862" s="33"/>
    </row>
    <row r="863" spans="2:8" s="1" customFormat="1" ht="16.8" customHeight="1">
      <c r="B863" s="33"/>
      <c r="C863" s="199" t="s">
        <v>32</v>
      </c>
      <c r="D863" s="199" t="s">
        <v>531</v>
      </c>
      <c r="E863" s="17" t="s">
        <v>32</v>
      </c>
      <c r="F863" s="200">
        <v>1</v>
      </c>
      <c r="H863" s="33"/>
    </row>
    <row r="864" spans="2:8" s="1" customFormat="1" ht="16.8" customHeight="1">
      <c r="B864" s="33"/>
      <c r="C864" s="202" t="s">
        <v>32</v>
      </c>
      <c r="D864" s="197" t="s">
        <v>3233</v>
      </c>
      <c r="E864" s="203" t="s">
        <v>32</v>
      </c>
      <c r="F864" s="204">
        <v>1</v>
      </c>
      <c r="H864" s="33"/>
    </row>
    <row r="865" spans="2:8" s="1" customFormat="1" ht="16.8" customHeight="1">
      <c r="B865" s="33"/>
      <c r="C865" s="199" t="s">
        <v>32</v>
      </c>
      <c r="D865" s="199" t="s">
        <v>531</v>
      </c>
      <c r="E865" s="17" t="s">
        <v>32</v>
      </c>
      <c r="F865" s="200">
        <v>1</v>
      </c>
      <c r="H865" s="33"/>
    </row>
    <row r="866" spans="2:8" s="1" customFormat="1" ht="16.8" customHeight="1">
      <c r="B866" s="33"/>
      <c r="C866" s="202" t="s">
        <v>32</v>
      </c>
      <c r="D866" s="197" t="s">
        <v>3234</v>
      </c>
      <c r="E866" s="203" t="s">
        <v>32</v>
      </c>
      <c r="F866" s="204">
        <v>1</v>
      </c>
      <c r="H866" s="33"/>
    </row>
    <row r="867" spans="2:8" s="1" customFormat="1" ht="16.8" customHeight="1">
      <c r="B867" s="33"/>
      <c r="C867" s="199" t="s">
        <v>32</v>
      </c>
      <c r="D867" s="199" t="s">
        <v>531</v>
      </c>
      <c r="E867" s="17" t="s">
        <v>32</v>
      </c>
      <c r="F867" s="200">
        <v>1</v>
      </c>
      <c r="H867" s="33"/>
    </row>
    <row r="868" spans="2:8" s="1" customFormat="1" ht="16.8" customHeight="1">
      <c r="B868" s="33"/>
      <c r="C868" s="202" t="s">
        <v>32</v>
      </c>
      <c r="D868" s="197" t="s">
        <v>3235</v>
      </c>
      <c r="E868" s="203" t="s">
        <v>32</v>
      </c>
      <c r="F868" s="204">
        <v>1</v>
      </c>
      <c r="H868" s="33"/>
    </row>
    <row r="869" spans="2:8" s="1" customFormat="1" ht="16.8" customHeight="1">
      <c r="B869" s="33"/>
      <c r="C869" s="199" t="s">
        <v>32</v>
      </c>
      <c r="D869" s="199" t="s">
        <v>531</v>
      </c>
      <c r="E869" s="17" t="s">
        <v>32</v>
      </c>
      <c r="F869" s="200">
        <v>1</v>
      </c>
      <c r="H869" s="33"/>
    </row>
    <row r="870" spans="2:8" s="1" customFormat="1" ht="16.8" customHeight="1">
      <c r="B870" s="33"/>
      <c r="C870" s="202" t="s">
        <v>32</v>
      </c>
      <c r="D870" s="197" t="s">
        <v>3236</v>
      </c>
      <c r="E870" s="203" t="s">
        <v>32</v>
      </c>
      <c r="F870" s="204">
        <v>1</v>
      </c>
      <c r="H870" s="33"/>
    </row>
    <row r="871" spans="2:8" s="1" customFormat="1" ht="16.8" customHeight="1">
      <c r="B871" s="33"/>
      <c r="C871" s="199" t="s">
        <v>32</v>
      </c>
      <c r="D871" s="199" t="s">
        <v>531</v>
      </c>
      <c r="E871" s="17" t="s">
        <v>32</v>
      </c>
      <c r="F871" s="200">
        <v>1</v>
      </c>
      <c r="H871" s="33"/>
    </row>
    <row r="872" spans="2:8" s="1" customFormat="1" ht="16.8" customHeight="1">
      <c r="B872" s="33"/>
      <c r="C872" s="202" t="s">
        <v>32</v>
      </c>
      <c r="D872" s="197" t="s">
        <v>3237</v>
      </c>
      <c r="E872" s="203" t="s">
        <v>32</v>
      </c>
      <c r="F872" s="204">
        <v>1</v>
      </c>
      <c r="H872" s="33"/>
    </row>
    <row r="873" spans="2:8" s="1" customFormat="1" ht="16.8" customHeight="1">
      <c r="B873" s="33"/>
      <c r="C873" s="199" t="s">
        <v>32</v>
      </c>
      <c r="D873" s="199" t="s">
        <v>531</v>
      </c>
      <c r="E873" s="17" t="s">
        <v>32</v>
      </c>
      <c r="F873" s="200">
        <v>1</v>
      </c>
      <c r="H873" s="33"/>
    </row>
    <row r="874" spans="2:8" s="1" customFormat="1" ht="26.4" customHeight="1">
      <c r="B874" s="33"/>
      <c r="C874" s="195" t="s">
        <v>3238</v>
      </c>
      <c r="D874" s="195" t="s">
        <v>90</v>
      </c>
      <c r="H874" s="33"/>
    </row>
    <row r="875" spans="2:8" s="7" customFormat="1" ht="16.8" customHeight="1">
      <c r="B875" s="93"/>
      <c r="C875" s="196" t="s">
        <v>110</v>
      </c>
      <c r="D875" s="197" t="s">
        <v>2064</v>
      </c>
      <c r="E875" s="197" t="s">
        <v>32</v>
      </c>
      <c r="F875" s="198">
        <v>308.36</v>
      </c>
      <c r="H875" s="93"/>
    </row>
    <row r="876" spans="2:8" s="1" customFormat="1" ht="16.8" customHeight="1">
      <c r="B876" s="33"/>
      <c r="C876" s="199" t="s">
        <v>32</v>
      </c>
      <c r="D876" s="199" t="s">
        <v>3089</v>
      </c>
      <c r="E876" s="17" t="s">
        <v>32</v>
      </c>
      <c r="F876" s="200">
        <v>0</v>
      </c>
      <c r="H876" s="33"/>
    </row>
    <row r="877" spans="2:8" s="1" customFormat="1" ht="16.8" customHeight="1">
      <c r="B877" s="33"/>
      <c r="C877" s="199" t="s">
        <v>32</v>
      </c>
      <c r="D877" s="199" t="s">
        <v>3239</v>
      </c>
      <c r="E877" s="17" t="s">
        <v>32</v>
      </c>
      <c r="F877" s="200">
        <v>308.36</v>
      </c>
      <c r="H877" s="33"/>
    </row>
    <row r="878" spans="2:8" s="1" customFormat="1" ht="16.8" customHeight="1">
      <c r="B878" s="33"/>
      <c r="C878" s="201" t="s">
        <v>2930</v>
      </c>
      <c r="H878" s="33"/>
    </row>
    <row r="879" spans="2:8" s="1" customFormat="1" ht="16.8" customHeight="1">
      <c r="B879" s="33"/>
      <c r="C879" s="199" t="s">
        <v>1233</v>
      </c>
      <c r="D879" s="199" t="s">
        <v>3101</v>
      </c>
      <c r="E879" s="17" t="s">
        <v>420</v>
      </c>
      <c r="F879" s="200">
        <v>308.36</v>
      </c>
      <c r="H879" s="33"/>
    </row>
    <row r="880" spans="2:8" s="7" customFormat="1" ht="16.8" customHeight="1">
      <c r="B880" s="93"/>
      <c r="C880" s="196" t="s">
        <v>114</v>
      </c>
      <c r="D880" s="197" t="s">
        <v>2066</v>
      </c>
      <c r="E880" s="197" t="s">
        <v>32</v>
      </c>
      <c r="F880" s="198">
        <v>33.06</v>
      </c>
      <c r="H880" s="93"/>
    </row>
    <row r="881" spans="2:8" s="1" customFormat="1" ht="16.8" customHeight="1">
      <c r="B881" s="33"/>
      <c r="C881" s="199" t="s">
        <v>32</v>
      </c>
      <c r="D881" s="199" t="s">
        <v>3089</v>
      </c>
      <c r="E881" s="17" t="s">
        <v>32</v>
      </c>
      <c r="F881" s="200">
        <v>0</v>
      </c>
      <c r="H881" s="33"/>
    </row>
    <row r="882" spans="2:8" s="1" customFormat="1" ht="16.8" customHeight="1">
      <c r="B882" s="33"/>
      <c r="C882" s="199" t="s">
        <v>32</v>
      </c>
      <c r="D882" s="199" t="s">
        <v>3240</v>
      </c>
      <c r="E882" s="17" t="s">
        <v>32</v>
      </c>
      <c r="F882" s="200">
        <v>0</v>
      </c>
      <c r="H882" s="33"/>
    </row>
    <row r="883" spans="2:8" s="1" customFormat="1" ht="16.8" customHeight="1">
      <c r="B883" s="33"/>
      <c r="C883" s="199" t="s">
        <v>32</v>
      </c>
      <c r="D883" s="199" t="s">
        <v>3241</v>
      </c>
      <c r="E883" s="17" t="s">
        <v>32</v>
      </c>
      <c r="F883" s="200">
        <v>33.06</v>
      </c>
      <c r="H883" s="33"/>
    </row>
    <row r="884" spans="2:8" s="1" customFormat="1" ht="16.8" customHeight="1">
      <c r="B884" s="33"/>
      <c r="C884" s="201" t="s">
        <v>2930</v>
      </c>
      <c r="H884" s="33"/>
    </row>
    <row r="885" spans="2:8" s="1" customFormat="1" ht="16.8" customHeight="1">
      <c r="B885" s="33"/>
      <c r="C885" s="199" t="s">
        <v>2381</v>
      </c>
      <c r="D885" s="199" t="s">
        <v>3242</v>
      </c>
      <c r="E885" s="17" t="s">
        <v>420</v>
      </c>
      <c r="F885" s="200">
        <v>33.06</v>
      </c>
      <c r="H885" s="33"/>
    </row>
    <row r="886" spans="2:8" s="7" customFormat="1" ht="16.8" customHeight="1">
      <c r="B886" s="93"/>
      <c r="C886" s="196" t="s">
        <v>118</v>
      </c>
      <c r="D886" s="197" t="s">
        <v>2068</v>
      </c>
      <c r="E886" s="197" t="s">
        <v>32</v>
      </c>
      <c r="F886" s="198">
        <v>275.3</v>
      </c>
      <c r="H886" s="93"/>
    </row>
    <row r="887" spans="2:8" s="1" customFormat="1" ht="16.8" customHeight="1">
      <c r="B887" s="33"/>
      <c r="C887" s="199" t="s">
        <v>32</v>
      </c>
      <c r="D887" s="199" t="s">
        <v>3089</v>
      </c>
      <c r="E887" s="17" t="s">
        <v>32</v>
      </c>
      <c r="F887" s="200">
        <v>0</v>
      </c>
      <c r="H887" s="33"/>
    </row>
    <row r="888" spans="2:8" s="1" customFormat="1" ht="16.8" customHeight="1">
      <c r="B888" s="33"/>
      <c r="C888" s="199" t="s">
        <v>32</v>
      </c>
      <c r="D888" s="199" t="s">
        <v>3240</v>
      </c>
      <c r="E888" s="17" t="s">
        <v>32</v>
      </c>
      <c r="F888" s="200">
        <v>0</v>
      </c>
      <c r="H888" s="33"/>
    </row>
    <row r="889" spans="2:8" s="1" customFormat="1" ht="16.8" customHeight="1">
      <c r="B889" s="33"/>
      <c r="C889" s="199" t="s">
        <v>32</v>
      </c>
      <c r="D889" s="199" t="s">
        <v>3243</v>
      </c>
      <c r="E889" s="17" t="s">
        <v>32</v>
      </c>
      <c r="F889" s="200">
        <v>275.3</v>
      </c>
      <c r="H889" s="33"/>
    </row>
    <row r="890" spans="2:8" s="1" customFormat="1" ht="16.8" customHeight="1">
      <c r="B890" s="33"/>
      <c r="C890" s="201" t="s">
        <v>2930</v>
      </c>
      <c r="H890" s="33"/>
    </row>
    <row r="891" spans="2:8" s="1" customFormat="1" ht="20.399999999999999">
      <c r="B891" s="33"/>
      <c r="C891" s="199" t="s">
        <v>2387</v>
      </c>
      <c r="D891" s="199" t="s">
        <v>3244</v>
      </c>
      <c r="E891" s="17" t="s">
        <v>420</v>
      </c>
      <c r="F891" s="200">
        <v>275.3</v>
      </c>
      <c r="H891" s="33"/>
    </row>
    <row r="892" spans="2:8" s="7" customFormat="1" ht="16.8" customHeight="1">
      <c r="B892" s="93"/>
      <c r="C892" s="196" t="s">
        <v>121</v>
      </c>
      <c r="D892" s="197" t="s">
        <v>2070</v>
      </c>
      <c r="E892" s="197" t="s">
        <v>32</v>
      </c>
      <c r="F892" s="198">
        <v>181.52</v>
      </c>
      <c r="H892" s="93"/>
    </row>
    <row r="893" spans="2:8" s="1" customFormat="1" ht="16.8" customHeight="1">
      <c r="B893" s="33"/>
      <c r="C893" s="199" t="s">
        <v>32</v>
      </c>
      <c r="D893" s="199" t="s">
        <v>3089</v>
      </c>
      <c r="E893" s="17" t="s">
        <v>32</v>
      </c>
      <c r="F893" s="200">
        <v>0</v>
      </c>
      <c r="H893" s="33"/>
    </row>
    <row r="894" spans="2:8" s="1" customFormat="1" ht="16.8" customHeight="1">
      <c r="B894" s="33"/>
      <c r="C894" s="199" t="s">
        <v>32</v>
      </c>
      <c r="D894" s="199" t="s">
        <v>3245</v>
      </c>
      <c r="E894" s="17" t="s">
        <v>32</v>
      </c>
      <c r="F894" s="200">
        <v>0</v>
      </c>
      <c r="H894" s="33"/>
    </row>
    <row r="895" spans="2:8" s="1" customFormat="1" ht="16.8" customHeight="1">
      <c r="B895" s="33"/>
      <c r="C895" s="199" t="s">
        <v>32</v>
      </c>
      <c r="D895" s="199" t="s">
        <v>3246</v>
      </c>
      <c r="E895" s="17" t="s">
        <v>32</v>
      </c>
      <c r="F895" s="200">
        <v>0</v>
      </c>
      <c r="H895" s="33"/>
    </row>
    <row r="896" spans="2:8" s="1" customFormat="1" ht="16.8" customHeight="1">
      <c r="B896" s="33"/>
      <c r="C896" s="199" t="s">
        <v>32</v>
      </c>
      <c r="D896" s="199" t="s">
        <v>3247</v>
      </c>
      <c r="E896" s="17" t="s">
        <v>32</v>
      </c>
      <c r="F896" s="200">
        <v>181.52</v>
      </c>
      <c r="H896" s="33"/>
    </row>
    <row r="897" spans="2:8" s="1" customFormat="1" ht="16.8" customHeight="1">
      <c r="B897" s="33"/>
      <c r="C897" s="201" t="s">
        <v>2930</v>
      </c>
      <c r="H897" s="33"/>
    </row>
    <row r="898" spans="2:8" s="1" customFormat="1" ht="16.8" customHeight="1">
      <c r="B898" s="33"/>
      <c r="C898" s="199" t="s">
        <v>1301</v>
      </c>
      <c r="D898" s="199" t="s">
        <v>3123</v>
      </c>
      <c r="E898" s="17" t="s">
        <v>420</v>
      </c>
      <c r="F898" s="200">
        <v>181.52</v>
      </c>
      <c r="H898" s="33"/>
    </row>
    <row r="899" spans="2:8" s="7" customFormat="1" ht="16.8" customHeight="1">
      <c r="B899" s="93"/>
      <c r="C899" s="196" t="s">
        <v>124</v>
      </c>
      <c r="D899" s="197" t="s">
        <v>2072</v>
      </c>
      <c r="E899" s="197" t="s">
        <v>32</v>
      </c>
      <c r="F899" s="198">
        <v>45.38</v>
      </c>
      <c r="H899" s="93"/>
    </row>
    <row r="900" spans="2:8" s="1" customFormat="1" ht="16.8" customHeight="1">
      <c r="B900" s="33"/>
      <c r="C900" s="199" t="s">
        <v>32</v>
      </c>
      <c r="D900" s="199" t="s">
        <v>3089</v>
      </c>
      <c r="E900" s="17" t="s">
        <v>32</v>
      </c>
      <c r="F900" s="200">
        <v>0</v>
      </c>
      <c r="H900" s="33"/>
    </row>
    <row r="901" spans="2:8" s="1" customFormat="1" ht="16.8" customHeight="1">
      <c r="B901" s="33"/>
      <c r="C901" s="199" t="s">
        <v>32</v>
      </c>
      <c r="D901" s="199" t="s">
        <v>3245</v>
      </c>
      <c r="E901" s="17" t="s">
        <v>32</v>
      </c>
      <c r="F901" s="200">
        <v>0</v>
      </c>
      <c r="H901" s="33"/>
    </row>
    <row r="902" spans="2:8" s="1" customFormat="1" ht="16.8" customHeight="1">
      <c r="B902" s="33"/>
      <c r="C902" s="199" t="s">
        <v>32</v>
      </c>
      <c r="D902" s="199" t="s">
        <v>3246</v>
      </c>
      <c r="E902" s="17" t="s">
        <v>32</v>
      </c>
      <c r="F902" s="200">
        <v>0</v>
      </c>
      <c r="H902" s="33"/>
    </row>
    <row r="903" spans="2:8" s="1" customFormat="1" ht="16.8" customHeight="1">
      <c r="B903" s="33"/>
      <c r="C903" s="199" t="s">
        <v>32</v>
      </c>
      <c r="D903" s="199" t="s">
        <v>3248</v>
      </c>
      <c r="E903" s="17" t="s">
        <v>32</v>
      </c>
      <c r="F903" s="200">
        <v>45.38</v>
      </c>
      <c r="H903" s="33"/>
    </row>
    <row r="904" spans="2:8" s="1" customFormat="1" ht="16.8" customHeight="1">
      <c r="B904" s="33"/>
      <c r="C904" s="201" t="s">
        <v>2930</v>
      </c>
      <c r="H904" s="33"/>
    </row>
    <row r="905" spans="2:8" s="1" customFormat="1" ht="16.8" customHeight="1">
      <c r="B905" s="33"/>
      <c r="C905" s="199" t="s">
        <v>1294</v>
      </c>
      <c r="D905" s="199" t="s">
        <v>3120</v>
      </c>
      <c r="E905" s="17" t="s">
        <v>420</v>
      </c>
      <c r="F905" s="200">
        <v>45.38</v>
      </c>
      <c r="H905" s="33"/>
    </row>
    <row r="906" spans="2:8" s="7" customFormat="1" ht="16.8" customHeight="1">
      <c r="B906" s="93"/>
      <c r="C906" s="196" t="s">
        <v>127</v>
      </c>
      <c r="D906" s="197" t="s">
        <v>2074</v>
      </c>
      <c r="E906" s="197" t="s">
        <v>32</v>
      </c>
      <c r="F906" s="198">
        <v>309.76</v>
      </c>
      <c r="H906" s="93"/>
    </row>
    <row r="907" spans="2:8" s="1" customFormat="1" ht="16.8" customHeight="1">
      <c r="B907" s="33"/>
      <c r="C907" s="199" t="s">
        <v>32</v>
      </c>
      <c r="D907" s="199" t="s">
        <v>3089</v>
      </c>
      <c r="E907" s="17" t="s">
        <v>32</v>
      </c>
      <c r="F907" s="200">
        <v>0</v>
      </c>
      <c r="H907" s="33"/>
    </row>
    <row r="908" spans="2:8" s="1" customFormat="1" ht="16.8" customHeight="1">
      <c r="B908" s="33"/>
      <c r="C908" s="199" t="s">
        <v>32</v>
      </c>
      <c r="D908" s="199" t="s">
        <v>3245</v>
      </c>
      <c r="E908" s="17" t="s">
        <v>32</v>
      </c>
      <c r="F908" s="200">
        <v>0</v>
      </c>
      <c r="H908" s="33"/>
    </row>
    <row r="909" spans="2:8" s="1" customFormat="1" ht="16.8" customHeight="1">
      <c r="B909" s="33"/>
      <c r="C909" s="199" t="s">
        <v>32</v>
      </c>
      <c r="D909" s="199" t="s">
        <v>3249</v>
      </c>
      <c r="E909" s="17" t="s">
        <v>32</v>
      </c>
      <c r="F909" s="200">
        <v>309.76</v>
      </c>
      <c r="H909" s="33"/>
    </row>
    <row r="910" spans="2:8" s="1" customFormat="1" ht="16.8" customHeight="1">
      <c r="B910" s="33"/>
      <c r="C910" s="201" t="s">
        <v>2930</v>
      </c>
      <c r="H910" s="33"/>
    </row>
    <row r="911" spans="2:8" s="1" customFormat="1" ht="16.8" customHeight="1">
      <c r="B911" s="33"/>
      <c r="C911" s="199" t="s">
        <v>2357</v>
      </c>
      <c r="D911" s="199" t="s">
        <v>3250</v>
      </c>
      <c r="E911" s="17" t="s">
        <v>420</v>
      </c>
      <c r="F911" s="200">
        <v>309.76</v>
      </c>
      <c r="H911" s="33"/>
    </row>
    <row r="912" spans="2:8" s="7" customFormat="1" ht="16.8" customHeight="1">
      <c r="B912" s="93"/>
      <c r="C912" s="196" t="s">
        <v>131</v>
      </c>
      <c r="D912" s="197" t="s">
        <v>2076</v>
      </c>
      <c r="E912" s="197" t="s">
        <v>32</v>
      </c>
      <c r="F912" s="198">
        <v>48.83</v>
      </c>
      <c r="H912" s="93"/>
    </row>
    <row r="913" spans="2:8" s="1" customFormat="1" ht="16.8" customHeight="1">
      <c r="B913" s="33"/>
      <c r="C913" s="199" t="s">
        <v>32</v>
      </c>
      <c r="D913" s="199" t="s">
        <v>3089</v>
      </c>
      <c r="E913" s="17" t="s">
        <v>32</v>
      </c>
      <c r="F913" s="200">
        <v>0</v>
      </c>
      <c r="H913" s="33"/>
    </row>
    <row r="914" spans="2:8" s="1" customFormat="1" ht="16.8" customHeight="1">
      <c r="B914" s="33"/>
      <c r="C914" s="199" t="s">
        <v>32</v>
      </c>
      <c r="D914" s="199" t="s">
        <v>3251</v>
      </c>
      <c r="E914" s="17" t="s">
        <v>32</v>
      </c>
      <c r="F914" s="200">
        <v>0</v>
      </c>
      <c r="H914" s="33"/>
    </row>
    <row r="915" spans="2:8" s="1" customFormat="1" ht="16.8" customHeight="1">
      <c r="B915" s="33"/>
      <c r="C915" s="199" t="s">
        <v>32</v>
      </c>
      <c r="D915" s="199" t="s">
        <v>3252</v>
      </c>
      <c r="E915" s="17" t="s">
        <v>32</v>
      </c>
      <c r="F915" s="200">
        <v>48.83</v>
      </c>
      <c r="H915" s="33"/>
    </row>
    <row r="916" spans="2:8" s="1" customFormat="1" ht="16.8" customHeight="1">
      <c r="B916" s="33"/>
      <c r="C916" s="201" t="s">
        <v>2930</v>
      </c>
      <c r="H916" s="33"/>
    </row>
    <row r="917" spans="2:8" s="1" customFormat="1" ht="16.8" customHeight="1">
      <c r="B917" s="33"/>
      <c r="C917" s="199" t="s">
        <v>2381</v>
      </c>
      <c r="D917" s="199" t="s">
        <v>3242</v>
      </c>
      <c r="E917" s="17" t="s">
        <v>420</v>
      </c>
      <c r="F917" s="200">
        <v>48.83</v>
      </c>
      <c r="H917" s="33"/>
    </row>
    <row r="918" spans="2:8" s="1" customFormat="1" ht="16.8" customHeight="1">
      <c r="B918" s="33"/>
      <c r="C918" s="199" t="s">
        <v>2396</v>
      </c>
      <c r="D918" s="199" t="s">
        <v>3253</v>
      </c>
      <c r="E918" s="17" t="s">
        <v>420</v>
      </c>
      <c r="F918" s="200">
        <v>48.83</v>
      </c>
      <c r="H918" s="33"/>
    </row>
    <row r="919" spans="2:8" s="7" customFormat="1" ht="16.8" customHeight="1">
      <c r="B919" s="93"/>
      <c r="C919" s="196" t="s">
        <v>135</v>
      </c>
      <c r="D919" s="197" t="s">
        <v>2079</v>
      </c>
      <c r="E919" s="197" t="s">
        <v>32</v>
      </c>
      <c r="F919" s="198">
        <v>119.01900000000001</v>
      </c>
      <c r="H919" s="93"/>
    </row>
    <row r="920" spans="2:8" s="1" customFormat="1" ht="16.8" customHeight="1">
      <c r="B920" s="33"/>
      <c r="C920" s="199" t="s">
        <v>32</v>
      </c>
      <c r="D920" s="199" t="s">
        <v>3089</v>
      </c>
      <c r="E920" s="17" t="s">
        <v>32</v>
      </c>
      <c r="F920" s="200">
        <v>0</v>
      </c>
      <c r="H920" s="33"/>
    </row>
    <row r="921" spans="2:8" s="1" customFormat="1" ht="16.8" customHeight="1">
      <c r="B921" s="33"/>
      <c r="C921" s="199" t="s">
        <v>32</v>
      </c>
      <c r="D921" s="199" t="s">
        <v>3254</v>
      </c>
      <c r="E921" s="17" t="s">
        <v>32</v>
      </c>
      <c r="F921" s="200">
        <v>119.01900000000001</v>
      </c>
      <c r="H921" s="33"/>
    </row>
    <row r="922" spans="2:8" s="1" customFormat="1" ht="16.8" customHeight="1">
      <c r="B922" s="33"/>
      <c r="C922" s="201" t="s">
        <v>2930</v>
      </c>
      <c r="H922" s="33"/>
    </row>
    <row r="923" spans="2:8" s="1" customFormat="1" ht="16.8" customHeight="1">
      <c r="B923" s="33"/>
      <c r="C923" s="199" t="s">
        <v>1251</v>
      </c>
      <c r="D923" s="199" t="s">
        <v>3093</v>
      </c>
      <c r="E923" s="17" t="s">
        <v>436</v>
      </c>
      <c r="F923" s="200">
        <v>119.01900000000001</v>
      </c>
      <c r="H923" s="33"/>
    </row>
    <row r="924" spans="2:8" s="7" customFormat="1" ht="16.8" customHeight="1">
      <c r="B924" s="93"/>
      <c r="C924" s="196" t="s">
        <v>139</v>
      </c>
      <c r="D924" s="197" t="s">
        <v>2081</v>
      </c>
      <c r="E924" s="197" t="s">
        <v>32</v>
      </c>
      <c r="F924" s="198">
        <v>168.98</v>
      </c>
      <c r="H924" s="93"/>
    </row>
    <row r="925" spans="2:8" s="1" customFormat="1" ht="16.8" customHeight="1">
      <c r="B925" s="33"/>
      <c r="C925" s="199" t="s">
        <v>32</v>
      </c>
      <c r="D925" s="199" t="s">
        <v>1178</v>
      </c>
      <c r="E925" s="17" t="s">
        <v>32</v>
      </c>
      <c r="F925" s="200">
        <v>0</v>
      </c>
      <c r="H925" s="33"/>
    </row>
    <row r="926" spans="2:8" s="1" customFormat="1" ht="16.8" customHeight="1">
      <c r="B926" s="33"/>
      <c r="C926" s="199" t="s">
        <v>32</v>
      </c>
      <c r="D926" s="199" t="s">
        <v>3011</v>
      </c>
      <c r="E926" s="17" t="s">
        <v>32</v>
      </c>
      <c r="F926" s="200">
        <v>0</v>
      </c>
      <c r="H926" s="33"/>
    </row>
    <row r="927" spans="2:8" s="1" customFormat="1" ht="16.8" customHeight="1">
      <c r="B927" s="33"/>
      <c r="C927" s="199" t="s">
        <v>32</v>
      </c>
      <c r="D927" s="199" t="s">
        <v>3255</v>
      </c>
      <c r="E927" s="17" t="s">
        <v>32</v>
      </c>
      <c r="F927" s="200">
        <v>168.98</v>
      </c>
      <c r="H927" s="33"/>
    </row>
    <row r="928" spans="2:8" s="1" customFormat="1" ht="16.8" customHeight="1">
      <c r="B928" s="33"/>
      <c r="C928" s="201" t="s">
        <v>2930</v>
      </c>
      <c r="H928" s="33"/>
    </row>
    <row r="929" spans="2:8" s="1" customFormat="1" ht="16.8" customHeight="1">
      <c r="B929" s="33"/>
      <c r="C929" s="199" t="s">
        <v>596</v>
      </c>
      <c r="D929" s="199" t="s">
        <v>3030</v>
      </c>
      <c r="E929" s="17" t="s">
        <v>420</v>
      </c>
      <c r="F929" s="200">
        <v>168.98</v>
      </c>
      <c r="H929" s="33"/>
    </row>
    <row r="930" spans="2:8" s="1" customFormat="1" ht="16.8" customHeight="1">
      <c r="B930" s="33"/>
      <c r="C930" s="199" t="s">
        <v>570</v>
      </c>
      <c r="D930" s="199" t="s">
        <v>3024</v>
      </c>
      <c r="E930" s="17" t="s">
        <v>420</v>
      </c>
      <c r="F930" s="200">
        <v>168.98</v>
      </c>
      <c r="H930" s="33"/>
    </row>
    <row r="931" spans="2:8" s="1" customFormat="1" ht="16.8" customHeight="1">
      <c r="B931" s="33"/>
      <c r="C931" s="199" t="s">
        <v>575</v>
      </c>
      <c r="D931" s="199" t="s">
        <v>3025</v>
      </c>
      <c r="E931" s="17" t="s">
        <v>420</v>
      </c>
      <c r="F931" s="200">
        <v>168.98</v>
      </c>
      <c r="H931" s="33"/>
    </row>
    <row r="932" spans="2:8" s="1" customFormat="1" ht="20.399999999999999">
      <c r="B932" s="33"/>
      <c r="C932" s="199" t="s">
        <v>580</v>
      </c>
      <c r="D932" s="199" t="s">
        <v>3026</v>
      </c>
      <c r="E932" s="17" t="s">
        <v>420</v>
      </c>
      <c r="F932" s="200">
        <v>168.98</v>
      </c>
      <c r="H932" s="33"/>
    </row>
    <row r="933" spans="2:8" s="7" customFormat="1" ht="16.8" customHeight="1">
      <c r="B933" s="93"/>
      <c r="C933" s="196" t="s">
        <v>1513</v>
      </c>
      <c r="D933" s="197" t="s">
        <v>2083</v>
      </c>
      <c r="E933" s="197" t="s">
        <v>32</v>
      </c>
      <c r="F933" s="198">
        <v>358.47</v>
      </c>
      <c r="H933" s="93"/>
    </row>
    <row r="934" spans="2:8" s="1" customFormat="1" ht="16.8" customHeight="1">
      <c r="B934" s="33"/>
      <c r="C934" s="199" t="s">
        <v>32</v>
      </c>
      <c r="D934" s="199" t="s">
        <v>1178</v>
      </c>
      <c r="E934" s="17" t="s">
        <v>32</v>
      </c>
      <c r="F934" s="200">
        <v>0</v>
      </c>
      <c r="H934" s="33"/>
    </row>
    <row r="935" spans="2:8" s="1" customFormat="1" ht="16.8" customHeight="1">
      <c r="B935" s="33"/>
      <c r="C935" s="199" t="s">
        <v>32</v>
      </c>
      <c r="D935" s="199" t="s">
        <v>3011</v>
      </c>
      <c r="E935" s="17" t="s">
        <v>32</v>
      </c>
      <c r="F935" s="200">
        <v>0</v>
      </c>
      <c r="H935" s="33"/>
    </row>
    <row r="936" spans="2:8" s="1" customFormat="1" ht="16.8" customHeight="1">
      <c r="B936" s="33"/>
      <c r="C936" s="199" t="s">
        <v>32</v>
      </c>
      <c r="D936" s="199" t="s">
        <v>3021</v>
      </c>
      <c r="E936" s="17" t="s">
        <v>32</v>
      </c>
      <c r="F936" s="200">
        <v>0</v>
      </c>
      <c r="H936" s="33"/>
    </row>
    <row r="937" spans="2:8" s="1" customFormat="1" ht="16.8" customHeight="1">
      <c r="B937" s="33"/>
      <c r="C937" s="199" t="s">
        <v>32</v>
      </c>
      <c r="D937" s="199" t="s">
        <v>3255</v>
      </c>
      <c r="E937" s="17" t="s">
        <v>32</v>
      </c>
      <c r="F937" s="200">
        <v>168.98</v>
      </c>
      <c r="H937" s="33"/>
    </row>
    <row r="938" spans="2:8" s="1" customFormat="1" ht="16.8" customHeight="1">
      <c r="B938" s="33"/>
      <c r="C938" s="199" t="s">
        <v>32</v>
      </c>
      <c r="D938" s="199" t="s">
        <v>3017</v>
      </c>
      <c r="E938" s="17" t="s">
        <v>32</v>
      </c>
      <c r="F938" s="200">
        <v>0</v>
      </c>
      <c r="H938" s="33"/>
    </row>
    <row r="939" spans="2:8" s="1" customFormat="1" ht="16.8" customHeight="1">
      <c r="B939" s="33"/>
      <c r="C939" s="199" t="s">
        <v>32</v>
      </c>
      <c r="D939" s="199" t="s">
        <v>3255</v>
      </c>
      <c r="E939" s="17" t="s">
        <v>32</v>
      </c>
      <c r="F939" s="200">
        <v>168.98</v>
      </c>
      <c r="H939" s="33"/>
    </row>
    <row r="940" spans="2:8" s="1" customFormat="1" ht="16.8" customHeight="1">
      <c r="B940" s="33"/>
      <c r="C940" s="199" t="s">
        <v>32</v>
      </c>
      <c r="D940" s="199" t="s">
        <v>3256</v>
      </c>
      <c r="E940" s="17" t="s">
        <v>32</v>
      </c>
      <c r="F940" s="200">
        <v>0</v>
      </c>
      <c r="H940" s="33"/>
    </row>
    <row r="941" spans="2:8" s="1" customFormat="1" ht="16.8" customHeight="1">
      <c r="B941" s="33"/>
      <c r="C941" s="199" t="s">
        <v>32</v>
      </c>
      <c r="D941" s="199" t="s">
        <v>3257</v>
      </c>
      <c r="E941" s="17" t="s">
        <v>32</v>
      </c>
      <c r="F941" s="200">
        <v>20.51</v>
      </c>
      <c r="H941" s="33"/>
    </row>
    <row r="942" spans="2:8" s="1" customFormat="1" ht="16.8" customHeight="1">
      <c r="B942" s="33"/>
      <c r="C942" s="201" t="s">
        <v>2930</v>
      </c>
      <c r="H942" s="33"/>
    </row>
    <row r="943" spans="2:8" s="1" customFormat="1" ht="16.8" customHeight="1">
      <c r="B943" s="33"/>
      <c r="C943" s="199" t="s">
        <v>555</v>
      </c>
      <c r="D943" s="199" t="s">
        <v>3022</v>
      </c>
      <c r="E943" s="17" t="s">
        <v>420</v>
      </c>
      <c r="F943" s="200">
        <v>358.47</v>
      </c>
      <c r="H943" s="33"/>
    </row>
    <row r="944" spans="2:8" s="7" customFormat="1" ht="16.8" customHeight="1">
      <c r="B944" s="93"/>
      <c r="C944" s="196" t="s">
        <v>143</v>
      </c>
      <c r="D944" s="197" t="s">
        <v>2085</v>
      </c>
      <c r="E944" s="197" t="s">
        <v>32</v>
      </c>
      <c r="F944" s="198">
        <v>189.49</v>
      </c>
      <c r="H944" s="93"/>
    </row>
    <row r="945" spans="2:8" s="1" customFormat="1" ht="16.8" customHeight="1">
      <c r="B945" s="33"/>
      <c r="C945" s="199" t="s">
        <v>32</v>
      </c>
      <c r="D945" s="199" t="s">
        <v>1178</v>
      </c>
      <c r="E945" s="17" t="s">
        <v>32</v>
      </c>
      <c r="F945" s="200">
        <v>0</v>
      </c>
      <c r="H945" s="33"/>
    </row>
    <row r="946" spans="2:8" s="1" customFormat="1" ht="16.8" customHeight="1">
      <c r="B946" s="33"/>
      <c r="C946" s="199" t="s">
        <v>32</v>
      </c>
      <c r="D946" s="199" t="s">
        <v>3011</v>
      </c>
      <c r="E946" s="17" t="s">
        <v>32</v>
      </c>
      <c r="F946" s="200">
        <v>0</v>
      </c>
      <c r="H946" s="33"/>
    </row>
    <row r="947" spans="2:8" s="1" customFormat="1" ht="16.8" customHeight="1">
      <c r="B947" s="33"/>
      <c r="C947" s="199" t="s">
        <v>32</v>
      </c>
      <c r="D947" s="199" t="s">
        <v>3255</v>
      </c>
      <c r="E947" s="17" t="s">
        <v>32</v>
      </c>
      <c r="F947" s="200">
        <v>168.98</v>
      </c>
      <c r="H947" s="33"/>
    </row>
    <row r="948" spans="2:8" s="1" customFormat="1" ht="16.8" customHeight="1">
      <c r="B948" s="33"/>
      <c r="C948" s="199" t="s">
        <v>32</v>
      </c>
      <c r="D948" s="199" t="s">
        <v>3256</v>
      </c>
      <c r="E948" s="17" t="s">
        <v>32</v>
      </c>
      <c r="F948" s="200">
        <v>0</v>
      </c>
      <c r="H948" s="33"/>
    </row>
    <row r="949" spans="2:8" s="1" customFormat="1" ht="16.8" customHeight="1">
      <c r="B949" s="33"/>
      <c r="C949" s="199" t="s">
        <v>32</v>
      </c>
      <c r="D949" s="199" t="s">
        <v>3257</v>
      </c>
      <c r="E949" s="17" t="s">
        <v>32</v>
      </c>
      <c r="F949" s="200">
        <v>20.51</v>
      </c>
      <c r="H949" s="33"/>
    </row>
    <row r="950" spans="2:8" s="1" customFormat="1" ht="16.8" customHeight="1">
      <c r="B950" s="33"/>
      <c r="C950" s="201" t="s">
        <v>2930</v>
      </c>
      <c r="H950" s="33"/>
    </row>
    <row r="951" spans="2:8" s="1" customFormat="1" ht="16.8" customHeight="1">
      <c r="B951" s="33"/>
      <c r="C951" s="199" t="s">
        <v>585</v>
      </c>
      <c r="D951" s="199" t="s">
        <v>3027</v>
      </c>
      <c r="E951" s="17" t="s">
        <v>420</v>
      </c>
      <c r="F951" s="200">
        <v>189.49</v>
      </c>
      <c r="H951" s="33"/>
    </row>
    <row r="952" spans="2:8" s="7" customFormat="1" ht="16.8" customHeight="1">
      <c r="B952" s="93"/>
      <c r="C952" s="196" t="s">
        <v>145</v>
      </c>
      <c r="D952" s="197" t="s">
        <v>2087</v>
      </c>
      <c r="E952" s="197" t="s">
        <v>32</v>
      </c>
      <c r="F952" s="198">
        <v>8.98</v>
      </c>
      <c r="H952" s="93"/>
    </row>
    <row r="953" spans="2:8" s="1" customFormat="1" ht="16.8" customHeight="1">
      <c r="B953" s="33"/>
      <c r="C953" s="199" t="s">
        <v>32</v>
      </c>
      <c r="D953" s="199" t="s">
        <v>1178</v>
      </c>
      <c r="E953" s="17" t="s">
        <v>32</v>
      </c>
      <c r="F953" s="200">
        <v>0</v>
      </c>
      <c r="H953" s="33"/>
    </row>
    <row r="954" spans="2:8" s="1" customFormat="1" ht="16.8" customHeight="1">
      <c r="B954" s="33"/>
      <c r="C954" s="199" t="s">
        <v>32</v>
      </c>
      <c r="D954" s="199" t="s">
        <v>3011</v>
      </c>
      <c r="E954" s="17" t="s">
        <v>32</v>
      </c>
      <c r="F954" s="200">
        <v>0</v>
      </c>
      <c r="H954" s="33"/>
    </row>
    <row r="955" spans="2:8" s="1" customFormat="1" ht="16.8" customHeight="1">
      <c r="B955" s="33"/>
      <c r="C955" s="199" t="s">
        <v>32</v>
      </c>
      <c r="D955" s="199" t="s">
        <v>3258</v>
      </c>
      <c r="E955" s="17" t="s">
        <v>32</v>
      </c>
      <c r="F955" s="200">
        <v>8.98</v>
      </c>
      <c r="H955" s="33"/>
    </row>
    <row r="956" spans="2:8" s="1" customFormat="1" ht="16.8" customHeight="1">
      <c r="B956" s="33"/>
      <c r="C956" s="201" t="s">
        <v>2930</v>
      </c>
      <c r="H956" s="33"/>
    </row>
    <row r="957" spans="2:8" s="1" customFormat="1" ht="16.8" customHeight="1">
      <c r="B957" s="33"/>
      <c r="C957" s="199" t="s">
        <v>626</v>
      </c>
      <c r="D957" s="199" t="s">
        <v>3034</v>
      </c>
      <c r="E957" s="17" t="s">
        <v>420</v>
      </c>
      <c r="F957" s="200">
        <v>8.98</v>
      </c>
      <c r="H957" s="33"/>
    </row>
    <row r="958" spans="2:8" s="1" customFormat="1" ht="16.8" customHeight="1">
      <c r="B958" s="33"/>
      <c r="C958" s="199" t="s">
        <v>653</v>
      </c>
      <c r="D958" s="199" t="s">
        <v>3038</v>
      </c>
      <c r="E958" s="17" t="s">
        <v>420</v>
      </c>
      <c r="F958" s="200">
        <v>8.98</v>
      </c>
      <c r="H958" s="33"/>
    </row>
    <row r="959" spans="2:8" s="7" customFormat="1" ht="16.8" customHeight="1">
      <c r="B959" s="93"/>
      <c r="C959" s="196" t="s">
        <v>148</v>
      </c>
      <c r="D959" s="197" t="s">
        <v>2089</v>
      </c>
      <c r="E959" s="197" t="s">
        <v>32</v>
      </c>
      <c r="F959" s="198">
        <v>12.87</v>
      </c>
      <c r="H959" s="93"/>
    </row>
    <row r="960" spans="2:8" s="1" customFormat="1" ht="16.8" customHeight="1">
      <c r="B960" s="33"/>
      <c r="C960" s="199" t="s">
        <v>32</v>
      </c>
      <c r="D960" s="199" t="s">
        <v>1178</v>
      </c>
      <c r="E960" s="17" t="s">
        <v>32</v>
      </c>
      <c r="F960" s="200">
        <v>0</v>
      </c>
      <c r="H960" s="33"/>
    </row>
    <row r="961" spans="2:8" s="1" customFormat="1" ht="16.8" customHeight="1">
      <c r="B961" s="33"/>
      <c r="C961" s="199" t="s">
        <v>32</v>
      </c>
      <c r="D961" s="199" t="s">
        <v>3011</v>
      </c>
      <c r="E961" s="17" t="s">
        <v>32</v>
      </c>
      <c r="F961" s="200">
        <v>0</v>
      </c>
      <c r="H961" s="33"/>
    </row>
    <row r="962" spans="2:8" s="1" customFormat="1" ht="16.8" customHeight="1">
      <c r="B962" s="33"/>
      <c r="C962" s="199" t="s">
        <v>32</v>
      </c>
      <c r="D962" s="199" t="s">
        <v>3017</v>
      </c>
      <c r="E962" s="17" t="s">
        <v>32</v>
      </c>
      <c r="F962" s="200">
        <v>0</v>
      </c>
      <c r="H962" s="33"/>
    </row>
    <row r="963" spans="2:8" s="1" customFormat="1" ht="16.8" customHeight="1">
      <c r="B963" s="33"/>
      <c r="C963" s="199" t="s">
        <v>32</v>
      </c>
      <c r="D963" s="199" t="s">
        <v>3258</v>
      </c>
      <c r="E963" s="17" t="s">
        <v>32</v>
      </c>
      <c r="F963" s="200">
        <v>8.98</v>
      </c>
      <c r="H963" s="33"/>
    </row>
    <row r="964" spans="2:8" s="1" customFormat="1" ht="16.8" customHeight="1">
      <c r="B964" s="33"/>
      <c r="C964" s="199" t="s">
        <v>32</v>
      </c>
      <c r="D964" s="199" t="s">
        <v>3256</v>
      </c>
      <c r="E964" s="17" t="s">
        <v>32</v>
      </c>
      <c r="F964" s="200">
        <v>0</v>
      </c>
      <c r="H964" s="33"/>
    </row>
    <row r="965" spans="2:8" s="1" customFormat="1" ht="16.8" customHeight="1">
      <c r="B965" s="33"/>
      <c r="C965" s="199" t="s">
        <v>32</v>
      </c>
      <c r="D965" s="199" t="s">
        <v>3259</v>
      </c>
      <c r="E965" s="17" t="s">
        <v>32</v>
      </c>
      <c r="F965" s="200">
        <v>3.89</v>
      </c>
      <c r="H965" s="33"/>
    </row>
    <row r="966" spans="2:8" s="1" customFormat="1" ht="16.8" customHeight="1">
      <c r="B966" s="33"/>
      <c r="C966" s="201" t="s">
        <v>2930</v>
      </c>
      <c r="H966" s="33"/>
    </row>
    <row r="967" spans="2:8" s="1" customFormat="1" ht="16.8" customHeight="1">
      <c r="B967" s="33"/>
      <c r="C967" s="199" t="s">
        <v>555</v>
      </c>
      <c r="D967" s="199" t="s">
        <v>3022</v>
      </c>
      <c r="E967" s="17" t="s">
        <v>420</v>
      </c>
      <c r="F967" s="200">
        <v>12.87</v>
      </c>
      <c r="H967" s="33"/>
    </row>
    <row r="968" spans="2:8" s="1" customFormat="1" ht="16.8" customHeight="1">
      <c r="B968" s="33"/>
      <c r="C968" s="199" t="s">
        <v>585</v>
      </c>
      <c r="D968" s="199" t="s">
        <v>3027</v>
      </c>
      <c r="E968" s="17" t="s">
        <v>420</v>
      </c>
      <c r="F968" s="200">
        <v>12.87</v>
      </c>
      <c r="H968" s="33"/>
    </row>
    <row r="969" spans="2:8" s="7" customFormat="1" ht="16.8" customHeight="1">
      <c r="B969" s="93"/>
      <c r="C969" s="196" t="s">
        <v>151</v>
      </c>
      <c r="D969" s="197" t="s">
        <v>2091</v>
      </c>
      <c r="E969" s="197" t="s">
        <v>32</v>
      </c>
      <c r="F969" s="198">
        <v>203.34</v>
      </c>
      <c r="H969" s="93"/>
    </row>
    <row r="970" spans="2:8" s="1" customFormat="1" ht="16.8" customHeight="1">
      <c r="B970" s="33"/>
      <c r="C970" s="199" t="s">
        <v>32</v>
      </c>
      <c r="D970" s="199" t="s">
        <v>1178</v>
      </c>
      <c r="E970" s="17" t="s">
        <v>32</v>
      </c>
      <c r="F970" s="200">
        <v>0</v>
      </c>
      <c r="H970" s="33"/>
    </row>
    <row r="971" spans="2:8" s="1" customFormat="1" ht="16.8" customHeight="1">
      <c r="B971" s="33"/>
      <c r="C971" s="199" t="s">
        <v>32</v>
      </c>
      <c r="D971" s="199" t="s">
        <v>3011</v>
      </c>
      <c r="E971" s="17" t="s">
        <v>32</v>
      </c>
      <c r="F971" s="200">
        <v>0</v>
      </c>
      <c r="H971" s="33"/>
    </row>
    <row r="972" spans="2:8" s="1" customFormat="1" ht="16.8" customHeight="1">
      <c r="B972" s="33"/>
      <c r="C972" s="199" t="s">
        <v>32</v>
      </c>
      <c r="D972" s="199" t="s">
        <v>3260</v>
      </c>
      <c r="E972" s="17" t="s">
        <v>32</v>
      </c>
      <c r="F972" s="200">
        <v>203.34</v>
      </c>
      <c r="H972" s="33"/>
    </row>
    <row r="973" spans="2:8" s="1" customFormat="1" ht="16.8" customHeight="1">
      <c r="B973" s="33"/>
      <c r="C973" s="201" t="s">
        <v>2930</v>
      </c>
      <c r="H973" s="33"/>
    </row>
    <row r="974" spans="2:8" s="1" customFormat="1" ht="16.8" customHeight="1">
      <c r="B974" s="33"/>
      <c r="C974" s="199" t="s">
        <v>626</v>
      </c>
      <c r="D974" s="199" t="s">
        <v>3034</v>
      </c>
      <c r="E974" s="17" t="s">
        <v>420</v>
      </c>
      <c r="F974" s="200">
        <v>203.34</v>
      </c>
      <c r="H974" s="33"/>
    </row>
    <row r="975" spans="2:8" s="1" customFormat="1" ht="16.8" customHeight="1">
      <c r="B975" s="33"/>
      <c r="C975" s="199" t="s">
        <v>2276</v>
      </c>
      <c r="D975" s="199" t="s">
        <v>3261</v>
      </c>
      <c r="E975" s="17" t="s">
        <v>420</v>
      </c>
      <c r="F975" s="200">
        <v>203.34</v>
      </c>
      <c r="H975" s="33"/>
    </row>
    <row r="976" spans="2:8" s="7" customFormat="1" ht="16.8" customHeight="1">
      <c r="B976" s="93"/>
      <c r="C976" s="196" t="s">
        <v>154</v>
      </c>
      <c r="D976" s="197" t="s">
        <v>2093</v>
      </c>
      <c r="E976" s="197" t="s">
        <v>32</v>
      </c>
      <c r="F976" s="198">
        <v>240.32</v>
      </c>
      <c r="H976" s="93"/>
    </row>
    <row r="977" spans="2:8" s="1" customFormat="1" ht="16.8" customHeight="1">
      <c r="B977" s="33"/>
      <c r="C977" s="199" t="s">
        <v>32</v>
      </c>
      <c r="D977" s="199" t="s">
        <v>1178</v>
      </c>
      <c r="E977" s="17" t="s">
        <v>32</v>
      </c>
      <c r="F977" s="200">
        <v>0</v>
      </c>
      <c r="H977" s="33"/>
    </row>
    <row r="978" spans="2:8" s="1" customFormat="1" ht="16.8" customHeight="1">
      <c r="B978" s="33"/>
      <c r="C978" s="199" t="s">
        <v>32</v>
      </c>
      <c r="D978" s="199" t="s">
        <v>3011</v>
      </c>
      <c r="E978" s="17" t="s">
        <v>32</v>
      </c>
      <c r="F978" s="200">
        <v>0</v>
      </c>
      <c r="H978" s="33"/>
    </row>
    <row r="979" spans="2:8" s="1" customFormat="1" ht="16.8" customHeight="1">
      <c r="B979" s="33"/>
      <c r="C979" s="199" t="s">
        <v>32</v>
      </c>
      <c r="D979" s="199" t="s">
        <v>3017</v>
      </c>
      <c r="E979" s="17" t="s">
        <v>32</v>
      </c>
      <c r="F979" s="200">
        <v>0</v>
      </c>
      <c r="H979" s="33"/>
    </row>
    <row r="980" spans="2:8" s="1" customFormat="1" ht="16.8" customHeight="1">
      <c r="B980" s="33"/>
      <c r="C980" s="199" t="s">
        <v>32</v>
      </c>
      <c r="D980" s="199" t="s">
        <v>3260</v>
      </c>
      <c r="E980" s="17" t="s">
        <v>32</v>
      </c>
      <c r="F980" s="200">
        <v>203.34</v>
      </c>
      <c r="H980" s="33"/>
    </row>
    <row r="981" spans="2:8" s="1" customFormat="1" ht="16.8" customHeight="1">
      <c r="B981" s="33"/>
      <c r="C981" s="199" t="s">
        <v>32</v>
      </c>
      <c r="D981" s="199" t="s">
        <v>3256</v>
      </c>
      <c r="E981" s="17" t="s">
        <v>32</v>
      </c>
      <c r="F981" s="200">
        <v>0</v>
      </c>
      <c r="H981" s="33"/>
    </row>
    <row r="982" spans="2:8" s="1" customFormat="1" ht="16.8" customHeight="1">
      <c r="B982" s="33"/>
      <c r="C982" s="199" t="s">
        <v>32</v>
      </c>
      <c r="D982" s="199" t="s">
        <v>3262</v>
      </c>
      <c r="E982" s="17" t="s">
        <v>32</v>
      </c>
      <c r="F982" s="200">
        <v>36.979999999999997</v>
      </c>
      <c r="H982" s="33"/>
    </row>
    <row r="983" spans="2:8" s="1" customFormat="1" ht="16.8" customHeight="1">
      <c r="B983" s="33"/>
      <c r="C983" s="201" t="s">
        <v>2930</v>
      </c>
      <c r="H983" s="33"/>
    </row>
    <row r="984" spans="2:8" s="1" customFormat="1" ht="16.8" customHeight="1">
      <c r="B984" s="33"/>
      <c r="C984" s="199" t="s">
        <v>555</v>
      </c>
      <c r="D984" s="199" t="s">
        <v>3022</v>
      </c>
      <c r="E984" s="17" t="s">
        <v>420</v>
      </c>
      <c r="F984" s="200">
        <v>240.32</v>
      </c>
      <c r="H984" s="33"/>
    </row>
    <row r="985" spans="2:8" s="1" customFormat="1" ht="16.8" customHeight="1">
      <c r="B985" s="33"/>
      <c r="C985" s="199" t="s">
        <v>585</v>
      </c>
      <c r="D985" s="199" t="s">
        <v>3027</v>
      </c>
      <c r="E985" s="17" t="s">
        <v>420</v>
      </c>
      <c r="F985" s="200">
        <v>240.32</v>
      </c>
      <c r="H985" s="33"/>
    </row>
    <row r="986" spans="2:8" s="7" customFormat="1" ht="16.8" customHeight="1">
      <c r="B986" s="93"/>
      <c r="C986" s="196" t="s">
        <v>157</v>
      </c>
      <c r="D986" s="197" t="s">
        <v>2095</v>
      </c>
      <c r="E986" s="197" t="s">
        <v>32</v>
      </c>
      <c r="F986" s="198">
        <v>33.39</v>
      </c>
      <c r="H986" s="93"/>
    </row>
    <row r="987" spans="2:8" s="1" customFormat="1" ht="16.8" customHeight="1">
      <c r="B987" s="33"/>
      <c r="C987" s="199" t="s">
        <v>32</v>
      </c>
      <c r="D987" s="199" t="s">
        <v>1178</v>
      </c>
      <c r="E987" s="17" t="s">
        <v>32</v>
      </c>
      <c r="F987" s="200">
        <v>0</v>
      </c>
      <c r="H987" s="33"/>
    </row>
    <row r="988" spans="2:8" s="1" customFormat="1" ht="16.8" customHeight="1">
      <c r="B988" s="33"/>
      <c r="C988" s="199" t="s">
        <v>32</v>
      </c>
      <c r="D988" s="199" t="s">
        <v>3011</v>
      </c>
      <c r="E988" s="17" t="s">
        <v>32</v>
      </c>
      <c r="F988" s="200">
        <v>0</v>
      </c>
      <c r="H988" s="33"/>
    </row>
    <row r="989" spans="2:8" s="1" customFormat="1" ht="16.8" customHeight="1">
      <c r="B989" s="33"/>
      <c r="C989" s="199" t="s">
        <v>32</v>
      </c>
      <c r="D989" s="199" t="s">
        <v>3263</v>
      </c>
      <c r="E989" s="17" t="s">
        <v>32</v>
      </c>
      <c r="F989" s="200">
        <v>33.39</v>
      </c>
      <c r="H989" s="33"/>
    </row>
    <row r="990" spans="2:8" s="1" customFormat="1" ht="16.8" customHeight="1">
      <c r="B990" s="33"/>
      <c r="C990" s="201" t="s">
        <v>2930</v>
      </c>
      <c r="H990" s="33"/>
    </row>
    <row r="991" spans="2:8" s="1" customFormat="1" ht="16.8" customHeight="1">
      <c r="B991" s="33"/>
      <c r="C991" s="199" t="s">
        <v>626</v>
      </c>
      <c r="D991" s="199" t="s">
        <v>3034</v>
      </c>
      <c r="E991" s="17" t="s">
        <v>420</v>
      </c>
      <c r="F991" s="200">
        <v>33.39</v>
      </c>
      <c r="H991" s="33"/>
    </row>
    <row r="992" spans="2:8" s="1" customFormat="1" ht="16.8" customHeight="1">
      <c r="B992" s="33"/>
      <c r="C992" s="199" t="s">
        <v>653</v>
      </c>
      <c r="D992" s="199" t="s">
        <v>3038</v>
      </c>
      <c r="E992" s="17" t="s">
        <v>420</v>
      </c>
      <c r="F992" s="200">
        <v>33.39</v>
      </c>
      <c r="H992" s="33"/>
    </row>
    <row r="993" spans="2:8" s="7" customFormat="1" ht="16.8" customHeight="1">
      <c r="B993" s="93"/>
      <c r="C993" s="196" t="s">
        <v>159</v>
      </c>
      <c r="D993" s="197" t="s">
        <v>2097</v>
      </c>
      <c r="E993" s="197" t="s">
        <v>32</v>
      </c>
      <c r="F993" s="198">
        <v>43.517000000000003</v>
      </c>
      <c r="H993" s="93"/>
    </row>
    <row r="994" spans="2:8" s="1" customFormat="1" ht="16.8" customHeight="1">
      <c r="B994" s="33"/>
      <c r="C994" s="199" t="s">
        <v>32</v>
      </c>
      <c r="D994" s="199" t="s">
        <v>1178</v>
      </c>
      <c r="E994" s="17" t="s">
        <v>32</v>
      </c>
      <c r="F994" s="200">
        <v>0</v>
      </c>
      <c r="H994" s="33"/>
    </row>
    <row r="995" spans="2:8" s="1" customFormat="1" ht="16.8" customHeight="1">
      <c r="B995" s="33"/>
      <c r="C995" s="199" t="s">
        <v>32</v>
      </c>
      <c r="D995" s="199" t="s">
        <v>3011</v>
      </c>
      <c r="E995" s="17" t="s">
        <v>32</v>
      </c>
      <c r="F995" s="200">
        <v>0</v>
      </c>
      <c r="H995" s="33"/>
    </row>
    <row r="996" spans="2:8" s="1" customFormat="1" ht="16.8" customHeight="1">
      <c r="B996" s="33"/>
      <c r="C996" s="199" t="s">
        <v>32</v>
      </c>
      <c r="D996" s="199" t="s">
        <v>3017</v>
      </c>
      <c r="E996" s="17" t="s">
        <v>32</v>
      </c>
      <c r="F996" s="200">
        <v>0</v>
      </c>
      <c r="H996" s="33"/>
    </row>
    <row r="997" spans="2:8" s="1" customFormat="1" ht="16.8" customHeight="1">
      <c r="B997" s="33"/>
      <c r="C997" s="199" t="s">
        <v>32</v>
      </c>
      <c r="D997" s="199" t="s">
        <v>3263</v>
      </c>
      <c r="E997" s="17" t="s">
        <v>32</v>
      </c>
      <c r="F997" s="200">
        <v>33.39</v>
      </c>
      <c r="H997" s="33"/>
    </row>
    <row r="998" spans="2:8" s="1" customFormat="1" ht="16.8" customHeight="1">
      <c r="B998" s="33"/>
      <c r="C998" s="199" t="s">
        <v>32</v>
      </c>
      <c r="D998" s="199" t="s">
        <v>3256</v>
      </c>
      <c r="E998" s="17" t="s">
        <v>32</v>
      </c>
      <c r="F998" s="200">
        <v>0</v>
      </c>
      <c r="H998" s="33"/>
    </row>
    <row r="999" spans="2:8" s="1" customFormat="1" ht="16.8" customHeight="1">
      <c r="B999" s="33"/>
      <c r="C999" s="199" t="s">
        <v>32</v>
      </c>
      <c r="D999" s="199" t="s">
        <v>3264</v>
      </c>
      <c r="E999" s="17" t="s">
        <v>32</v>
      </c>
      <c r="F999" s="200">
        <v>10.127000000000001</v>
      </c>
      <c r="H999" s="33"/>
    </row>
    <row r="1000" spans="2:8" s="1" customFormat="1" ht="16.8" customHeight="1">
      <c r="B1000" s="33"/>
      <c r="C1000" s="201" t="s">
        <v>2930</v>
      </c>
      <c r="H1000" s="33"/>
    </row>
    <row r="1001" spans="2:8" s="1" customFormat="1" ht="16.8" customHeight="1">
      <c r="B1001" s="33"/>
      <c r="C1001" s="199" t="s">
        <v>555</v>
      </c>
      <c r="D1001" s="199" t="s">
        <v>3022</v>
      </c>
      <c r="E1001" s="17" t="s">
        <v>420</v>
      </c>
      <c r="F1001" s="200">
        <v>43.517000000000003</v>
      </c>
      <c r="H1001" s="33"/>
    </row>
    <row r="1002" spans="2:8" s="1" customFormat="1" ht="16.8" customHeight="1">
      <c r="B1002" s="33"/>
      <c r="C1002" s="199" t="s">
        <v>585</v>
      </c>
      <c r="D1002" s="199" t="s">
        <v>3027</v>
      </c>
      <c r="E1002" s="17" t="s">
        <v>420</v>
      </c>
      <c r="F1002" s="200">
        <v>43.517000000000003</v>
      </c>
      <c r="H1002" s="33"/>
    </row>
    <row r="1003" spans="2:8" s="7" customFormat="1" ht="16.8" customHeight="1">
      <c r="B1003" s="93"/>
      <c r="C1003" s="196" t="s">
        <v>162</v>
      </c>
      <c r="D1003" s="197" t="s">
        <v>2099</v>
      </c>
      <c r="E1003" s="197" t="s">
        <v>32</v>
      </c>
      <c r="F1003" s="198">
        <v>329.30599999999998</v>
      </c>
      <c r="H1003" s="93"/>
    </row>
    <row r="1004" spans="2:8" s="1" customFormat="1" ht="16.8" customHeight="1">
      <c r="B1004" s="33"/>
      <c r="C1004" s="199" t="s">
        <v>32</v>
      </c>
      <c r="D1004" s="199" t="s">
        <v>1178</v>
      </c>
      <c r="E1004" s="17" t="s">
        <v>32</v>
      </c>
      <c r="F1004" s="200">
        <v>0</v>
      </c>
      <c r="H1004" s="33"/>
    </row>
    <row r="1005" spans="2:8" s="1" customFormat="1" ht="16.8" customHeight="1">
      <c r="B1005" s="33"/>
      <c r="C1005" s="199" t="s">
        <v>32</v>
      </c>
      <c r="D1005" s="199" t="s">
        <v>3011</v>
      </c>
      <c r="E1005" s="17" t="s">
        <v>32</v>
      </c>
      <c r="F1005" s="200">
        <v>0</v>
      </c>
      <c r="H1005" s="33"/>
    </row>
    <row r="1006" spans="2:8" s="1" customFormat="1" ht="16.8" customHeight="1">
      <c r="B1006" s="33"/>
      <c r="C1006" s="199" t="s">
        <v>32</v>
      </c>
      <c r="D1006" s="199" t="s">
        <v>3021</v>
      </c>
      <c r="E1006" s="17" t="s">
        <v>32</v>
      </c>
      <c r="F1006" s="200">
        <v>0</v>
      </c>
      <c r="H1006" s="33"/>
    </row>
    <row r="1007" spans="2:8" s="1" customFormat="1" ht="16.8" customHeight="1">
      <c r="B1007" s="33"/>
      <c r="C1007" s="199" t="s">
        <v>32</v>
      </c>
      <c r="D1007" s="199" t="s">
        <v>3265</v>
      </c>
      <c r="E1007" s="17" t="s">
        <v>32</v>
      </c>
      <c r="F1007" s="200">
        <v>256.79000000000002</v>
      </c>
      <c r="H1007" s="33"/>
    </row>
    <row r="1008" spans="2:8" s="1" customFormat="1" ht="16.8" customHeight="1">
      <c r="B1008" s="33"/>
      <c r="C1008" s="199" t="s">
        <v>32</v>
      </c>
      <c r="D1008" s="199" t="s">
        <v>3256</v>
      </c>
      <c r="E1008" s="17" t="s">
        <v>32</v>
      </c>
      <c r="F1008" s="200">
        <v>0</v>
      </c>
      <c r="H1008" s="33"/>
    </row>
    <row r="1009" spans="2:8" s="1" customFormat="1" ht="16.8" customHeight="1">
      <c r="B1009" s="33"/>
      <c r="C1009" s="199" t="s">
        <v>32</v>
      </c>
      <c r="D1009" s="199" t="s">
        <v>3266</v>
      </c>
      <c r="E1009" s="17" t="s">
        <v>32</v>
      </c>
      <c r="F1009" s="200">
        <v>72.516000000000005</v>
      </c>
      <c r="H1009" s="33"/>
    </row>
    <row r="1010" spans="2:8" s="1" customFormat="1" ht="16.8" customHeight="1">
      <c r="B1010" s="33"/>
      <c r="C1010" s="201" t="s">
        <v>2930</v>
      </c>
      <c r="H1010" s="33"/>
    </row>
    <row r="1011" spans="2:8" s="1" customFormat="1" ht="16.8" customHeight="1">
      <c r="B1011" s="33"/>
      <c r="C1011" s="199" t="s">
        <v>691</v>
      </c>
      <c r="D1011" s="199" t="s">
        <v>3045</v>
      </c>
      <c r="E1011" s="17" t="s">
        <v>420</v>
      </c>
      <c r="F1011" s="200">
        <v>329.30599999999998</v>
      </c>
      <c r="H1011" s="33"/>
    </row>
    <row r="1012" spans="2:8" s="1" customFormat="1" ht="16.8" customHeight="1">
      <c r="B1012" s="33"/>
      <c r="C1012" s="199" t="s">
        <v>585</v>
      </c>
      <c r="D1012" s="199" t="s">
        <v>3027</v>
      </c>
      <c r="E1012" s="17" t="s">
        <v>420</v>
      </c>
      <c r="F1012" s="200">
        <v>329.30599999999998</v>
      </c>
      <c r="H1012" s="33"/>
    </row>
    <row r="1013" spans="2:8" s="7" customFormat="1" ht="16.8" customHeight="1">
      <c r="B1013" s="93"/>
      <c r="C1013" s="196" t="s">
        <v>164</v>
      </c>
      <c r="D1013" s="197" t="s">
        <v>2101</v>
      </c>
      <c r="E1013" s="197" t="s">
        <v>32</v>
      </c>
      <c r="F1013" s="198">
        <v>256.79000000000002</v>
      </c>
      <c r="H1013" s="93"/>
    </row>
    <row r="1014" spans="2:8" s="1" customFormat="1" ht="16.8" customHeight="1">
      <c r="B1014" s="33"/>
      <c r="C1014" s="199" t="s">
        <v>32</v>
      </c>
      <c r="D1014" s="199" t="s">
        <v>1178</v>
      </c>
      <c r="E1014" s="17" t="s">
        <v>32</v>
      </c>
      <c r="F1014" s="200">
        <v>0</v>
      </c>
      <c r="H1014" s="33"/>
    </row>
    <row r="1015" spans="2:8" s="1" customFormat="1" ht="16.8" customHeight="1">
      <c r="B1015" s="33"/>
      <c r="C1015" s="199" t="s">
        <v>32</v>
      </c>
      <c r="D1015" s="199" t="s">
        <v>3011</v>
      </c>
      <c r="E1015" s="17" t="s">
        <v>32</v>
      </c>
      <c r="F1015" s="200">
        <v>0</v>
      </c>
      <c r="H1015" s="33"/>
    </row>
    <row r="1016" spans="2:8" s="1" customFormat="1" ht="16.8" customHeight="1">
      <c r="B1016" s="33"/>
      <c r="C1016" s="199" t="s">
        <v>32</v>
      </c>
      <c r="D1016" s="199" t="s">
        <v>3265</v>
      </c>
      <c r="E1016" s="17" t="s">
        <v>32</v>
      </c>
      <c r="F1016" s="200">
        <v>256.79000000000002</v>
      </c>
      <c r="H1016" s="33"/>
    </row>
    <row r="1017" spans="2:8" s="1" customFormat="1" ht="16.8" customHeight="1">
      <c r="B1017" s="33"/>
      <c r="C1017" s="201" t="s">
        <v>2930</v>
      </c>
      <c r="H1017" s="33"/>
    </row>
    <row r="1018" spans="2:8" s="1" customFormat="1" ht="16.8" customHeight="1">
      <c r="B1018" s="33"/>
      <c r="C1018" s="199" t="s">
        <v>2296</v>
      </c>
      <c r="D1018" s="199" t="s">
        <v>3267</v>
      </c>
      <c r="E1018" s="17" t="s">
        <v>420</v>
      </c>
      <c r="F1018" s="200">
        <v>256.79000000000002</v>
      </c>
      <c r="H1018" s="33"/>
    </row>
    <row r="1019" spans="2:8" s="7" customFormat="1" ht="16.8" customHeight="1">
      <c r="B1019" s="93"/>
      <c r="C1019" s="196" t="s">
        <v>167</v>
      </c>
      <c r="D1019" s="197" t="s">
        <v>2103</v>
      </c>
      <c r="E1019" s="197" t="s">
        <v>32</v>
      </c>
      <c r="F1019" s="198">
        <v>6.62</v>
      </c>
      <c r="H1019" s="93"/>
    </row>
    <row r="1020" spans="2:8" s="1" customFormat="1" ht="16.8" customHeight="1">
      <c r="B1020" s="33"/>
      <c r="C1020" s="199" t="s">
        <v>32</v>
      </c>
      <c r="D1020" s="199" t="s">
        <v>1178</v>
      </c>
      <c r="E1020" s="17" t="s">
        <v>32</v>
      </c>
      <c r="F1020" s="200">
        <v>0</v>
      </c>
      <c r="H1020" s="33"/>
    </row>
    <row r="1021" spans="2:8" s="1" customFormat="1" ht="16.8" customHeight="1">
      <c r="B1021" s="33"/>
      <c r="C1021" s="199" t="s">
        <v>32</v>
      </c>
      <c r="D1021" s="199" t="s">
        <v>3268</v>
      </c>
      <c r="E1021" s="17" t="s">
        <v>32</v>
      </c>
      <c r="F1021" s="200">
        <v>0</v>
      </c>
      <c r="H1021" s="33"/>
    </row>
    <row r="1022" spans="2:8" s="1" customFormat="1" ht="16.8" customHeight="1">
      <c r="B1022" s="33"/>
      <c r="C1022" s="199" t="s">
        <v>32</v>
      </c>
      <c r="D1022" s="199" t="s">
        <v>3269</v>
      </c>
      <c r="E1022" s="17" t="s">
        <v>32</v>
      </c>
      <c r="F1022" s="200">
        <v>6.62</v>
      </c>
      <c r="H1022" s="33"/>
    </row>
    <row r="1023" spans="2:8" s="1" customFormat="1" ht="16.8" customHeight="1">
      <c r="B1023" s="33"/>
      <c r="C1023" s="201" t="s">
        <v>2930</v>
      </c>
      <c r="H1023" s="33"/>
    </row>
    <row r="1024" spans="2:8" s="1" customFormat="1" ht="20.399999999999999">
      <c r="B1024" s="33"/>
      <c r="C1024" s="199" t="s">
        <v>711</v>
      </c>
      <c r="D1024" s="199" t="s">
        <v>3049</v>
      </c>
      <c r="E1024" s="17" t="s">
        <v>420</v>
      </c>
      <c r="F1024" s="200">
        <v>6.62</v>
      </c>
      <c r="H1024" s="33"/>
    </row>
    <row r="1025" spans="2:8" s="7" customFormat="1" ht="16.8" customHeight="1">
      <c r="B1025" s="93"/>
      <c r="C1025" s="196" t="s">
        <v>170</v>
      </c>
      <c r="D1025" s="197" t="s">
        <v>2105</v>
      </c>
      <c r="E1025" s="197" t="s">
        <v>32</v>
      </c>
      <c r="F1025" s="198">
        <v>6.62</v>
      </c>
      <c r="H1025" s="93"/>
    </row>
    <row r="1026" spans="2:8" s="1" customFormat="1" ht="16.8" customHeight="1">
      <c r="B1026" s="33"/>
      <c r="C1026" s="199" t="s">
        <v>32</v>
      </c>
      <c r="D1026" s="199" t="s">
        <v>1178</v>
      </c>
      <c r="E1026" s="17" t="s">
        <v>32</v>
      </c>
      <c r="F1026" s="200">
        <v>0</v>
      </c>
      <c r="H1026" s="33"/>
    </row>
    <row r="1027" spans="2:8" s="1" customFormat="1" ht="16.8" customHeight="1">
      <c r="B1027" s="33"/>
      <c r="C1027" s="199" t="s">
        <v>32</v>
      </c>
      <c r="D1027" s="199" t="s">
        <v>3270</v>
      </c>
      <c r="E1027" s="17" t="s">
        <v>32</v>
      </c>
      <c r="F1027" s="200">
        <v>0</v>
      </c>
      <c r="H1027" s="33"/>
    </row>
    <row r="1028" spans="2:8" s="1" customFormat="1" ht="16.8" customHeight="1">
      <c r="B1028" s="33"/>
      <c r="C1028" s="199" t="s">
        <v>32</v>
      </c>
      <c r="D1028" s="199" t="s">
        <v>3269</v>
      </c>
      <c r="E1028" s="17" t="s">
        <v>32</v>
      </c>
      <c r="F1028" s="200">
        <v>6.62</v>
      </c>
      <c r="H1028" s="33"/>
    </row>
    <row r="1029" spans="2:8" s="1" customFormat="1" ht="16.8" customHeight="1">
      <c r="B1029" s="33"/>
      <c r="C1029" s="201" t="s">
        <v>2930</v>
      </c>
      <c r="H1029" s="33"/>
    </row>
    <row r="1030" spans="2:8" s="1" customFormat="1" ht="16.8" customHeight="1">
      <c r="B1030" s="33"/>
      <c r="C1030" s="199" t="s">
        <v>720</v>
      </c>
      <c r="D1030" s="199" t="s">
        <v>3051</v>
      </c>
      <c r="E1030" s="17" t="s">
        <v>420</v>
      </c>
      <c r="F1030" s="200">
        <v>6.62</v>
      </c>
      <c r="H1030" s="33"/>
    </row>
    <row r="1031" spans="2:8" s="1" customFormat="1" ht="16.8" customHeight="1">
      <c r="B1031" s="33"/>
      <c r="C1031" s="199" t="s">
        <v>726</v>
      </c>
      <c r="D1031" s="199" t="s">
        <v>3052</v>
      </c>
      <c r="E1031" s="17" t="s">
        <v>420</v>
      </c>
      <c r="F1031" s="200">
        <v>6.62</v>
      </c>
      <c r="H1031" s="33"/>
    </row>
    <row r="1032" spans="2:8" s="7" customFormat="1" ht="16.8" customHeight="1">
      <c r="B1032" s="93"/>
      <c r="C1032" s="196" t="s">
        <v>173</v>
      </c>
      <c r="D1032" s="197" t="s">
        <v>2106</v>
      </c>
      <c r="E1032" s="197" t="s">
        <v>32</v>
      </c>
      <c r="F1032" s="198">
        <v>1.62</v>
      </c>
      <c r="H1032" s="93"/>
    </row>
    <row r="1033" spans="2:8" s="1" customFormat="1" ht="16.8" customHeight="1">
      <c r="B1033" s="33"/>
      <c r="C1033" s="199" t="s">
        <v>32</v>
      </c>
      <c r="D1033" s="199" t="s">
        <v>1178</v>
      </c>
      <c r="E1033" s="17" t="s">
        <v>32</v>
      </c>
      <c r="F1033" s="200">
        <v>0</v>
      </c>
      <c r="H1033" s="33"/>
    </row>
    <row r="1034" spans="2:8" s="1" customFormat="1" ht="16.8" customHeight="1">
      <c r="B1034" s="33"/>
      <c r="C1034" s="199" t="s">
        <v>32</v>
      </c>
      <c r="D1034" s="199" t="s">
        <v>3011</v>
      </c>
      <c r="E1034" s="17" t="s">
        <v>32</v>
      </c>
      <c r="F1034" s="200">
        <v>0</v>
      </c>
      <c r="H1034" s="33"/>
    </row>
    <row r="1035" spans="2:8" s="1" customFormat="1" ht="16.8" customHeight="1">
      <c r="B1035" s="33"/>
      <c r="C1035" s="199" t="s">
        <v>32</v>
      </c>
      <c r="D1035" s="199" t="s">
        <v>3271</v>
      </c>
      <c r="E1035" s="17" t="s">
        <v>32</v>
      </c>
      <c r="F1035" s="200">
        <v>1.62</v>
      </c>
      <c r="H1035" s="33"/>
    </row>
    <row r="1036" spans="2:8" s="1" customFormat="1" ht="16.8" customHeight="1">
      <c r="B1036" s="33"/>
      <c r="C1036" s="201" t="s">
        <v>2930</v>
      </c>
      <c r="H1036" s="33"/>
    </row>
    <row r="1037" spans="2:8" s="1" customFormat="1" ht="16.8" customHeight="1">
      <c r="B1037" s="33"/>
      <c r="C1037" s="199" t="s">
        <v>691</v>
      </c>
      <c r="D1037" s="199" t="s">
        <v>3045</v>
      </c>
      <c r="E1037" s="17" t="s">
        <v>420</v>
      </c>
      <c r="F1037" s="200">
        <v>1.62</v>
      </c>
      <c r="H1037" s="33"/>
    </row>
    <row r="1038" spans="2:8" s="1" customFormat="1" ht="16.8" customHeight="1">
      <c r="B1038" s="33"/>
      <c r="C1038" s="199" t="s">
        <v>2296</v>
      </c>
      <c r="D1038" s="199" t="s">
        <v>3267</v>
      </c>
      <c r="E1038" s="17" t="s">
        <v>420</v>
      </c>
      <c r="F1038" s="200">
        <v>1.62</v>
      </c>
      <c r="H1038" s="33"/>
    </row>
    <row r="1039" spans="2:8" s="1" customFormat="1" ht="20.399999999999999">
      <c r="B1039" s="33"/>
      <c r="C1039" s="199" t="s">
        <v>2319</v>
      </c>
      <c r="D1039" s="199" t="s">
        <v>3272</v>
      </c>
      <c r="E1039" s="17" t="s">
        <v>420</v>
      </c>
      <c r="F1039" s="200">
        <v>1.62</v>
      </c>
      <c r="H1039" s="33"/>
    </row>
    <row r="1040" spans="2:8" s="1" customFormat="1" ht="16.8" customHeight="1">
      <c r="B1040" s="33"/>
      <c r="C1040" s="199" t="s">
        <v>585</v>
      </c>
      <c r="D1040" s="199" t="s">
        <v>3027</v>
      </c>
      <c r="E1040" s="17" t="s">
        <v>420</v>
      </c>
      <c r="F1040" s="200">
        <v>1.62</v>
      </c>
      <c r="H1040" s="33"/>
    </row>
    <row r="1041" spans="2:8" s="7" customFormat="1" ht="16.8" customHeight="1">
      <c r="B1041" s="93"/>
      <c r="C1041" s="196" t="s">
        <v>175</v>
      </c>
      <c r="D1041" s="197" t="s">
        <v>2108</v>
      </c>
      <c r="E1041" s="197" t="s">
        <v>32</v>
      </c>
      <c r="F1041" s="198">
        <v>56.322000000000003</v>
      </c>
      <c r="H1041" s="93"/>
    </row>
    <row r="1042" spans="2:8" s="1" customFormat="1" ht="16.8" customHeight="1">
      <c r="B1042" s="33"/>
      <c r="C1042" s="199" t="s">
        <v>32</v>
      </c>
      <c r="D1042" s="199" t="s">
        <v>1178</v>
      </c>
      <c r="E1042" s="17" t="s">
        <v>32</v>
      </c>
      <c r="F1042" s="200">
        <v>0</v>
      </c>
      <c r="H1042" s="33"/>
    </row>
    <row r="1043" spans="2:8" s="1" customFormat="1" ht="16.8" customHeight="1">
      <c r="B1043" s="33"/>
      <c r="C1043" s="199" t="s">
        <v>32</v>
      </c>
      <c r="D1043" s="199" t="s">
        <v>3011</v>
      </c>
      <c r="E1043" s="17" t="s">
        <v>32</v>
      </c>
      <c r="F1043" s="200">
        <v>0</v>
      </c>
      <c r="H1043" s="33"/>
    </row>
    <row r="1044" spans="2:8" s="1" customFormat="1" ht="16.8" customHeight="1">
      <c r="B1044" s="33"/>
      <c r="C1044" s="199" t="s">
        <v>32</v>
      </c>
      <c r="D1044" s="199" t="s">
        <v>2942</v>
      </c>
      <c r="E1044" s="17" t="s">
        <v>32</v>
      </c>
      <c r="F1044" s="200">
        <v>0</v>
      </c>
      <c r="H1044" s="33"/>
    </row>
    <row r="1045" spans="2:8" s="1" customFormat="1" ht="16.8" customHeight="1">
      <c r="B1045" s="33"/>
      <c r="C1045" s="199" t="s">
        <v>32</v>
      </c>
      <c r="D1045" s="199" t="s">
        <v>3273</v>
      </c>
      <c r="E1045" s="17" t="s">
        <v>32</v>
      </c>
      <c r="F1045" s="200">
        <v>56.322000000000003</v>
      </c>
      <c r="H1045" s="33"/>
    </row>
    <row r="1046" spans="2:8" s="1" customFormat="1" ht="16.8" customHeight="1">
      <c r="B1046" s="33"/>
      <c r="C1046" s="201" t="s">
        <v>2930</v>
      </c>
      <c r="H1046" s="33"/>
    </row>
    <row r="1047" spans="2:8" s="1" customFormat="1" ht="20.399999999999999">
      <c r="B1047" s="33"/>
      <c r="C1047" s="199" t="s">
        <v>502</v>
      </c>
      <c r="D1047" s="199" t="s">
        <v>2935</v>
      </c>
      <c r="E1047" s="17" t="s">
        <v>436</v>
      </c>
      <c r="F1047" s="200">
        <v>56.322000000000003</v>
      </c>
      <c r="H1047" s="33"/>
    </row>
    <row r="1048" spans="2:8" s="1" customFormat="1" ht="16.8" customHeight="1">
      <c r="B1048" s="33"/>
      <c r="C1048" s="199" t="s">
        <v>509</v>
      </c>
      <c r="D1048" s="199" t="s">
        <v>510</v>
      </c>
      <c r="E1048" s="17" t="s">
        <v>436</v>
      </c>
      <c r="F1048" s="200">
        <v>56.322000000000003</v>
      </c>
      <c r="H1048" s="33"/>
    </row>
    <row r="1049" spans="2:8" s="7" customFormat="1" ht="16.8" customHeight="1">
      <c r="B1049" s="93"/>
      <c r="C1049" s="196" t="s">
        <v>178</v>
      </c>
      <c r="D1049" s="197" t="s">
        <v>2110</v>
      </c>
      <c r="E1049" s="197" t="s">
        <v>32</v>
      </c>
      <c r="F1049" s="198">
        <v>118.276</v>
      </c>
      <c r="H1049" s="93"/>
    </row>
    <row r="1050" spans="2:8" s="1" customFormat="1" ht="16.8" customHeight="1">
      <c r="B1050" s="33"/>
      <c r="C1050" s="199" t="s">
        <v>32</v>
      </c>
      <c r="D1050" s="199" t="s">
        <v>1178</v>
      </c>
      <c r="E1050" s="17" t="s">
        <v>32</v>
      </c>
      <c r="F1050" s="200">
        <v>0</v>
      </c>
      <c r="H1050" s="33"/>
    </row>
    <row r="1051" spans="2:8" s="1" customFormat="1" ht="16.8" customHeight="1">
      <c r="B1051" s="33"/>
      <c r="C1051" s="199" t="s">
        <v>32</v>
      </c>
      <c r="D1051" s="199" t="s">
        <v>3011</v>
      </c>
      <c r="E1051" s="17" t="s">
        <v>32</v>
      </c>
      <c r="F1051" s="200">
        <v>0</v>
      </c>
      <c r="H1051" s="33"/>
    </row>
    <row r="1052" spans="2:8" s="1" customFormat="1" ht="16.8" customHeight="1">
      <c r="B1052" s="33"/>
      <c r="C1052" s="199" t="s">
        <v>32</v>
      </c>
      <c r="D1052" s="199" t="s">
        <v>2942</v>
      </c>
      <c r="E1052" s="17" t="s">
        <v>32</v>
      </c>
      <c r="F1052" s="200">
        <v>0</v>
      </c>
      <c r="H1052" s="33"/>
    </row>
    <row r="1053" spans="2:8" s="1" customFormat="1" ht="16.8" customHeight="1">
      <c r="B1053" s="33"/>
      <c r="C1053" s="199" t="s">
        <v>32</v>
      </c>
      <c r="D1053" s="199" t="s">
        <v>3274</v>
      </c>
      <c r="E1053" s="17" t="s">
        <v>32</v>
      </c>
      <c r="F1053" s="200">
        <v>0</v>
      </c>
      <c r="H1053" s="33"/>
    </row>
    <row r="1054" spans="2:8" s="1" customFormat="1" ht="16.8" customHeight="1">
      <c r="B1054" s="33"/>
      <c r="C1054" s="199" t="s">
        <v>32</v>
      </c>
      <c r="D1054" s="199" t="s">
        <v>3275</v>
      </c>
      <c r="E1054" s="17" t="s">
        <v>32</v>
      </c>
      <c r="F1054" s="200">
        <v>118.276</v>
      </c>
      <c r="H1054" s="33"/>
    </row>
    <row r="1055" spans="2:8" s="1" customFormat="1" ht="16.8" customHeight="1">
      <c r="B1055" s="33"/>
      <c r="C1055" s="201" t="s">
        <v>2930</v>
      </c>
      <c r="H1055" s="33"/>
    </row>
    <row r="1056" spans="2:8" s="1" customFormat="1" ht="20.399999999999999">
      <c r="B1056" s="33"/>
      <c r="C1056" s="199" t="s">
        <v>490</v>
      </c>
      <c r="D1056" s="199" t="s">
        <v>2938</v>
      </c>
      <c r="E1056" s="17" t="s">
        <v>420</v>
      </c>
      <c r="F1056" s="200">
        <v>118.276</v>
      </c>
      <c r="H1056" s="33"/>
    </row>
    <row r="1057" spans="2:8" s="7" customFormat="1" ht="16.8" customHeight="1">
      <c r="B1057" s="93"/>
      <c r="C1057" s="196" t="s">
        <v>181</v>
      </c>
      <c r="D1057" s="197" t="s">
        <v>2112</v>
      </c>
      <c r="E1057" s="197" t="s">
        <v>32</v>
      </c>
      <c r="F1057" s="198">
        <v>4.5060000000000002</v>
      </c>
      <c r="H1057" s="93"/>
    </row>
    <row r="1058" spans="2:8" s="1" customFormat="1" ht="16.8" customHeight="1">
      <c r="B1058" s="33"/>
      <c r="C1058" s="199" t="s">
        <v>32</v>
      </c>
      <c r="D1058" s="199" t="s">
        <v>1178</v>
      </c>
      <c r="E1058" s="17" t="s">
        <v>32</v>
      </c>
      <c r="F1058" s="200">
        <v>0</v>
      </c>
      <c r="H1058" s="33"/>
    </row>
    <row r="1059" spans="2:8" s="1" customFormat="1" ht="16.8" customHeight="1">
      <c r="B1059" s="33"/>
      <c r="C1059" s="199" t="s">
        <v>32</v>
      </c>
      <c r="D1059" s="199" t="s">
        <v>3011</v>
      </c>
      <c r="E1059" s="17" t="s">
        <v>32</v>
      </c>
      <c r="F1059" s="200">
        <v>0</v>
      </c>
      <c r="H1059" s="33"/>
    </row>
    <row r="1060" spans="2:8" s="1" customFormat="1" ht="16.8" customHeight="1">
      <c r="B1060" s="33"/>
      <c r="C1060" s="199" t="s">
        <v>32</v>
      </c>
      <c r="D1060" s="199" t="s">
        <v>2942</v>
      </c>
      <c r="E1060" s="17" t="s">
        <v>32</v>
      </c>
      <c r="F1060" s="200">
        <v>0</v>
      </c>
      <c r="H1060" s="33"/>
    </row>
    <row r="1061" spans="2:8" s="1" customFormat="1" ht="16.8" customHeight="1">
      <c r="B1061" s="33"/>
      <c r="C1061" s="199" t="s">
        <v>32</v>
      </c>
      <c r="D1061" s="199" t="s">
        <v>3276</v>
      </c>
      <c r="E1061" s="17" t="s">
        <v>32</v>
      </c>
      <c r="F1061" s="200">
        <v>0</v>
      </c>
      <c r="H1061" s="33"/>
    </row>
    <row r="1062" spans="2:8" s="1" customFormat="1" ht="16.8" customHeight="1">
      <c r="B1062" s="33"/>
      <c r="C1062" s="199" t="s">
        <v>32</v>
      </c>
      <c r="D1062" s="199" t="s">
        <v>3277</v>
      </c>
      <c r="E1062" s="17" t="s">
        <v>32</v>
      </c>
      <c r="F1062" s="200">
        <v>4.5060000000000002</v>
      </c>
      <c r="H1062" s="33"/>
    </row>
    <row r="1063" spans="2:8" s="1" customFormat="1" ht="16.8" customHeight="1">
      <c r="B1063" s="33"/>
      <c r="C1063" s="201" t="s">
        <v>2930</v>
      </c>
      <c r="H1063" s="33"/>
    </row>
    <row r="1064" spans="2:8" s="1" customFormat="1" ht="16.8" customHeight="1">
      <c r="B1064" s="33"/>
      <c r="C1064" s="199" t="s">
        <v>2212</v>
      </c>
      <c r="D1064" s="199" t="s">
        <v>3278</v>
      </c>
      <c r="E1064" s="17" t="s">
        <v>355</v>
      </c>
      <c r="F1064" s="200">
        <v>4.5060000000000002</v>
      </c>
      <c r="H1064" s="33"/>
    </row>
    <row r="1065" spans="2:8" s="7" customFormat="1" ht="16.8" customHeight="1">
      <c r="B1065" s="93"/>
      <c r="C1065" s="196" t="s">
        <v>184</v>
      </c>
      <c r="D1065" s="197" t="s">
        <v>2114</v>
      </c>
      <c r="E1065" s="197" t="s">
        <v>32</v>
      </c>
      <c r="F1065" s="198">
        <v>14.644</v>
      </c>
      <c r="H1065" s="93"/>
    </row>
    <row r="1066" spans="2:8" s="1" customFormat="1" ht="16.8" customHeight="1">
      <c r="B1066" s="33"/>
      <c r="C1066" s="199" t="s">
        <v>32</v>
      </c>
      <c r="D1066" s="199" t="s">
        <v>1178</v>
      </c>
      <c r="E1066" s="17" t="s">
        <v>32</v>
      </c>
      <c r="F1066" s="200">
        <v>0</v>
      </c>
      <c r="H1066" s="33"/>
    </row>
    <row r="1067" spans="2:8" s="1" customFormat="1" ht="16.8" customHeight="1">
      <c r="B1067" s="33"/>
      <c r="C1067" s="199" t="s">
        <v>32</v>
      </c>
      <c r="D1067" s="199" t="s">
        <v>3011</v>
      </c>
      <c r="E1067" s="17" t="s">
        <v>32</v>
      </c>
      <c r="F1067" s="200">
        <v>0</v>
      </c>
      <c r="H1067" s="33"/>
    </row>
    <row r="1068" spans="2:8" s="1" customFormat="1" ht="16.8" customHeight="1">
      <c r="B1068" s="33"/>
      <c r="C1068" s="199" t="s">
        <v>32</v>
      </c>
      <c r="D1068" s="199" t="s">
        <v>2942</v>
      </c>
      <c r="E1068" s="17" t="s">
        <v>32</v>
      </c>
      <c r="F1068" s="200">
        <v>0</v>
      </c>
      <c r="H1068" s="33"/>
    </row>
    <row r="1069" spans="2:8" s="1" customFormat="1" ht="16.8" customHeight="1">
      <c r="B1069" s="33"/>
      <c r="C1069" s="199" t="s">
        <v>32</v>
      </c>
      <c r="D1069" s="199" t="s">
        <v>3279</v>
      </c>
      <c r="E1069" s="17" t="s">
        <v>32</v>
      </c>
      <c r="F1069" s="200">
        <v>0</v>
      </c>
      <c r="H1069" s="33"/>
    </row>
    <row r="1070" spans="2:8" s="1" customFormat="1" ht="16.8" customHeight="1">
      <c r="B1070" s="33"/>
      <c r="C1070" s="199" t="s">
        <v>32</v>
      </c>
      <c r="D1070" s="199" t="s">
        <v>3280</v>
      </c>
      <c r="E1070" s="17" t="s">
        <v>32</v>
      </c>
      <c r="F1070" s="200">
        <v>14.644</v>
      </c>
      <c r="H1070" s="33"/>
    </row>
    <row r="1071" spans="2:8" s="1" customFormat="1" ht="16.8" customHeight="1">
      <c r="B1071" s="33"/>
      <c r="C1071" s="201" t="s">
        <v>2930</v>
      </c>
      <c r="H1071" s="33"/>
    </row>
    <row r="1072" spans="2:8" s="1" customFormat="1" ht="20.399999999999999">
      <c r="B1072" s="33"/>
      <c r="C1072" s="199" t="s">
        <v>453</v>
      </c>
      <c r="D1072" s="199" t="s">
        <v>2945</v>
      </c>
      <c r="E1072" s="17" t="s">
        <v>355</v>
      </c>
      <c r="F1072" s="200">
        <v>14.644</v>
      </c>
      <c r="H1072" s="33"/>
    </row>
    <row r="1073" spans="2:8" s="7" customFormat="1" ht="16.8" customHeight="1">
      <c r="B1073" s="93"/>
      <c r="C1073" s="196" t="s">
        <v>187</v>
      </c>
      <c r="D1073" s="197" t="s">
        <v>2116</v>
      </c>
      <c r="E1073" s="197" t="s">
        <v>32</v>
      </c>
      <c r="F1073" s="198">
        <v>2</v>
      </c>
      <c r="H1073" s="93"/>
    </row>
    <row r="1074" spans="2:8" s="1" customFormat="1" ht="16.8" customHeight="1">
      <c r="B1074" s="33"/>
      <c r="C1074" s="199" t="s">
        <v>32</v>
      </c>
      <c r="D1074" s="199" t="s">
        <v>2946</v>
      </c>
      <c r="E1074" s="17" t="s">
        <v>32</v>
      </c>
      <c r="F1074" s="200">
        <v>0</v>
      </c>
      <c r="H1074" s="33"/>
    </row>
    <row r="1075" spans="2:8" s="1" customFormat="1" ht="16.8" customHeight="1">
      <c r="B1075" s="33"/>
      <c r="C1075" s="199" t="s">
        <v>32</v>
      </c>
      <c r="D1075" s="199" t="s">
        <v>3281</v>
      </c>
      <c r="E1075" s="17" t="s">
        <v>32</v>
      </c>
      <c r="F1075" s="200">
        <v>0</v>
      </c>
      <c r="H1075" s="33"/>
    </row>
    <row r="1076" spans="2:8" s="1" customFormat="1" ht="16.8" customHeight="1">
      <c r="B1076" s="33"/>
      <c r="C1076" s="199" t="s">
        <v>32</v>
      </c>
      <c r="D1076" s="199" t="s">
        <v>814</v>
      </c>
      <c r="E1076" s="17" t="s">
        <v>32</v>
      </c>
      <c r="F1076" s="200">
        <v>2</v>
      </c>
      <c r="H1076" s="33"/>
    </row>
    <row r="1077" spans="2:8" s="1" customFormat="1" ht="16.8" customHeight="1">
      <c r="B1077" s="33"/>
      <c r="C1077" s="201" t="s">
        <v>2930</v>
      </c>
      <c r="H1077" s="33"/>
    </row>
    <row r="1078" spans="2:8" s="1" customFormat="1" ht="16.8" customHeight="1">
      <c r="B1078" s="33"/>
      <c r="C1078" s="199" t="s">
        <v>1009</v>
      </c>
      <c r="D1078" s="199" t="s">
        <v>2954</v>
      </c>
      <c r="E1078" s="17" t="s">
        <v>515</v>
      </c>
      <c r="F1078" s="200">
        <v>2</v>
      </c>
      <c r="H1078" s="33"/>
    </row>
    <row r="1079" spans="2:8" s="7" customFormat="1" ht="16.8" customHeight="1">
      <c r="B1079" s="93"/>
      <c r="C1079" s="196" t="s">
        <v>190</v>
      </c>
      <c r="D1079" s="197" t="s">
        <v>2117</v>
      </c>
      <c r="E1079" s="197" t="s">
        <v>32</v>
      </c>
      <c r="F1079" s="198">
        <v>2</v>
      </c>
      <c r="H1079" s="93"/>
    </row>
    <row r="1080" spans="2:8" s="1" customFormat="1" ht="16.8" customHeight="1">
      <c r="B1080" s="33"/>
      <c r="C1080" s="199" t="s">
        <v>32</v>
      </c>
      <c r="D1080" s="199" t="s">
        <v>2946</v>
      </c>
      <c r="E1080" s="17" t="s">
        <v>32</v>
      </c>
      <c r="F1080" s="200">
        <v>0</v>
      </c>
      <c r="H1080" s="33"/>
    </row>
    <row r="1081" spans="2:8" s="1" customFormat="1" ht="16.8" customHeight="1">
      <c r="B1081" s="33"/>
      <c r="C1081" s="199" t="s">
        <v>32</v>
      </c>
      <c r="D1081" s="199" t="s">
        <v>3281</v>
      </c>
      <c r="E1081" s="17" t="s">
        <v>32</v>
      </c>
      <c r="F1081" s="200">
        <v>0</v>
      </c>
      <c r="H1081" s="33"/>
    </row>
    <row r="1082" spans="2:8" s="1" customFormat="1" ht="16.8" customHeight="1">
      <c r="B1082" s="33"/>
      <c r="C1082" s="199" t="s">
        <v>32</v>
      </c>
      <c r="D1082" s="199" t="s">
        <v>814</v>
      </c>
      <c r="E1082" s="17" t="s">
        <v>32</v>
      </c>
      <c r="F1082" s="200">
        <v>2</v>
      </c>
      <c r="H1082" s="33"/>
    </row>
    <row r="1083" spans="2:8" s="1" customFormat="1" ht="16.8" customHeight="1">
      <c r="B1083" s="33"/>
      <c r="C1083" s="201" t="s">
        <v>2930</v>
      </c>
      <c r="H1083" s="33"/>
    </row>
    <row r="1084" spans="2:8" s="1" customFormat="1" ht="16.8" customHeight="1">
      <c r="B1084" s="33"/>
      <c r="C1084" s="199" t="s">
        <v>978</v>
      </c>
      <c r="D1084" s="199" t="s">
        <v>2952</v>
      </c>
      <c r="E1084" s="17" t="s">
        <v>515</v>
      </c>
      <c r="F1084" s="200">
        <v>2</v>
      </c>
      <c r="H1084" s="33"/>
    </row>
    <row r="1085" spans="2:8" s="7" customFormat="1" ht="16.8" customHeight="1">
      <c r="B1085" s="93"/>
      <c r="C1085" s="196" t="s">
        <v>193</v>
      </c>
      <c r="D1085" s="197" t="s">
        <v>2118</v>
      </c>
      <c r="E1085" s="197" t="s">
        <v>32</v>
      </c>
      <c r="F1085" s="198">
        <v>4.5</v>
      </c>
      <c r="H1085" s="93"/>
    </row>
    <row r="1086" spans="2:8" s="1" customFormat="1" ht="16.8" customHeight="1">
      <c r="B1086" s="33"/>
      <c r="C1086" s="199" t="s">
        <v>32</v>
      </c>
      <c r="D1086" s="199" t="s">
        <v>2946</v>
      </c>
      <c r="E1086" s="17" t="s">
        <v>32</v>
      </c>
      <c r="F1086" s="200">
        <v>0</v>
      </c>
      <c r="H1086" s="33"/>
    </row>
    <row r="1087" spans="2:8" s="1" customFormat="1" ht="16.8" customHeight="1">
      <c r="B1087" s="33"/>
      <c r="C1087" s="199" t="s">
        <v>32</v>
      </c>
      <c r="D1087" s="199" t="s">
        <v>3282</v>
      </c>
      <c r="E1087" s="17" t="s">
        <v>32</v>
      </c>
      <c r="F1087" s="200">
        <v>0</v>
      </c>
      <c r="H1087" s="33"/>
    </row>
    <row r="1088" spans="2:8" s="1" customFormat="1" ht="16.8" customHeight="1">
      <c r="B1088" s="33"/>
      <c r="C1088" s="199" t="s">
        <v>32</v>
      </c>
      <c r="D1088" s="199" t="s">
        <v>3283</v>
      </c>
      <c r="E1088" s="17" t="s">
        <v>32</v>
      </c>
      <c r="F1088" s="200">
        <v>4.5</v>
      </c>
      <c r="H1088" s="33"/>
    </row>
    <row r="1089" spans="2:8" s="1" customFormat="1" ht="16.8" customHeight="1">
      <c r="B1089" s="33"/>
      <c r="C1089" s="201" t="s">
        <v>2930</v>
      </c>
      <c r="H1089" s="33"/>
    </row>
    <row r="1090" spans="2:8" s="1" customFormat="1" ht="16.8" customHeight="1">
      <c r="B1090" s="33"/>
      <c r="C1090" s="199" t="s">
        <v>1020</v>
      </c>
      <c r="D1090" s="199" t="s">
        <v>2957</v>
      </c>
      <c r="E1090" s="17" t="s">
        <v>420</v>
      </c>
      <c r="F1090" s="200">
        <v>4.5</v>
      </c>
      <c r="H1090" s="33"/>
    </row>
    <row r="1091" spans="2:8" s="1" customFormat="1" ht="16.8" customHeight="1">
      <c r="B1091" s="33"/>
      <c r="C1091" s="199" t="s">
        <v>1041</v>
      </c>
      <c r="D1091" s="199" t="s">
        <v>2958</v>
      </c>
      <c r="E1091" s="17" t="s">
        <v>420</v>
      </c>
      <c r="F1091" s="200">
        <v>4.5</v>
      </c>
      <c r="H1091" s="33"/>
    </row>
    <row r="1092" spans="2:8" s="7" customFormat="1" ht="16.8" customHeight="1">
      <c r="B1092" s="93"/>
      <c r="C1092" s="196" t="s">
        <v>195</v>
      </c>
      <c r="D1092" s="197" t="s">
        <v>2120</v>
      </c>
      <c r="E1092" s="197" t="s">
        <v>32</v>
      </c>
      <c r="F1092" s="198">
        <v>58.8</v>
      </c>
      <c r="H1092" s="93"/>
    </row>
    <row r="1093" spans="2:8" s="1" customFormat="1" ht="16.8" customHeight="1">
      <c r="B1093" s="33"/>
      <c r="C1093" s="199" t="s">
        <v>32</v>
      </c>
      <c r="D1093" s="199" t="s">
        <v>2946</v>
      </c>
      <c r="E1093" s="17" t="s">
        <v>32</v>
      </c>
      <c r="F1093" s="200">
        <v>0</v>
      </c>
      <c r="H1093" s="33"/>
    </row>
    <row r="1094" spans="2:8" s="1" customFormat="1" ht="16.8" customHeight="1">
      <c r="B1094" s="33"/>
      <c r="C1094" s="199" t="s">
        <v>32</v>
      </c>
      <c r="D1094" s="199" t="s">
        <v>3284</v>
      </c>
      <c r="E1094" s="17" t="s">
        <v>32</v>
      </c>
      <c r="F1094" s="200">
        <v>0</v>
      </c>
      <c r="H1094" s="33"/>
    </row>
    <row r="1095" spans="2:8" s="1" customFormat="1" ht="16.8" customHeight="1">
      <c r="B1095" s="33"/>
      <c r="C1095" s="199" t="s">
        <v>32</v>
      </c>
      <c r="D1095" s="199" t="s">
        <v>3285</v>
      </c>
      <c r="E1095" s="17" t="s">
        <v>32</v>
      </c>
      <c r="F1095" s="200">
        <v>58.8</v>
      </c>
      <c r="H1095" s="33"/>
    </row>
    <row r="1096" spans="2:8" s="1" customFormat="1" ht="16.8" customHeight="1">
      <c r="B1096" s="33"/>
      <c r="C1096" s="201" t="s">
        <v>2930</v>
      </c>
      <c r="H1096" s="33"/>
    </row>
    <row r="1097" spans="2:8" s="1" customFormat="1" ht="16.8" customHeight="1">
      <c r="B1097" s="33"/>
      <c r="C1097" s="199" t="s">
        <v>1027</v>
      </c>
      <c r="D1097" s="199" t="s">
        <v>2961</v>
      </c>
      <c r="E1097" s="17" t="s">
        <v>436</v>
      </c>
      <c r="F1097" s="200">
        <v>58.8</v>
      </c>
      <c r="H1097" s="33"/>
    </row>
    <row r="1098" spans="2:8" s="7" customFormat="1" ht="16.8" customHeight="1">
      <c r="B1098" s="93"/>
      <c r="C1098" s="196" t="s">
        <v>198</v>
      </c>
      <c r="D1098" s="197" t="s">
        <v>2122</v>
      </c>
      <c r="E1098" s="197" t="s">
        <v>32</v>
      </c>
      <c r="F1098" s="198">
        <v>11.76</v>
      </c>
      <c r="H1098" s="93"/>
    </row>
    <row r="1099" spans="2:8" s="1" customFormat="1" ht="16.8" customHeight="1">
      <c r="B1099" s="33"/>
      <c r="C1099" s="199" t="s">
        <v>32</v>
      </c>
      <c r="D1099" s="199" t="s">
        <v>3286</v>
      </c>
      <c r="E1099" s="17" t="s">
        <v>32</v>
      </c>
      <c r="F1099" s="200">
        <v>11.76</v>
      </c>
      <c r="H1099" s="33"/>
    </row>
    <row r="1100" spans="2:8" s="1" customFormat="1" ht="16.8" customHeight="1">
      <c r="B1100" s="33"/>
      <c r="C1100" s="201" t="s">
        <v>2930</v>
      </c>
      <c r="H1100" s="33"/>
    </row>
    <row r="1101" spans="2:8" s="1" customFormat="1" ht="16.8" customHeight="1">
      <c r="B1101" s="33"/>
      <c r="C1101" s="199" t="s">
        <v>2340</v>
      </c>
      <c r="D1101" s="199" t="s">
        <v>2341</v>
      </c>
      <c r="E1101" s="17" t="s">
        <v>420</v>
      </c>
      <c r="F1101" s="200">
        <v>12.113</v>
      </c>
      <c r="H1101" s="33"/>
    </row>
    <row r="1102" spans="2:8" s="7" customFormat="1" ht="16.8" customHeight="1">
      <c r="B1102" s="93"/>
      <c r="C1102" s="196" t="s">
        <v>201</v>
      </c>
      <c r="D1102" s="197" t="s">
        <v>2124</v>
      </c>
      <c r="E1102" s="197" t="s">
        <v>32</v>
      </c>
      <c r="F1102" s="198">
        <v>4.7830000000000004</v>
      </c>
      <c r="H1102" s="93"/>
    </row>
    <row r="1103" spans="2:8" s="1" customFormat="1" ht="16.8" customHeight="1">
      <c r="B1103" s="33"/>
      <c r="C1103" s="199" t="s">
        <v>32</v>
      </c>
      <c r="D1103" s="199" t="s">
        <v>2983</v>
      </c>
      <c r="E1103" s="17" t="s">
        <v>32</v>
      </c>
      <c r="F1103" s="200">
        <v>0</v>
      </c>
      <c r="H1103" s="33"/>
    </row>
    <row r="1104" spans="2:8" s="1" customFormat="1" ht="16.8" customHeight="1">
      <c r="B1104" s="33"/>
      <c r="C1104" s="199" t="s">
        <v>32</v>
      </c>
      <c r="D1104" s="199" t="s">
        <v>3287</v>
      </c>
      <c r="E1104" s="17" t="s">
        <v>32</v>
      </c>
      <c r="F1104" s="200">
        <v>0</v>
      </c>
      <c r="H1104" s="33"/>
    </row>
    <row r="1105" spans="2:8" s="1" customFormat="1" ht="16.8" customHeight="1">
      <c r="B1105" s="33"/>
      <c r="C1105" s="199" t="s">
        <v>32</v>
      </c>
      <c r="D1105" s="199" t="s">
        <v>3288</v>
      </c>
      <c r="E1105" s="17" t="s">
        <v>32</v>
      </c>
      <c r="F1105" s="200">
        <v>4.7830000000000004</v>
      </c>
      <c r="H1105" s="33"/>
    </row>
    <row r="1106" spans="2:8" s="1" customFormat="1" ht="16.8" customHeight="1">
      <c r="B1106" s="33"/>
      <c r="C1106" s="201" t="s">
        <v>2930</v>
      </c>
      <c r="H1106" s="33"/>
    </row>
    <row r="1107" spans="2:8" s="1" customFormat="1" ht="16.8" customHeight="1">
      <c r="B1107" s="33"/>
      <c r="C1107" s="199" t="s">
        <v>1048</v>
      </c>
      <c r="D1107" s="199" t="s">
        <v>2996</v>
      </c>
      <c r="E1107" s="17" t="s">
        <v>436</v>
      </c>
      <c r="F1107" s="200">
        <v>4.7830000000000004</v>
      </c>
      <c r="H1107" s="33"/>
    </row>
    <row r="1108" spans="2:8" s="7" customFormat="1" ht="16.8" customHeight="1">
      <c r="B1108" s="93"/>
      <c r="C1108" s="196" t="s">
        <v>204</v>
      </c>
      <c r="D1108" s="197" t="s">
        <v>2126</v>
      </c>
      <c r="E1108" s="197" t="s">
        <v>32</v>
      </c>
      <c r="F1108" s="198">
        <v>96.350999999999999</v>
      </c>
      <c r="H1108" s="93"/>
    </row>
    <row r="1109" spans="2:8" s="1" customFormat="1" ht="16.8" customHeight="1">
      <c r="B1109" s="33"/>
      <c r="C1109" s="199" t="s">
        <v>32</v>
      </c>
      <c r="D1109" s="199" t="s">
        <v>2983</v>
      </c>
      <c r="E1109" s="17" t="s">
        <v>32</v>
      </c>
      <c r="F1109" s="200">
        <v>0</v>
      </c>
      <c r="H1109" s="33"/>
    </row>
    <row r="1110" spans="2:8" s="1" customFormat="1" ht="16.8" customHeight="1">
      <c r="B1110" s="33"/>
      <c r="C1110" s="199" t="s">
        <v>32</v>
      </c>
      <c r="D1110" s="199" t="s">
        <v>3289</v>
      </c>
      <c r="E1110" s="17" t="s">
        <v>32</v>
      </c>
      <c r="F1110" s="200">
        <v>0</v>
      </c>
      <c r="H1110" s="33"/>
    </row>
    <row r="1111" spans="2:8" s="1" customFormat="1" ht="16.8" customHeight="1">
      <c r="B1111" s="33"/>
      <c r="C1111" s="199" t="s">
        <v>32</v>
      </c>
      <c r="D1111" s="199" t="s">
        <v>3290</v>
      </c>
      <c r="E1111" s="17" t="s">
        <v>32</v>
      </c>
      <c r="F1111" s="200">
        <v>0</v>
      </c>
      <c r="H1111" s="33"/>
    </row>
    <row r="1112" spans="2:8" s="1" customFormat="1" ht="16.8" customHeight="1">
      <c r="B1112" s="33"/>
      <c r="C1112" s="199" t="s">
        <v>32</v>
      </c>
      <c r="D1112" s="199" t="s">
        <v>3291</v>
      </c>
      <c r="E1112" s="17" t="s">
        <v>32</v>
      </c>
      <c r="F1112" s="200">
        <v>87.340999999999994</v>
      </c>
      <c r="H1112" s="33"/>
    </row>
    <row r="1113" spans="2:8" s="1" customFormat="1" ht="16.8" customHeight="1">
      <c r="B1113" s="33"/>
      <c r="C1113" s="199" t="s">
        <v>32</v>
      </c>
      <c r="D1113" s="199" t="s">
        <v>3292</v>
      </c>
      <c r="E1113" s="17" t="s">
        <v>32</v>
      </c>
      <c r="F1113" s="200">
        <v>9.01</v>
      </c>
      <c r="H1113" s="33"/>
    </row>
    <row r="1114" spans="2:8" s="1" customFormat="1" ht="16.8" customHeight="1">
      <c r="B1114" s="33"/>
      <c r="C1114" s="201" t="s">
        <v>2930</v>
      </c>
      <c r="H1114" s="33"/>
    </row>
    <row r="1115" spans="2:8" s="1" customFormat="1" ht="16.8" customHeight="1">
      <c r="B1115" s="33"/>
      <c r="C1115" s="199" t="s">
        <v>1072</v>
      </c>
      <c r="D1115" s="199" t="s">
        <v>3010</v>
      </c>
      <c r="E1115" s="17" t="s">
        <v>436</v>
      </c>
      <c r="F1115" s="200">
        <v>96.350999999999999</v>
      </c>
      <c r="H1115" s="33"/>
    </row>
    <row r="1116" spans="2:8" s="7" customFormat="1" ht="16.8" customHeight="1">
      <c r="B1116" s="93"/>
      <c r="C1116" s="196" t="s">
        <v>207</v>
      </c>
      <c r="D1116" s="197" t="s">
        <v>2128</v>
      </c>
      <c r="E1116" s="197" t="s">
        <v>32</v>
      </c>
      <c r="F1116" s="198">
        <v>96.350999999999999</v>
      </c>
      <c r="H1116" s="93"/>
    </row>
    <row r="1117" spans="2:8" s="1" customFormat="1" ht="16.8" customHeight="1">
      <c r="B1117" s="33"/>
      <c r="C1117" s="199" t="s">
        <v>32</v>
      </c>
      <c r="D1117" s="199" t="s">
        <v>3291</v>
      </c>
      <c r="E1117" s="17" t="s">
        <v>32</v>
      </c>
      <c r="F1117" s="200">
        <v>87.340999999999994</v>
      </c>
      <c r="H1117" s="33"/>
    </row>
    <row r="1118" spans="2:8" s="1" customFormat="1" ht="16.8" customHeight="1">
      <c r="B1118" s="33"/>
      <c r="C1118" s="199" t="s">
        <v>32</v>
      </c>
      <c r="D1118" s="199" t="s">
        <v>3292</v>
      </c>
      <c r="E1118" s="17" t="s">
        <v>32</v>
      </c>
      <c r="F1118" s="200">
        <v>9.01</v>
      </c>
      <c r="H1118" s="33"/>
    </row>
    <row r="1119" spans="2:8" s="1" customFormat="1" ht="16.8" customHeight="1">
      <c r="B1119" s="33"/>
      <c r="C1119" s="201" t="s">
        <v>2930</v>
      </c>
      <c r="H1119" s="33"/>
    </row>
    <row r="1120" spans="2:8" s="1" customFormat="1" ht="16.8" customHeight="1">
      <c r="B1120" s="33"/>
      <c r="C1120" s="199" t="s">
        <v>1106</v>
      </c>
      <c r="D1120" s="199" t="s">
        <v>1107</v>
      </c>
      <c r="E1120" s="17" t="s">
        <v>436</v>
      </c>
      <c r="F1120" s="200">
        <v>98.278000000000006</v>
      </c>
      <c r="H1120" s="33"/>
    </row>
    <row r="1121" spans="2:8" s="7" customFormat="1" ht="16.8" customHeight="1">
      <c r="B1121" s="93"/>
      <c r="C1121" s="196" t="s">
        <v>210</v>
      </c>
      <c r="D1121" s="197" t="s">
        <v>2129</v>
      </c>
      <c r="E1121" s="197" t="s">
        <v>32</v>
      </c>
      <c r="F1121" s="198">
        <v>188.227</v>
      </c>
      <c r="H1121" s="93"/>
    </row>
    <row r="1122" spans="2:8" s="1" customFormat="1" ht="16.8" customHeight="1">
      <c r="B1122" s="33"/>
      <c r="C1122" s="199" t="s">
        <v>32</v>
      </c>
      <c r="D1122" s="199" t="s">
        <v>2983</v>
      </c>
      <c r="E1122" s="17" t="s">
        <v>32</v>
      </c>
      <c r="F1122" s="200">
        <v>0</v>
      </c>
      <c r="H1122" s="33"/>
    </row>
    <row r="1123" spans="2:8" s="1" customFormat="1" ht="16.8" customHeight="1">
      <c r="B1123" s="33"/>
      <c r="C1123" s="199" t="s">
        <v>32</v>
      </c>
      <c r="D1123" s="199" t="s">
        <v>3289</v>
      </c>
      <c r="E1123" s="17" t="s">
        <v>32</v>
      </c>
      <c r="F1123" s="200">
        <v>0</v>
      </c>
      <c r="H1123" s="33"/>
    </row>
    <row r="1124" spans="2:8" s="1" customFormat="1" ht="16.8" customHeight="1">
      <c r="B1124" s="33"/>
      <c r="C1124" s="199" t="s">
        <v>32</v>
      </c>
      <c r="D1124" s="199" t="s">
        <v>3293</v>
      </c>
      <c r="E1124" s="17" t="s">
        <v>32</v>
      </c>
      <c r="F1124" s="200">
        <v>0</v>
      </c>
      <c r="H1124" s="33"/>
    </row>
    <row r="1125" spans="2:8" s="1" customFormat="1" ht="16.8" customHeight="1">
      <c r="B1125" s="33"/>
      <c r="C1125" s="199" t="s">
        <v>32</v>
      </c>
      <c r="D1125" s="199" t="s">
        <v>3294</v>
      </c>
      <c r="E1125" s="17" t="s">
        <v>32</v>
      </c>
      <c r="F1125" s="200">
        <v>10.010999999999999</v>
      </c>
      <c r="H1125" s="33"/>
    </row>
    <row r="1126" spans="2:8" s="1" customFormat="1" ht="16.8" customHeight="1">
      <c r="B1126" s="33"/>
      <c r="C1126" s="199" t="s">
        <v>32</v>
      </c>
      <c r="D1126" s="199" t="s">
        <v>3295</v>
      </c>
      <c r="E1126" s="17" t="s">
        <v>32</v>
      </c>
      <c r="F1126" s="200">
        <v>53.127000000000002</v>
      </c>
      <c r="H1126" s="33"/>
    </row>
    <row r="1127" spans="2:8" s="1" customFormat="1" ht="16.8" customHeight="1">
      <c r="B1127" s="33"/>
      <c r="C1127" s="199" t="s">
        <v>32</v>
      </c>
      <c r="D1127" s="199" t="s">
        <v>3296</v>
      </c>
      <c r="E1127" s="17" t="s">
        <v>32</v>
      </c>
      <c r="F1127" s="200">
        <v>0</v>
      </c>
      <c r="H1127" s="33"/>
    </row>
    <row r="1128" spans="2:8" s="1" customFormat="1" ht="16.8" customHeight="1">
      <c r="B1128" s="33"/>
      <c r="C1128" s="199" t="s">
        <v>32</v>
      </c>
      <c r="D1128" s="199" t="s">
        <v>3297</v>
      </c>
      <c r="E1128" s="17" t="s">
        <v>32</v>
      </c>
      <c r="F1128" s="200">
        <v>51.924999999999997</v>
      </c>
      <c r="H1128" s="33"/>
    </row>
    <row r="1129" spans="2:8" s="1" customFormat="1" ht="16.8" customHeight="1">
      <c r="B1129" s="33"/>
      <c r="C1129" s="199" t="s">
        <v>32</v>
      </c>
      <c r="D1129" s="199" t="s">
        <v>3298</v>
      </c>
      <c r="E1129" s="17" t="s">
        <v>32</v>
      </c>
      <c r="F1129" s="200">
        <v>73.164000000000001</v>
      </c>
      <c r="H1129" s="33"/>
    </row>
    <row r="1130" spans="2:8" s="1" customFormat="1" ht="16.8" customHeight="1">
      <c r="B1130" s="33"/>
      <c r="C1130" s="201" t="s">
        <v>2930</v>
      </c>
      <c r="H1130" s="33"/>
    </row>
    <row r="1131" spans="2:8" s="1" customFormat="1" ht="20.399999999999999">
      <c r="B1131" s="33"/>
      <c r="C1131" s="199" t="s">
        <v>1116</v>
      </c>
      <c r="D1131" s="199" t="s">
        <v>2987</v>
      </c>
      <c r="E1131" s="17" t="s">
        <v>436</v>
      </c>
      <c r="F1131" s="200">
        <v>188.227</v>
      </c>
      <c r="H1131" s="33"/>
    </row>
    <row r="1132" spans="2:8" s="7" customFormat="1" ht="16.8" customHeight="1">
      <c r="B1132" s="93"/>
      <c r="C1132" s="196" t="s">
        <v>213</v>
      </c>
      <c r="D1132" s="197" t="s">
        <v>2131</v>
      </c>
      <c r="E1132" s="197" t="s">
        <v>32</v>
      </c>
      <c r="F1132" s="198">
        <v>125.089</v>
      </c>
      <c r="H1132" s="93"/>
    </row>
    <row r="1133" spans="2:8" s="1" customFormat="1" ht="16.8" customHeight="1">
      <c r="B1133" s="33"/>
      <c r="C1133" s="199" t="s">
        <v>32</v>
      </c>
      <c r="D1133" s="199" t="s">
        <v>3297</v>
      </c>
      <c r="E1133" s="17" t="s">
        <v>32</v>
      </c>
      <c r="F1133" s="200">
        <v>51.924999999999997</v>
      </c>
      <c r="H1133" s="33"/>
    </row>
    <row r="1134" spans="2:8" s="1" customFormat="1" ht="16.8" customHeight="1">
      <c r="B1134" s="33"/>
      <c r="C1134" s="199" t="s">
        <v>32</v>
      </c>
      <c r="D1134" s="199" t="s">
        <v>3298</v>
      </c>
      <c r="E1134" s="17" t="s">
        <v>32</v>
      </c>
      <c r="F1134" s="200">
        <v>73.164000000000001</v>
      </c>
      <c r="H1134" s="33"/>
    </row>
    <row r="1135" spans="2:8" s="1" customFormat="1" ht="16.8" customHeight="1">
      <c r="B1135" s="33"/>
      <c r="C1135" s="201" t="s">
        <v>2930</v>
      </c>
      <c r="H1135" s="33"/>
    </row>
    <row r="1136" spans="2:8" s="1" customFormat="1" ht="16.8" customHeight="1">
      <c r="B1136" s="33"/>
      <c r="C1136" s="199" t="s">
        <v>1128</v>
      </c>
      <c r="D1136" s="199" t="s">
        <v>1129</v>
      </c>
      <c r="E1136" s="17" t="s">
        <v>436</v>
      </c>
      <c r="F1136" s="200">
        <v>127.59099999999999</v>
      </c>
      <c r="H1136" s="33"/>
    </row>
    <row r="1137" spans="2:8" s="7" customFormat="1" ht="16.8" customHeight="1">
      <c r="B1137" s="93"/>
      <c r="C1137" s="196" t="s">
        <v>216</v>
      </c>
      <c r="D1137" s="197" t="s">
        <v>2133</v>
      </c>
      <c r="E1137" s="197" t="s">
        <v>32</v>
      </c>
      <c r="F1137" s="198">
        <v>63.137999999999998</v>
      </c>
      <c r="H1137" s="93"/>
    </row>
    <row r="1138" spans="2:8" s="1" customFormat="1" ht="16.8" customHeight="1">
      <c r="B1138" s="33"/>
      <c r="C1138" s="199" t="s">
        <v>32</v>
      </c>
      <c r="D1138" s="199" t="s">
        <v>3294</v>
      </c>
      <c r="E1138" s="17" t="s">
        <v>32</v>
      </c>
      <c r="F1138" s="200">
        <v>10.010999999999999</v>
      </c>
      <c r="H1138" s="33"/>
    </row>
    <row r="1139" spans="2:8" s="1" customFormat="1" ht="16.8" customHeight="1">
      <c r="B1139" s="33"/>
      <c r="C1139" s="199" t="s">
        <v>32</v>
      </c>
      <c r="D1139" s="199" t="s">
        <v>3295</v>
      </c>
      <c r="E1139" s="17" t="s">
        <v>32</v>
      </c>
      <c r="F1139" s="200">
        <v>53.127000000000002</v>
      </c>
      <c r="H1139" s="33"/>
    </row>
    <row r="1140" spans="2:8" s="1" customFormat="1" ht="16.8" customHeight="1">
      <c r="B1140" s="33"/>
      <c r="C1140" s="201" t="s">
        <v>2930</v>
      </c>
      <c r="H1140" s="33"/>
    </row>
    <row r="1141" spans="2:8" s="1" customFormat="1" ht="16.8" customHeight="1">
      <c r="B1141" s="33"/>
      <c r="C1141" s="199" t="s">
        <v>1101</v>
      </c>
      <c r="D1141" s="199" t="s">
        <v>1102</v>
      </c>
      <c r="E1141" s="17" t="s">
        <v>436</v>
      </c>
      <c r="F1141" s="200">
        <v>64.400999999999996</v>
      </c>
      <c r="H1141" s="33"/>
    </row>
    <row r="1142" spans="2:8" s="7" customFormat="1" ht="16.8" customHeight="1">
      <c r="B1142" s="93"/>
      <c r="C1142" s="196" t="s">
        <v>219</v>
      </c>
      <c r="D1142" s="197" t="s">
        <v>2135</v>
      </c>
      <c r="E1142" s="197" t="s">
        <v>32</v>
      </c>
      <c r="F1142" s="198">
        <v>5</v>
      </c>
      <c r="H1142" s="93"/>
    </row>
    <row r="1143" spans="2:8" s="1" customFormat="1" ht="16.8" customHeight="1">
      <c r="B1143" s="33"/>
      <c r="C1143" s="199" t="s">
        <v>32</v>
      </c>
      <c r="D1143" s="199" t="s">
        <v>1178</v>
      </c>
      <c r="E1143" s="17" t="s">
        <v>32</v>
      </c>
      <c r="F1143" s="200">
        <v>0</v>
      </c>
      <c r="H1143" s="33"/>
    </row>
    <row r="1144" spans="2:8" s="1" customFormat="1" ht="16.8" customHeight="1">
      <c r="B1144" s="33"/>
      <c r="C1144" s="199" t="s">
        <v>32</v>
      </c>
      <c r="D1144" s="199" t="s">
        <v>3299</v>
      </c>
      <c r="E1144" s="17" t="s">
        <v>32</v>
      </c>
      <c r="F1144" s="200">
        <v>0</v>
      </c>
      <c r="H1144" s="33"/>
    </row>
    <row r="1145" spans="2:8" s="1" customFormat="1" ht="16.8" customHeight="1">
      <c r="B1145" s="33"/>
      <c r="C1145" s="199" t="s">
        <v>32</v>
      </c>
      <c r="D1145" s="199" t="s">
        <v>3300</v>
      </c>
      <c r="E1145" s="17" t="s">
        <v>32</v>
      </c>
      <c r="F1145" s="200">
        <v>5</v>
      </c>
      <c r="H1145" s="33"/>
    </row>
    <row r="1146" spans="2:8" s="1" customFormat="1" ht="16.8" customHeight="1">
      <c r="B1146" s="33"/>
      <c r="C1146" s="201" t="s">
        <v>2930</v>
      </c>
      <c r="H1146" s="33"/>
    </row>
    <row r="1147" spans="2:8" s="1" customFormat="1" ht="16.8" customHeight="1">
      <c r="B1147" s="33"/>
      <c r="C1147" s="199" t="s">
        <v>2244</v>
      </c>
      <c r="D1147" s="199" t="s">
        <v>3301</v>
      </c>
      <c r="E1147" s="17" t="s">
        <v>436</v>
      </c>
      <c r="F1147" s="200">
        <v>5</v>
      </c>
      <c r="H1147" s="33"/>
    </row>
    <row r="1148" spans="2:8" s="7" customFormat="1" ht="16.8" customHeight="1">
      <c r="B1148" s="93"/>
      <c r="C1148" s="196" t="s">
        <v>222</v>
      </c>
      <c r="D1148" s="197" t="s">
        <v>2136</v>
      </c>
      <c r="E1148" s="197" t="s">
        <v>32</v>
      </c>
      <c r="F1148" s="198">
        <v>2</v>
      </c>
      <c r="H1148" s="93"/>
    </row>
    <row r="1149" spans="2:8" s="1" customFormat="1" ht="16.8" customHeight="1">
      <c r="B1149" s="33"/>
      <c r="C1149" s="199" t="s">
        <v>32</v>
      </c>
      <c r="D1149" s="199" t="s">
        <v>3089</v>
      </c>
      <c r="E1149" s="17" t="s">
        <v>32</v>
      </c>
      <c r="F1149" s="200">
        <v>0</v>
      </c>
      <c r="H1149" s="33"/>
    </row>
    <row r="1150" spans="2:8" s="1" customFormat="1" ht="16.8" customHeight="1">
      <c r="B1150" s="33"/>
      <c r="C1150" s="199" t="s">
        <v>32</v>
      </c>
      <c r="D1150" s="199" t="s">
        <v>3302</v>
      </c>
      <c r="E1150" s="17" t="s">
        <v>32</v>
      </c>
      <c r="F1150" s="200">
        <v>2</v>
      </c>
      <c r="H1150" s="33"/>
    </row>
    <row r="1151" spans="2:8" s="1" customFormat="1" ht="16.8" customHeight="1">
      <c r="B1151" s="33"/>
      <c r="C1151" s="201" t="s">
        <v>2930</v>
      </c>
      <c r="H1151" s="33"/>
    </row>
    <row r="1152" spans="2:8" s="1" customFormat="1" ht="16.8" customHeight="1">
      <c r="B1152" s="33"/>
      <c r="C1152" s="199" t="s">
        <v>2451</v>
      </c>
      <c r="D1152" s="199" t="s">
        <v>3303</v>
      </c>
      <c r="E1152" s="17" t="s">
        <v>515</v>
      </c>
      <c r="F1152" s="200">
        <v>2</v>
      </c>
      <c r="H1152" s="33"/>
    </row>
    <row r="1153" spans="2:8" s="7" customFormat="1" ht="16.8" customHeight="1">
      <c r="B1153" s="93"/>
      <c r="C1153" s="196" t="s">
        <v>225</v>
      </c>
      <c r="D1153" s="197" t="s">
        <v>2137</v>
      </c>
      <c r="E1153" s="197" t="s">
        <v>32</v>
      </c>
      <c r="F1153" s="198">
        <v>673.1</v>
      </c>
      <c r="H1153" s="93"/>
    </row>
    <row r="1154" spans="2:8" s="1" customFormat="1" ht="16.8" customHeight="1">
      <c r="B1154" s="33"/>
      <c r="C1154" s="199" t="s">
        <v>32</v>
      </c>
      <c r="D1154" s="199" t="s">
        <v>1178</v>
      </c>
      <c r="E1154" s="17" t="s">
        <v>32</v>
      </c>
      <c r="F1154" s="200">
        <v>0</v>
      </c>
      <c r="H1154" s="33"/>
    </row>
    <row r="1155" spans="2:8" s="1" customFormat="1" ht="16.8" customHeight="1">
      <c r="B1155" s="33"/>
      <c r="C1155" s="199" t="s">
        <v>32</v>
      </c>
      <c r="D1155" s="199" t="s">
        <v>3304</v>
      </c>
      <c r="E1155" s="17" t="s">
        <v>32</v>
      </c>
      <c r="F1155" s="200">
        <v>168.98</v>
      </c>
      <c r="H1155" s="33"/>
    </row>
    <row r="1156" spans="2:8" s="1" customFormat="1" ht="16.8" customHeight="1">
      <c r="B1156" s="33"/>
      <c r="C1156" s="199" t="s">
        <v>32</v>
      </c>
      <c r="D1156" s="199" t="s">
        <v>3258</v>
      </c>
      <c r="E1156" s="17" t="s">
        <v>32</v>
      </c>
      <c r="F1156" s="200">
        <v>8.98</v>
      </c>
      <c r="H1156" s="33"/>
    </row>
    <row r="1157" spans="2:8" s="1" customFormat="1" ht="16.8" customHeight="1">
      <c r="B1157" s="33"/>
      <c r="C1157" s="199" t="s">
        <v>32</v>
      </c>
      <c r="D1157" s="199" t="s">
        <v>3260</v>
      </c>
      <c r="E1157" s="17" t="s">
        <v>32</v>
      </c>
      <c r="F1157" s="200">
        <v>203.34</v>
      </c>
      <c r="H1157" s="33"/>
    </row>
    <row r="1158" spans="2:8" s="1" customFormat="1" ht="16.8" customHeight="1">
      <c r="B1158" s="33"/>
      <c r="C1158" s="199" t="s">
        <v>32</v>
      </c>
      <c r="D1158" s="199" t="s">
        <v>3263</v>
      </c>
      <c r="E1158" s="17" t="s">
        <v>32</v>
      </c>
      <c r="F1158" s="200">
        <v>33.39</v>
      </c>
      <c r="H1158" s="33"/>
    </row>
    <row r="1159" spans="2:8" s="1" customFormat="1" ht="16.8" customHeight="1">
      <c r="B1159" s="33"/>
      <c r="C1159" s="199" t="s">
        <v>32</v>
      </c>
      <c r="D1159" s="199" t="s">
        <v>3265</v>
      </c>
      <c r="E1159" s="17" t="s">
        <v>32</v>
      </c>
      <c r="F1159" s="200">
        <v>256.79000000000002</v>
      </c>
      <c r="H1159" s="33"/>
    </row>
    <row r="1160" spans="2:8" s="1" customFormat="1" ht="16.8" customHeight="1">
      <c r="B1160" s="33"/>
      <c r="C1160" s="199" t="s">
        <v>32</v>
      </c>
      <c r="D1160" s="199" t="s">
        <v>3271</v>
      </c>
      <c r="E1160" s="17" t="s">
        <v>32</v>
      </c>
      <c r="F1160" s="200">
        <v>1.62</v>
      </c>
      <c r="H1160" s="33"/>
    </row>
    <row r="1161" spans="2:8" s="1" customFormat="1" ht="16.8" customHeight="1">
      <c r="B1161" s="33"/>
      <c r="C1161" s="201" t="s">
        <v>2930</v>
      </c>
      <c r="H1161" s="33"/>
    </row>
    <row r="1162" spans="2:8" s="1" customFormat="1" ht="16.8" customHeight="1">
      <c r="B1162" s="33"/>
      <c r="C1162" s="199" t="s">
        <v>418</v>
      </c>
      <c r="D1162" s="199" t="s">
        <v>3067</v>
      </c>
      <c r="E1162" s="17" t="s">
        <v>420</v>
      </c>
      <c r="F1162" s="200">
        <v>673.1</v>
      </c>
      <c r="H1162" s="33"/>
    </row>
    <row r="1163" spans="2:8" s="1" customFormat="1" ht="16.8" customHeight="1">
      <c r="B1163" s="33"/>
      <c r="C1163" s="199" t="s">
        <v>426</v>
      </c>
      <c r="D1163" s="199" t="s">
        <v>3068</v>
      </c>
      <c r="E1163" s="17" t="s">
        <v>420</v>
      </c>
      <c r="F1163" s="200">
        <v>673.1</v>
      </c>
      <c r="H1163" s="33"/>
    </row>
    <row r="1164" spans="2:8" s="7" customFormat="1" ht="16.8" customHeight="1">
      <c r="B1164" s="93"/>
      <c r="C1164" s="196" t="s">
        <v>227</v>
      </c>
      <c r="D1164" s="197" t="s">
        <v>2139</v>
      </c>
      <c r="E1164" s="197" t="s">
        <v>32</v>
      </c>
      <c r="F1164" s="198">
        <v>104.27800000000001</v>
      </c>
      <c r="H1164" s="93"/>
    </row>
    <row r="1165" spans="2:8" s="1" customFormat="1" ht="16.8" customHeight="1">
      <c r="B1165" s="33"/>
      <c r="C1165" s="199" t="s">
        <v>32</v>
      </c>
      <c r="D1165" s="199" t="s">
        <v>1178</v>
      </c>
      <c r="E1165" s="17" t="s">
        <v>32</v>
      </c>
      <c r="F1165" s="200">
        <v>0</v>
      </c>
      <c r="H1165" s="33"/>
    </row>
    <row r="1166" spans="2:8" s="1" customFormat="1" ht="16.8" customHeight="1">
      <c r="B1166" s="33"/>
      <c r="C1166" s="199" t="s">
        <v>32</v>
      </c>
      <c r="D1166" s="199" t="s">
        <v>3305</v>
      </c>
      <c r="E1166" s="17" t="s">
        <v>32</v>
      </c>
      <c r="F1166" s="200">
        <v>0</v>
      </c>
      <c r="H1166" s="33"/>
    </row>
    <row r="1167" spans="2:8" s="1" customFormat="1" ht="16.8" customHeight="1">
      <c r="B1167" s="33"/>
      <c r="C1167" s="199" t="s">
        <v>32</v>
      </c>
      <c r="D1167" s="199" t="s">
        <v>3306</v>
      </c>
      <c r="E1167" s="17" t="s">
        <v>32</v>
      </c>
      <c r="F1167" s="200">
        <v>43.935000000000002</v>
      </c>
      <c r="H1167" s="33"/>
    </row>
    <row r="1168" spans="2:8" s="1" customFormat="1" ht="16.8" customHeight="1">
      <c r="B1168" s="33"/>
      <c r="C1168" s="199" t="s">
        <v>32</v>
      </c>
      <c r="D1168" s="199" t="s">
        <v>3307</v>
      </c>
      <c r="E1168" s="17" t="s">
        <v>32</v>
      </c>
      <c r="F1168" s="200">
        <v>2.1549999999999998</v>
      </c>
      <c r="H1168" s="33"/>
    </row>
    <row r="1169" spans="2:8" s="1" customFormat="1" ht="16.8" customHeight="1">
      <c r="B1169" s="33"/>
      <c r="C1169" s="199" t="s">
        <v>32</v>
      </c>
      <c r="D1169" s="199" t="s">
        <v>3308</v>
      </c>
      <c r="E1169" s="17" t="s">
        <v>32</v>
      </c>
      <c r="F1169" s="200">
        <v>48.802</v>
      </c>
      <c r="H1169" s="33"/>
    </row>
    <row r="1170" spans="2:8" s="1" customFormat="1" ht="16.8" customHeight="1">
      <c r="B1170" s="33"/>
      <c r="C1170" s="199" t="s">
        <v>32</v>
      </c>
      <c r="D1170" s="199" t="s">
        <v>3309</v>
      </c>
      <c r="E1170" s="17" t="s">
        <v>32</v>
      </c>
      <c r="F1170" s="200">
        <v>8.0139999999999993</v>
      </c>
      <c r="H1170" s="33"/>
    </row>
    <row r="1171" spans="2:8" s="1" customFormat="1" ht="16.8" customHeight="1">
      <c r="B1171" s="33"/>
      <c r="C1171" s="199" t="s">
        <v>32</v>
      </c>
      <c r="D1171" s="199" t="s">
        <v>3310</v>
      </c>
      <c r="E1171" s="17" t="s">
        <v>32</v>
      </c>
      <c r="F1171" s="200">
        <v>0</v>
      </c>
      <c r="H1171" s="33"/>
    </row>
    <row r="1172" spans="2:8" s="1" customFormat="1" ht="16.8" customHeight="1">
      <c r="B1172" s="33"/>
      <c r="C1172" s="199" t="s">
        <v>32</v>
      </c>
      <c r="D1172" s="199" t="s">
        <v>3311</v>
      </c>
      <c r="E1172" s="17" t="s">
        <v>32</v>
      </c>
      <c r="F1172" s="200">
        <v>1.2569999999999999</v>
      </c>
      <c r="H1172" s="33"/>
    </row>
    <row r="1173" spans="2:8" s="1" customFormat="1" ht="16.8" customHeight="1">
      <c r="B1173" s="33"/>
      <c r="C1173" s="199" t="s">
        <v>32</v>
      </c>
      <c r="D1173" s="199" t="s">
        <v>3312</v>
      </c>
      <c r="E1173" s="17" t="s">
        <v>32</v>
      </c>
      <c r="F1173" s="200">
        <v>0</v>
      </c>
      <c r="H1173" s="33"/>
    </row>
    <row r="1174" spans="2:8" s="1" customFormat="1" ht="16.8" customHeight="1">
      <c r="B1174" s="33"/>
      <c r="C1174" s="199" t="s">
        <v>32</v>
      </c>
      <c r="D1174" s="199" t="s">
        <v>3313</v>
      </c>
      <c r="E1174" s="17" t="s">
        <v>32</v>
      </c>
      <c r="F1174" s="200">
        <v>0.115</v>
      </c>
      <c r="H1174" s="33"/>
    </row>
    <row r="1175" spans="2:8" s="1" customFormat="1" ht="16.8" customHeight="1">
      <c r="B1175" s="33"/>
      <c r="C1175" s="201" t="s">
        <v>2930</v>
      </c>
      <c r="H1175" s="33"/>
    </row>
    <row r="1176" spans="2:8" s="1" customFormat="1" ht="20.399999999999999">
      <c r="B1176" s="33"/>
      <c r="C1176" s="199" t="s">
        <v>2161</v>
      </c>
      <c r="D1176" s="199" t="s">
        <v>3314</v>
      </c>
      <c r="E1176" s="17" t="s">
        <v>355</v>
      </c>
      <c r="F1176" s="200">
        <v>104.27800000000001</v>
      </c>
      <c r="H1176" s="33"/>
    </row>
    <row r="1177" spans="2:8" s="1" customFormat="1" ht="16.8" customHeight="1">
      <c r="B1177" s="33"/>
      <c r="C1177" s="202" t="s">
        <v>32</v>
      </c>
      <c r="D1177" s="197" t="s">
        <v>3255</v>
      </c>
      <c r="E1177" s="203" t="s">
        <v>32</v>
      </c>
      <c r="F1177" s="204">
        <v>168.98</v>
      </c>
      <c r="H1177" s="33"/>
    </row>
    <row r="1178" spans="2:8" s="1" customFormat="1" ht="16.8" customHeight="1">
      <c r="B1178" s="33"/>
      <c r="C1178" s="199" t="s">
        <v>32</v>
      </c>
      <c r="D1178" s="199" t="s">
        <v>1178</v>
      </c>
      <c r="E1178" s="17" t="s">
        <v>32</v>
      </c>
      <c r="F1178" s="200">
        <v>0</v>
      </c>
      <c r="H1178" s="33"/>
    </row>
    <row r="1179" spans="2:8" s="1" customFormat="1" ht="16.8" customHeight="1">
      <c r="B1179" s="33"/>
      <c r="C1179" s="199" t="s">
        <v>32</v>
      </c>
      <c r="D1179" s="199" t="s">
        <v>2175</v>
      </c>
      <c r="E1179" s="17" t="s">
        <v>32</v>
      </c>
      <c r="F1179" s="200">
        <v>168.98</v>
      </c>
      <c r="H1179" s="33"/>
    </row>
    <row r="1180" spans="2:8" s="1" customFormat="1" ht="16.8" customHeight="1">
      <c r="B1180" s="33"/>
      <c r="C1180" s="202" t="s">
        <v>32</v>
      </c>
      <c r="D1180" s="197" t="s">
        <v>3288</v>
      </c>
      <c r="E1180" s="203" t="s">
        <v>32</v>
      </c>
      <c r="F1180" s="204">
        <v>4.7830000000000004</v>
      </c>
      <c r="H1180" s="33"/>
    </row>
    <row r="1181" spans="2:8" s="1" customFormat="1" ht="16.8" customHeight="1">
      <c r="B1181" s="33"/>
      <c r="C1181" s="199" t="s">
        <v>32</v>
      </c>
      <c r="D1181" s="199" t="s">
        <v>2409</v>
      </c>
      <c r="E1181" s="17" t="s">
        <v>32</v>
      </c>
      <c r="F1181" s="200">
        <v>4.7830000000000004</v>
      </c>
      <c r="H1181" s="33"/>
    </row>
    <row r="1182" spans="2:8" s="1" customFormat="1" ht="16.8" customHeight="1">
      <c r="B1182" s="33"/>
      <c r="C1182" s="202" t="s">
        <v>32</v>
      </c>
      <c r="D1182" s="197" t="s">
        <v>3291</v>
      </c>
      <c r="E1182" s="203" t="s">
        <v>32</v>
      </c>
      <c r="F1182" s="204">
        <v>87.340999999999994</v>
      </c>
      <c r="H1182" s="33"/>
    </row>
    <row r="1183" spans="2:8" s="1" customFormat="1" ht="16.8" customHeight="1">
      <c r="B1183" s="33"/>
      <c r="C1183" s="199" t="s">
        <v>32</v>
      </c>
      <c r="D1183" s="199" t="s">
        <v>2420</v>
      </c>
      <c r="E1183" s="17" t="s">
        <v>32</v>
      </c>
      <c r="F1183" s="200">
        <v>87.340999999999994</v>
      </c>
      <c r="H1183" s="33"/>
    </row>
    <row r="1184" spans="2:8" s="1" customFormat="1" ht="16.8" customHeight="1">
      <c r="B1184" s="33"/>
      <c r="C1184" s="202" t="s">
        <v>32</v>
      </c>
      <c r="D1184" s="197" t="s">
        <v>3292</v>
      </c>
      <c r="E1184" s="203" t="s">
        <v>32</v>
      </c>
      <c r="F1184" s="204">
        <v>9.01</v>
      </c>
      <c r="H1184" s="33"/>
    </row>
    <row r="1185" spans="2:8" s="1" customFormat="1" ht="16.8" customHeight="1">
      <c r="B1185" s="33"/>
      <c r="C1185" s="199" t="s">
        <v>32</v>
      </c>
      <c r="D1185" s="199" t="s">
        <v>2422</v>
      </c>
      <c r="E1185" s="17" t="s">
        <v>32</v>
      </c>
      <c r="F1185" s="200">
        <v>9.01</v>
      </c>
      <c r="H1185" s="33"/>
    </row>
    <row r="1186" spans="2:8" s="1" customFormat="1" ht="16.8" customHeight="1">
      <c r="B1186" s="33"/>
      <c r="C1186" s="202" t="s">
        <v>32</v>
      </c>
      <c r="D1186" s="197" t="s">
        <v>3294</v>
      </c>
      <c r="E1186" s="203" t="s">
        <v>32</v>
      </c>
      <c r="F1186" s="204">
        <v>10.010999999999999</v>
      </c>
      <c r="H1186" s="33"/>
    </row>
    <row r="1187" spans="2:8" s="1" customFormat="1" ht="16.8" customHeight="1">
      <c r="B1187" s="33"/>
      <c r="C1187" s="199" t="s">
        <v>32</v>
      </c>
      <c r="D1187" s="199" t="s">
        <v>2433</v>
      </c>
      <c r="E1187" s="17" t="s">
        <v>32</v>
      </c>
      <c r="F1187" s="200">
        <v>10.010999999999999</v>
      </c>
      <c r="H1187" s="33"/>
    </row>
    <row r="1188" spans="2:8" s="1" customFormat="1" ht="16.8" customHeight="1">
      <c r="B1188" s="33"/>
      <c r="C1188" s="202" t="s">
        <v>32</v>
      </c>
      <c r="D1188" s="197" t="s">
        <v>3295</v>
      </c>
      <c r="E1188" s="203" t="s">
        <v>32</v>
      </c>
      <c r="F1188" s="204">
        <v>53.127000000000002</v>
      </c>
      <c r="H1188" s="33"/>
    </row>
    <row r="1189" spans="2:8" s="1" customFormat="1" ht="16.8" customHeight="1">
      <c r="B1189" s="33"/>
      <c r="C1189" s="199" t="s">
        <v>32</v>
      </c>
      <c r="D1189" s="199" t="s">
        <v>2435</v>
      </c>
      <c r="E1189" s="17" t="s">
        <v>32</v>
      </c>
      <c r="F1189" s="200">
        <v>53.127000000000002</v>
      </c>
      <c r="H1189" s="33"/>
    </row>
    <row r="1190" spans="2:8" s="1" customFormat="1" ht="16.8" customHeight="1">
      <c r="B1190" s="33"/>
      <c r="C1190" s="202" t="s">
        <v>32</v>
      </c>
      <c r="D1190" s="197" t="s">
        <v>3297</v>
      </c>
      <c r="E1190" s="203" t="s">
        <v>32</v>
      </c>
      <c r="F1190" s="204">
        <v>51.924999999999997</v>
      </c>
      <c r="H1190" s="33"/>
    </row>
    <row r="1191" spans="2:8" s="1" customFormat="1" ht="16.8" customHeight="1">
      <c r="B1191" s="33"/>
      <c r="C1191" s="199" t="s">
        <v>32</v>
      </c>
      <c r="D1191" s="199" t="s">
        <v>2437</v>
      </c>
      <c r="E1191" s="17" t="s">
        <v>32</v>
      </c>
      <c r="F1191" s="200">
        <v>51.924999999999997</v>
      </c>
      <c r="H1191" s="33"/>
    </row>
    <row r="1192" spans="2:8" s="1" customFormat="1" ht="16.8" customHeight="1">
      <c r="B1192" s="33"/>
      <c r="C1192" s="202" t="s">
        <v>32</v>
      </c>
      <c r="D1192" s="197" t="s">
        <v>3298</v>
      </c>
      <c r="E1192" s="203" t="s">
        <v>32</v>
      </c>
      <c r="F1192" s="204">
        <v>73.164000000000001</v>
      </c>
      <c r="H1192" s="33"/>
    </row>
    <row r="1193" spans="2:8" s="1" customFormat="1" ht="16.8" customHeight="1">
      <c r="B1193" s="33"/>
      <c r="C1193" s="199" t="s">
        <v>32</v>
      </c>
      <c r="D1193" s="199" t="s">
        <v>2439</v>
      </c>
      <c r="E1193" s="17" t="s">
        <v>32</v>
      </c>
      <c r="F1193" s="200">
        <v>73.164000000000001</v>
      </c>
      <c r="H1193" s="33"/>
    </row>
    <row r="1194" spans="2:8" s="1" customFormat="1" ht="16.8" customHeight="1">
      <c r="B1194" s="33"/>
      <c r="C1194" s="202" t="s">
        <v>32</v>
      </c>
      <c r="D1194" s="197" t="s">
        <v>3302</v>
      </c>
      <c r="E1194" s="203" t="s">
        <v>32</v>
      </c>
      <c r="F1194" s="204">
        <v>2</v>
      </c>
      <c r="H1194" s="33"/>
    </row>
    <row r="1195" spans="2:8" s="1" customFormat="1" ht="16.8" customHeight="1">
      <c r="B1195" s="33"/>
      <c r="C1195" s="199" t="s">
        <v>32</v>
      </c>
      <c r="D1195" s="199" t="s">
        <v>814</v>
      </c>
      <c r="E1195" s="17" t="s">
        <v>32</v>
      </c>
      <c r="F1195" s="200">
        <v>2</v>
      </c>
      <c r="H1195" s="33"/>
    </row>
    <row r="1196" spans="2:8" s="1" customFormat="1" ht="16.8" customHeight="1">
      <c r="B1196" s="33"/>
      <c r="C1196" s="202" t="s">
        <v>32</v>
      </c>
      <c r="D1196" s="197" t="s">
        <v>3304</v>
      </c>
      <c r="E1196" s="203" t="s">
        <v>32</v>
      </c>
      <c r="F1196" s="204">
        <v>168.98</v>
      </c>
      <c r="H1196" s="33"/>
    </row>
    <row r="1197" spans="2:8" s="1" customFormat="1" ht="16.8" customHeight="1">
      <c r="B1197" s="33"/>
      <c r="C1197" s="199" t="s">
        <v>32</v>
      </c>
      <c r="D1197" s="199" t="s">
        <v>2175</v>
      </c>
      <c r="E1197" s="17" t="s">
        <v>32</v>
      </c>
      <c r="F1197" s="200">
        <v>168.98</v>
      </c>
      <c r="H1197" s="33"/>
    </row>
    <row r="1198" spans="2:8" s="1" customFormat="1" ht="16.8" customHeight="1">
      <c r="B1198" s="33"/>
      <c r="C1198" s="202" t="s">
        <v>32</v>
      </c>
      <c r="D1198" s="197" t="s">
        <v>3258</v>
      </c>
      <c r="E1198" s="203" t="s">
        <v>32</v>
      </c>
      <c r="F1198" s="204">
        <v>8.98</v>
      </c>
      <c r="H1198" s="33"/>
    </row>
    <row r="1199" spans="2:8" s="1" customFormat="1" ht="16.8" customHeight="1">
      <c r="B1199" s="33"/>
      <c r="C1199" s="199" t="s">
        <v>32</v>
      </c>
      <c r="D1199" s="199" t="s">
        <v>2177</v>
      </c>
      <c r="E1199" s="17" t="s">
        <v>32</v>
      </c>
      <c r="F1199" s="200">
        <v>8.98</v>
      </c>
      <c r="H1199" s="33"/>
    </row>
    <row r="1200" spans="2:8" s="1" customFormat="1" ht="16.8" customHeight="1">
      <c r="B1200" s="33"/>
      <c r="C1200" s="202" t="s">
        <v>32</v>
      </c>
      <c r="D1200" s="197" t="s">
        <v>3260</v>
      </c>
      <c r="E1200" s="203" t="s">
        <v>32</v>
      </c>
      <c r="F1200" s="204">
        <v>203.34</v>
      </c>
      <c r="H1200" s="33"/>
    </row>
    <row r="1201" spans="2:8" s="1" customFormat="1" ht="16.8" customHeight="1">
      <c r="B1201" s="33"/>
      <c r="C1201" s="199" t="s">
        <v>32</v>
      </c>
      <c r="D1201" s="199" t="s">
        <v>2179</v>
      </c>
      <c r="E1201" s="17" t="s">
        <v>32</v>
      </c>
      <c r="F1201" s="200">
        <v>203.34</v>
      </c>
      <c r="H1201" s="33"/>
    </row>
    <row r="1202" spans="2:8" s="1" customFormat="1" ht="16.8" customHeight="1">
      <c r="B1202" s="33"/>
      <c r="C1202" s="202" t="s">
        <v>32</v>
      </c>
      <c r="D1202" s="197" t="s">
        <v>3263</v>
      </c>
      <c r="E1202" s="203" t="s">
        <v>32</v>
      </c>
      <c r="F1202" s="204">
        <v>33.39</v>
      </c>
      <c r="H1202" s="33"/>
    </row>
    <row r="1203" spans="2:8" s="1" customFormat="1" ht="16.8" customHeight="1">
      <c r="B1203" s="33"/>
      <c r="C1203" s="199" t="s">
        <v>32</v>
      </c>
      <c r="D1203" s="199" t="s">
        <v>2181</v>
      </c>
      <c r="E1203" s="17" t="s">
        <v>32</v>
      </c>
      <c r="F1203" s="200">
        <v>33.39</v>
      </c>
      <c r="H1203" s="33"/>
    </row>
    <row r="1204" spans="2:8" s="1" customFormat="1" ht="16.8" customHeight="1">
      <c r="B1204" s="33"/>
      <c r="C1204" s="202" t="s">
        <v>32</v>
      </c>
      <c r="D1204" s="197" t="s">
        <v>3269</v>
      </c>
      <c r="E1204" s="203" t="s">
        <v>32</v>
      </c>
      <c r="F1204" s="204">
        <v>6.62</v>
      </c>
      <c r="H1204" s="33"/>
    </row>
    <row r="1205" spans="2:8" s="1" customFormat="1" ht="16.8" customHeight="1">
      <c r="B1205" s="33"/>
      <c r="C1205" s="199" t="s">
        <v>32</v>
      </c>
      <c r="D1205" s="199" t="s">
        <v>2308</v>
      </c>
      <c r="E1205" s="17" t="s">
        <v>32</v>
      </c>
      <c r="F1205" s="200">
        <v>6.62</v>
      </c>
      <c r="H1205" s="33"/>
    </row>
    <row r="1206" spans="2:8" s="1" customFormat="1" ht="16.8" customHeight="1">
      <c r="B1206" s="33"/>
      <c r="C1206" s="202" t="s">
        <v>32</v>
      </c>
      <c r="D1206" s="197" t="s">
        <v>3265</v>
      </c>
      <c r="E1206" s="203" t="s">
        <v>32</v>
      </c>
      <c r="F1206" s="204">
        <v>256.79000000000002</v>
      </c>
      <c r="H1206" s="33"/>
    </row>
    <row r="1207" spans="2:8" s="1" customFormat="1" ht="16.8" customHeight="1">
      <c r="B1207" s="33"/>
      <c r="C1207" s="199" t="s">
        <v>32</v>
      </c>
      <c r="D1207" s="199" t="s">
        <v>2195</v>
      </c>
      <c r="E1207" s="17" t="s">
        <v>32</v>
      </c>
      <c r="F1207" s="200">
        <v>256.79000000000002</v>
      </c>
      <c r="H1207" s="33"/>
    </row>
    <row r="1208" spans="2:8" s="1" customFormat="1" ht="16.8" customHeight="1">
      <c r="B1208" s="33"/>
      <c r="C1208" s="202" t="s">
        <v>32</v>
      </c>
      <c r="D1208" s="197" t="s">
        <v>3271</v>
      </c>
      <c r="E1208" s="203" t="s">
        <v>32</v>
      </c>
      <c r="F1208" s="204">
        <v>1.62</v>
      </c>
      <c r="H1208" s="33"/>
    </row>
    <row r="1209" spans="2:8" s="1" customFormat="1" ht="16.8" customHeight="1">
      <c r="B1209" s="33"/>
      <c r="C1209" s="199" t="s">
        <v>32</v>
      </c>
      <c r="D1209" s="199" t="s">
        <v>2197</v>
      </c>
      <c r="E1209" s="17" t="s">
        <v>32</v>
      </c>
      <c r="F1209" s="200">
        <v>1.62</v>
      </c>
      <c r="H1209" s="33"/>
    </row>
    <row r="1210" spans="2:8" s="1" customFormat="1" ht="16.8" customHeight="1">
      <c r="B1210" s="33"/>
      <c r="C1210" s="202" t="s">
        <v>32</v>
      </c>
      <c r="D1210" s="197" t="s">
        <v>3239</v>
      </c>
      <c r="E1210" s="203" t="s">
        <v>32</v>
      </c>
      <c r="F1210" s="204">
        <v>308.36</v>
      </c>
      <c r="H1210" s="33"/>
    </row>
    <row r="1211" spans="2:8" s="1" customFormat="1" ht="16.8" customHeight="1">
      <c r="B1211" s="33"/>
      <c r="C1211" s="199" t="s">
        <v>32</v>
      </c>
      <c r="D1211" s="199" t="s">
        <v>2380</v>
      </c>
      <c r="E1211" s="17" t="s">
        <v>32</v>
      </c>
      <c r="F1211" s="200">
        <v>308.36</v>
      </c>
      <c r="H1211" s="33"/>
    </row>
    <row r="1212" spans="2:8" s="1" customFormat="1" ht="16.8" customHeight="1">
      <c r="B1212" s="33"/>
      <c r="C1212" s="202" t="s">
        <v>32</v>
      </c>
      <c r="D1212" s="197" t="s">
        <v>3254</v>
      </c>
      <c r="E1212" s="203" t="s">
        <v>32</v>
      </c>
      <c r="F1212" s="204">
        <v>119.01900000000001</v>
      </c>
      <c r="H1212" s="33"/>
    </row>
    <row r="1213" spans="2:8" s="1" customFormat="1" ht="16.8" customHeight="1">
      <c r="B1213" s="33"/>
      <c r="C1213" s="199" t="s">
        <v>32</v>
      </c>
      <c r="D1213" s="199" t="s">
        <v>2404</v>
      </c>
      <c r="E1213" s="17" t="s">
        <v>32</v>
      </c>
      <c r="F1213" s="200">
        <v>119.01900000000001</v>
      </c>
      <c r="H1213" s="33"/>
    </row>
    <row r="1214" spans="2:8" s="1" customFormat="1" ht="26.4" customHeight="1">
      <c r="B1214" s="33"/>
      <c r="C1214" s="195" t="s">
        <v>3315</v>
      </c>
      <c r="D1214" s="195" t="s">
        <v>97</v>
      </c>
      <c r="H1214" s="33"/>
    </row>
    <row r="1215" spans="2:8" s="1" customFormat="1" ht="16.8" customHeight="1">
      <c r="B1215" s="33"/>
      <c r="C1215" s="202" t="s">
        <v>110</v>
      </c>
      <c r="D1215" s="197" t="s">
        <v>1498</v>
      </c>
      <c r="E1215" s="203" t="s">
        <v>32</v>
      </c>
      <c r="F1215" s="204">
        <v>156.22999999999999</v>
      </c>
      <c r="H1215" s="33"/>
    </row>
    <row r="1216" spans="2:8" s="1" customFormat="1" ht="16.8" customHeight="1">
      <c r="B1216" s="33"/>
      <c r="C1216" s="199" t="s">
        <v>32</v>
      </c>
      <c r="D1216" s="199" t="s">
        <v>3316</v>
      </c>
      <c r="E1216" s="17" t="s">
        <v>32</v>
      </c>
      <c r="F1216" s="200">
        <v>156.22999999999999</v>
      </c>
      <c r="H1216" s="33"/>
    </row>
    <row r="1217" spans="2:8" s="1" customFormat="1" ht="16.8" customHeight="1">
      <c r="B1217" s="33"/>
      <c r="C1217" s="199" t="s">
        <v>32</v>
      </c>
      <c r="D1217" s="199" t="s">
        <v>444</v>
      </c>
      <c r="E1217" s="17" t="s">
        <v>32</v>
      </c>
      <c r="F1217" s="200">
        <v>156.22999999999999</v>
      </c>
      <c r="H1217" s="33"/>
    </row>
    <row r="1218" spans="2:8" s="1" customFormat="1" ht="16.8" customHeight="1">
      <c r="B1218" s="33"/>
      <c r="C1218" s="202" t="s">
        <v>114</v>
      </c>
      <c r="D1218" s="197" t="s">
        <v>1500</v>
      </c>
      <c r="E1218" s="203" t="s">
        <v>32</v>
      </c>
      <c r="F1218" s="204">
        <v>156.22999999999999</v>
      </c>
      <c r="H1218" s="33"/>
    </row>
    <row r="1219" spans="2:8" s="1" customFormat="1" ht="16.8" customHeight="1">
      <c r="B1219" s="33"/>
      <c r="C1219" s="199" t="s">
        <v>32</v>
      </c>
      <c r="D1219" s="199" t="s">
        <v>3316</v>
      </c>
      <c r="E1219" s="17" t="s">
        <v>32</v>
      </c>
      <c r="F1219" s="200">
        <v>156.22999999999999</v>
      </c>
      <c r="H1219" s="33"/>
    </row>
    <row r="1220" spans="2:8" s="1" customFormat="1" ht="16.8" customHeight="1">
      <c r="B1220" s="33"/>
      <c r="C1220" s="199" t="s">
        <v>32</v>
      </c>
      <c r="D1220" s="199" t="s">
        <v>444</v>
      </c>
      <c r="E1220" s="17" t="s">
        <v>32</v>
      </c>
      <c r="F1220" s="200">
        <v>156.22999999999999</v>
      </c>
      <c r="H1220" s="33"/>
    </row>
    <row r="1221" spans="2:8" s="1" customFormat="1" ht="16.8" customHeight="1">
      <c r="B1221" s="33"/>
      <c r="C1221" s="202" t="s">
        <v>118</v>
      </c>
      <c r="D1221" s="197" t="s">
        <v>1501</v>
      </c>
      <c r="E1221" s="203" t="s">
        <v>32</v>
      </c>
      <c r="F1221" s="204">
        <v>312.45999999999998</v>
      </c>
      <c r="H1221" s="33"/>
    </row>
    <row r="1222" spans="2:8" s="1" customFormat="1" ht="16.8" customHeight="1">
      <c r="B1222" s="33"/>
      <c r="C1222" s="199" t="s">
        <v>32</v>
      </c>
      <c r="D1222" s="199" t="s">
        <v>3317</v>
      </c>
      <c r="E1222" s="17" t="s">
        <v>32</v>
      </c>
      <c r="F1222" s="200">
        <v>312.45999999999998</v>
      </c>
      <c r="H1222" s="33"/>
    </row>
    <row r="1223" spans="2:8" s="1" customFormat="1" ht="16.8" customHeight="1">
      <c r="B1223" s="33"/>
      <c r="C1223" s="199" t="s">
        <v>32</v>
      </c>
      <c r="D1223" s="199" t="s">
        <v>444</v>
      </c>
      <c r="E1223" s="17" t="s">
        <v>32</v>
      </c>
      <c r="F1223" s="200">
        <v>312.45999999999998</v>
      </c>
      <c r="H1223" s="33"/>
    </row>
    <row r="1224" spans="2:8" s="1" customFormat="1" ht="16.8" customHeight="1">
      <c r="B1224" s="33"/>
      <c r="C1224" s="202" t="s">
        <v>121</v>
      </c>
      <c r="D1224" s="197" t="s">
        <v>1503</v>
      </c>
      <c r="E1224" s="203" t="s">
        <v>32</v>
      </c>
      <c r="F1224" s="204">
        <v>468.69</v>
      </c>
      <c r="H1224" s="33"/>
    </row>
    <row r="1225" spans="2:8" s="1" customFormat="1" ht="16.8" customHeight="1">
      <c r="B1225" s="33"/>
      <c r="C1225" s="199" t="s">
        <v>32</v>
      </c>
      <c r="D1225" s="199" t="s">
        <v>3318</v>
      </c>
      <c r="E1225" s="17" t="s">
        <v>32</v>
      </c>
      <c r="F1225" s="200">
        <v>468.69</v>
      </c>
      <c r="H1225" s="33"/>
    </row>
    <row r="1226" spans="2:8" s="1" customFormat="1" ht="16.8" customHeight="1">
      <c r="B1226" s="33"/>
      <c r="C1226" s="199" t="s">
        <v>32</v>
      </c>
      <c r="D1226" s="199" t="s">
        <v>444</v>
      </c>
      <c r="E1226" s="17" t="s">
        <v>32</v>
      </c>
      <c r="F1226" s="200">
        <v>468.69</v>
      </c>
      <c r="H1226" s="33"/>
    </row>
    <row r="1227" spans="2:8" s="1" customFormat="1" ht="16.8" customHeight="1">
      <c r="B1227" s="33"/>
      <c r="C1227" s="202" t="s">
        <v>124</v>
      </c>
      <c r="D1227" s="197" t="s">
        <v>1505</v>
      </c>
      <c r="E1227" s="203" t="s">
        <v>32</v>
      </c>
      <c r="F1227" s="204">
        <v>312.45999999999998</v>
      </c>
      <c r="H1227" s="33"/>
    </row>
    <row r="1228" spans="2:8" s="1" customFormat="1" ht="16.8" customHeight="1">
      <c r="B1228" s="33"/>
      <c r="C1228" s="199" t="s">
        <v>32</v>
      </c>
      <c r="D1228" s="199" t="s">
        <v>3317</v>
      </c>
      <c r="E1228" s="17" t="s">
        <v>32</v>
      </c>
      <c r="F1228" s="200">
        <v>312.45999999999998</v>
      </c>
      <c r="H1228" s="33"/>
    </row>
    <row r="1229" spans="2:8" s="1" customFormat="1" ht="16.8" customHeight="1">
      <c r="B1229" s="33"/>
      <c r="C1229" s="199" t="s">
        <v>32</v>
      </c>
      <c r="D1229" s="199" t="s">
        <v>444</v>
      </c>
      <c r="E1229" s="17" t="s">
        <v>32</v>
      </c>
      <c r="F1229" s="200">
        <v>312.45999999999998</v>
      </c>
      <c r="H1229" s="33"/>
    </row>
    <row r="1230" spans="2:8" s="1" customFormat="1" ht="16.8" customHeight="1">
      <c r="B1230" s="33"/>
      <c r="C1230" s="202" t="s">
        <v>127</v>
      </c>
      <c r="D1230" s="197" t="s">
        <v>1506</v>
      </c>
      <c r="E1230" s="203" t="s">
        <v>32</v>
      </c>
      <c r="F1230" s="204">
        <v>156.22999999999999</v>
      </c>
      <c r="H1230" s="33"/>
    </row>
    <row r="1231" spans="2:8" s="1" customFormat="1" ht="16.8" customHeight="1">
      <c r="B1231" s="33"/>
      <c r="C1231" s="199" t="s">
        <v>32</v>
      </c>
      <c r="D1231" s="199" t="s">
        <v>3316</v>
      </c>
      <c r="E1231" s="17" t="s">
        <v>32</v>
      </c>
      <c r="F1231" s="200">
        <v>156.22999999999999</v>
      </c>
      <c r="H1231" s="33"/>
    </row>
    <row r="1232" spans="2:8" s="1" customFormat="1" ht="16.8" customHeight="1">
      <c r="B1232" s="33"/>
      <c r="C1232" s="199" t="s">
        <v>32</v>
      </c>
      <c r="D1232" s="199" t="s">
        <v>444</v>
      </c>
      <c r="E1232" s="17" t="s">
        <v>32</v>
      </c>
      <c r="F1232" s="200">
        <v>156.22999999999999</v>
      </c>
      <c r="H1232" s="33"/>
    </row>
    <row r="1233" spans="2:8" s="1" customFormat="1" ht="16.8" customHeight="1">
      <c r="B1233" s="33"/>
      <c r="C1233" s="202" t="s">
        <v>131</v>
      </c>
      <c r="D1233" s="197" t="s">
        <v>1507</v>
      </c>
      <c r="E1233" s="203" t="s">
        <v>32</v>
      </c>
      <c r="F1233" s="204">
        <v>156.22999999999999</v>
      </c>
      <c r="H1233" s="33"/>
    </row>
    <row r="1234" spans="2:8" s="1" customFormat="1" ht="16.8" customHeight="1">
      <c r="B1234" s="33"/>
      <c r="C1234" s="199" t="s">
        <v>32</v>
      </c>
      <c r="D1234" s="199" t="s">
        <v>3316</v>
      </c>
      <c r="E1234" s="17" t="s">
        <v>32</v>
      </c>
      <c r="F1234" s="200">
        <v>156.22999999999999</v>
      </c>
      <c r="H1234" s="33"/>
    </row>
    <row r="1235" spans="2:8" s="1" customFormat="1" ht="16.8" customHeight="1">
      <c r="B1235" s="33"/>
      <c r="C1235" s="199" t="s">
        <v>32</v>
      </c>
      <c r="D1235" s="199" t="s">
        <v>444</v>
      </c>
      <c r="E1235" s="17" t="s">
        <v>32</v>
      </c>
      <c r="F1235" s="200">
        <v>156.22999999999999</v>
      </c>
      <c r="H1235" s="33"/>
    </row>
    <row r="1236" spans="2:8" s="1" customFormat="1" ht="16.8" customHeight="1">
      <c r="B1236" s="33"/>
      <c r="C1236" s="202" t="s">
        <v>135</v>
      </c>
      <c r="D1236" s="197" t="s">
        <v>1508</v>
      </c>
      <c r="E1236" s="203" t="s">
        <v>32</v>
      </c>
      <c r="F1236" s="204">
        <v>3.0230000000000001</v>
      </c>
      <c r="H1236" s="33"/>
    </row>
    <row r="1237" spans="2:8" s="1" customFormat="1" ht="16.8" customHeight="1">
      <c r="B1237" s="33"/>
      <c r="C1237" s="199" t="s">
        <v>32</v>
      </c>
      <c r="D1237" s="199" t="s">
        <v>1509</v>
      </c>
      <c r="E1237" s="17" t="s">
        <v>32</v>
      </c>
      <c r="F1237" s="200">
        <v>3.0230000000000001</v>
      </c>
      <c r="H1237" s="33"/>
    </row>
    <row r="1238" spans="2:8" s="1" customFormat="1" ht="16.8" customHeight="1">
      <c r="B1238" s="33"/>
      <c r="C1238" s="199" t="s">
        <v>32</v>
      </c>
      <c r="D1238" s="199" t="s">
        <v>444</v>
      </c>
      <c r="E1238" s="17" t="s">
        <v>32</v>
      </c>
      <c r="F1238" s="200">
        <v>3.0230000000000001</v>
      </c>
      <c r="H1238" s="33"/>
    </row>
    <row r="1239" spans="2:8" s="1" customFormat="1" ht="16.8" customHeight="1">
      <c r="B1239" s="33"/>
      <c r="C1239" s="202" t="s">
        <v>139</v>
      </c>
      <c r="D1239" s="197" t="s">
        <v>1510</v>
      </c>
      <c r="E1239" s="203" t="s">
        <v>32</v>
      </c>
      <c r="F1239" s="204">
        <v>13.382</v>
      </c>
      <c r="H1239" s="33"/>
    </row>
    <row r="1240" spans="2:8" s="1" customFormat="1" ht="16.8" customHeight="1">
      <c r="B1240" s="33"/>
      <c r="C1240" s="199" t="s">
        <v>32</v>
      </c>
      <c r="D1240" s="199" t="s">
        <v>1511</v>
      </c>
      <c r="E1240" s="17" t="s">
        <v>32</v>
      </c>
      <c r="F1240" s="200">
        <v>13.382</v>
      </c>
      <c r="H1240" s="33"/>
    </row>
    <row r="1241" spans="2:8" s="1" customFormat="1" ht="16.8" customHeight="1">
      <c r="B1241" s="33"/>
      <c r="C1241" s="199" t="s">
        <v>32</v>
      </c>
      <c r="D1241" s="199" t="s">
        <v>444</v>
      </c>
      <c r="E1241" s="17" t="s">
        <v>32</v>
      </c>
      <c r="F1241" s="200">
        <v>13.382</v>
      </c>
      <c r="H1241" s="33"/>
    </row>
    <row r="1242" spans="2:8" s="1" customFormat="1" ht="16.8" customHeight="1">
      <c r="B1242" s="33"/>
      <c r="C1242" s="202" t="s">
        <v>1513</v>
      </c>
      <c r="D1242" s="197" t="s">
        <v>1514</v>
      </c>
      <c r="E1242" s="203" t="s">
        <v>32</v>
      </c>
      <c r="F1242" s="204">
        <v>34.83</v>
      </c>
      <c r="H1242" s="33"/>
    </row>
    <row r="1243" spans="2:8" s="1" customFormat="1" ht="16.8" customHeight="1">
      <c r="B1243" s="33"/>
      <c r="C1243" s="199" t="s">
        <v>32</v>
      </c>
      <c r="D1243" s="199" t="s">
        <v>3319</v>
      </c>
      <c r="E1243" s="17" t="s">
        <v>32</v>
      </c>
      <c r="F1243" s="200">
        <v>34.83</v>
      </c>
      <c r="H1243" s="33"/>
    </row>
    <row r="1244" spans="2:8" s="1" customFormat="1" ht="16.8" customHeight="1">
      <c r="B1244" s="33"/>
      <c r="C1244" s="199" t="s">
        <v>32</v>
      </c>
      <c r="D1244" s="199" t="s">
        <v>444</v>
      </c>
      <c r="E1244" s="17" t="s">
        <v>32</v>
      </c>
      <c r="F1244" s="200">
        <v>34.83</v>
      </c>
      <c r="H1244" s="33"/>
    </row>
    <row r="1245" spans="2:8" s="1" customFormat="1" ht="16.8" customHeight="1">
      <c r="B1245" s="33"/>
      <c r="C1245" s="202" t="s">
        <v>143</v>
      </c>
      <c r="D1245" s="197" t="s">
        <v>1516</v>
      </c>
      <c r="E1245" s="203" t="s">
        <v>32</v>
      </c>
      <c r="F1245" s="204">
        <v>1.0449999999999999</v>
      </c>
      <c r="H1245" s="33"/>
    </row>
    <row r="1246" spans="2:8" s="1" customFormat="1" ht="16.8" customHeight="1">
      <c r="B1246" s="33"/>
      <c r="C1246" s="199" t="s">
        <v>32</v>
      </c>
      <c r="D1246" s="199" t="s">
        <v>1517</v>
      </c>
      <c r="E1246" s="17" t="s">
        <v>32</v>
      </c>
      <c r="F1246" s="200">
        <v>1.0449999999999999</v>
      </c>
      <c r="H1246" s="33"/>
    </row>
    <row r="1247" spans="2:8" s="1" customFormat="1" ht="16.8" customHeight="1">
      <c r="B1247" s="33"/>
      <c r="C1247" s="199" t="s">
        <v>32</v>
      </c>
      <c r="D1247" s="199" t="s">
        <v>444</v>
      </c>
      <c r="E1247" s="17" t="s">
        <v>32</v>
      </c>
      <c r="F1247" s="200">
        <v>1.0449999999999999</v>
      </c>
      <c r="H1247" s="33"/>
    </row>
    <row r="1248" spans="2:8" s="1" customFormat="1" ht="16.8" customHeight="1">
      <c r="B1248" s="33"/>
      <c r="C1248" s="202" t="s">
        <v>145</v>
      </c>
      <c r="D1248" s="197" t="s">
        <v>1518</v>
      </c>
      <c r="E1248" s="203" t="s">
        <v>32</v>
      </c>
      <c r="F1248" s="204">
        <v>1</v>
      </c>
      <c r="H1248" s="33"/>
    </row>
    <row r="1249" spans="2:8" s="1" customFormat="1" ht="16.8" customHeight="1">
      <c r="B1249" s="33"/>
      <c r="C1249" s="199" t="s">
        <v>32</v>
      </c>
      <c r="D1249" s="199" t="s">
        <v>85</v>
      </c>
      <c r="E1249" s="17" t="s">
        <v>32</v>
      </c>
      <c r="F1249" s="200">
        <v>1</v>
      </c>
      <c r="H1249" s="33"/>
    </row>
    <row r="1250" spans="2:8" s="1" customFormat="1" ht="16.8" customHeight="1">
      <c r="B1250" s="33"/>
      <c r="C1250" s="199" t="s">
        <v>32</v>
      </c>
      <c r="D1250" s="199" t="s">
        <v>444</v>
      </c>
      <c r="E1250" s="17" t="s">
        <v>32</v>
      </c>
      <c r="F1250" s="200">
        <v>1</v>
      </c>
      <c r="H1250" s="33"/>
    </row>
    <row r="1251" spans="2:8" s="1" customFormat="1" ht="16.8" customHeight="1">
      <c r="B1251" s="33"/>
      <c r="C1251" s="202" t="s">
        <v>148</v>
      </c>
      <c r="D1251" s="197" t="s">
        <v>1519</v>
      </c>
      <c r="E1251" s="203" t="s">
        <v>32</v>
      </c>
      <c r="F1251" s="204">
        <v>5</v>
      </c>
      <c r="H1251" s="33"/>
    </row>
    <row r="1252" spans="2:8" s="1" customFormat="1" ht="16.8" customHeight="1">
      <c r="B1252" s="33"/>
      <c r="C1252" s="199" t="s">
        <v>32</v>
      </c>
      <c r="D1252" s="199" t="s">
        <v>3320</v>
      </c>
      <c r="E1252" s="17" t="s">
        <v>32</v>
      </c>
      <c r="F1252" s="200">
        <v>5</v>
      </c>
      <c r="H1252" s="33"/>
    </row>
    <row r="1253" spans="2:8" s="1" customFormat="1" ht="16.8" customHeight="1">
      <c r="B1253" s="33"/>
      <c r="C1253" s="199" t="s">
        <v>32</v>
      </c>
      <c r="D1253" s="199" t="s">
        <v>444</v>
      </c>
      <c r="E1253" s="17" t="s">
        <v>32</v>
      </c>
      <c r="F1253" s="200">
        <v>5</v>
      </c>
      <c r="H1253" s="33"/>
    </row>
    <row r="1254" spans="2:8" s="1" customFormat="1" ht="16.8" customHeight="1">
      <c r="B1254" s="33"/>
      <c r="C1254" s="202" t="s">
        <v>151</v>
      </c>
      <c r="D1254" s="197" t="s">
        <v>1520</v>
      </c>
      <c r="E1254" s="203" t="s">
        <v>32</v>
      </c>
      <c r="F1254" s="204">
        <v>6</v>
      </c>
      <c r="H1254" s="33"/>
    </row>
    <row r="1255" spans="2:8" s="1" customFormat="1" ht="16.8" customHeight="1">
      <c r="B1255" s="33"/>
      <c r="C1255" s="199" t="s">
        <v>32</v>
      </c>
      <c r="D1255" s="199" t="s">
        <v>2951</v>
      </c>
      <c r="E1255" s="17" t="s">
        <v>32</v>
      </c>
      <c r="F1255" s="200">
        <v>6</v>
      </c>
      <c r="H1255" s="33"/>
    </row>
    <row r="1256" spans="2:8" s="1" customFormat="1" ht="16.8" customHeight="1">
      <c r="B1256" s="33"/>
      <c r="C1256" s="199" t="s">
        <v>32</v>
      </c>
      <c r="D1256" s="199" t="s">
        <v>444</v>
      </c>
      <c r="E1256" s="17" t="s">
        <v>32</v>
      </c>
      <c r="F1256" s="200">
        <v>6</v>
      </c>
      <c r="H1256" s="33"/>
    </row>
    <row r="1257" spans="2:8" s="1" customFormat="1" ht="16.8" customHeight="1">
      <c r="B1257" s="33"/>
      <c r="C1257" s="202" t="s">
        <v>154</v>
      </c>
      <c r="D1257" s="197" t="s">
        <v>1521</v>
      </c>
      <c r="E1257" s="203" t="s">
        <v>32</v>
      </c>
      <c r="F1257" s="204">
        <v>1</v>
      </c>
      <c r="H1257" s="33"/>
    </row>
    <row r="1258" spans="2:8" s="1" customFormat="1" ht="16.8" customHeight="1">
      <c r="B1258" s="33"/>
      <c r="C1258" s="199" t="s">
        <v>32</v>
      </c>
      <c r="D1258" s="199" t="s">
        <v>85</v>
      </c>
      <c r="E1258" s="17" t="s">
        <v>32</v>
      </c>
      <c r="F1258" s="200">
        <v>1</v>
      </c>
      <c r="H1258" s="33"/>
    </row>
    <row r="1259" spans="2:8" s="1" customFormat="1" ht="16.8" customHeight="1">
      <c r="B1259" s="33"/>
      <c r="C1259" s="199" t="s">
        <v>32</v>
      </c>
      <c r="D1259" s="199" t="s">
        <v>444</v>
      </c>
      <c r="E1259" s="17" t="s">
        <v>32</v>
      </c>
      <c r="F1259" s="200">
        <v>1</v>
      </c>
      <c r="H1259" s="33"/>
    </row>
    <row r="1260" spans="2:8" s="1" customFormat="1" ht="16.8" customHeight="1">
      <c r="B1260" s="33"/>
      <c r="C1260" s="202" t="s">
        <v>157</v>
      </c>
      <c r="D1260" s="197" t="s">
        <v>1522</v>
      </c>
      <c r="E1260" s="203" t="s">
        <v>32</v>
      </c>
      <c r="F1260" s="204">
        <v>0.3</v>
      </c>
      <c r="H1260" s="33"/>
    </row>
    <row r="1261" spans="2:8" s="1" customFormat="1" ht="16.8" customHeight="1">
      <c r="B1261" s="33"/>
      <c r="C1261" s="199" t="s">
        <v>32</v>
      </c>
      <c r="D1261" s="199" t="s">
        <v>1360</v>
      </c>
      <c r="E1261" s="17" t="s">
        <v>32</v>
      </c>
      <c r="F1261" s="200">
        <v>0.3</v>
      </c>
      <c r="H1261" s="33"/>
    </row>
    <row r="1262" spans="2:8" s="1" customFormat="1" ht="16.8" customHeight="1">
      <c r="B1262" s="33"/>
      <c r="C1262" s="199" t="s">
        <v>32</v>
      </c>
      <c r="D1262" s="199" t="s">
        <v>444</v>
      </c>
      <c r="E1262" s="17" t="s">
        <v>32</v>
      </c>
      <c r="F1262" s="200">
        <v>0.3</v>
      </c>
      <c r="H1262" s="33"/>
    </row>
    <row r="1263" spans="2:8" s="1" customFormat="1" ht="16.8" customHeight="1">
      <c r="B1263" s="33"/>
      <c r="C1263" s="202" t="s">
        <v>159</v>
      </c>
      <c r="D1263" s="197" t="s">
        <v>1524</v>
      </c>
      <c r="E1263" s="203" t="s">
        <v>32</v>
      </c>
      <c r="F1263" s="204">
        <v>0.6</v>
      </c>
      <c r="H1263" s="33"/>
    </row>
    <row r="1264" spans="2:8" s="1" customFormat="1" ht="16.8" customHeight="1">
      <c r="B1264" s="33"/>
      <c r="C1264" s="199" t="s">
        <v>32</v>
      </c>
      <c r="D1264" s="199" t="s">
        <v>3321</v>
      </c>
      <c r="E1264" s="17" t="s">
        <v>32</v>
      </c>
      <c r="F1264" s="200">
        <v>0.6</v>
      </c>
      <c r="H1264" s="33"/>
    </row>
    <row r="1265" spans="2:8" s="1" customFormat="1" ht="16.8" customHeight="1">
      <c r="B1265" s="33"/>
      <c r="C1265" s="199" t="s">
        <v>32</v>
      </c>
      <c r="D1265" s="199" t="s">
        <v>444</v>
      </c>
      <c r="E1265" s="17" t="s">
        <v>32</v>
      </c>
      <c r="F1265" s="200">
        <v>0.6</v>
      </c>
      <c r="H1265" s="33"/>
    </row>
    <row r="1266" spans="2:8" s="1" customFormat="1" ht="16.8" customHeight="1">
      <c r="B1266" s="33"/>
      <c r="C1266" s="202" t="s">
        <v>162</v>
      </c>
      <c r="D1266" s="197" t="s">
        <v>1526</v>
      </c>
      <c r="E1266" s="203" t="s">
        <v>32</v>
      </c>
      <c r="F1266" s="204">
        <v>20</v>
      </c>
      <c r="H1266" s="33"/>
    </row>
    <row r="1267" spans="2:8" s="1" customFormat="1" ht="16.8" customHeight="1">
      <c r="B1267" s="33"/>
      <c r="C1267" s="199" t="s">
        <v>32</v>
      </c>
      <c r="D1267" s="199" t="s">
        <v>3322</v>
      </c>
      <c r="E1267" s="17" t="s">
        <v>32</v>
      </c>
      <c r="F1267" s="200">
        <v>20</v>
      </c>
      <c r="H1267" s="33"/>
    </row>
    <row r="1268" spans="2:8" s="1" customFormat="1" ht="16.8" customHeight="1">
      <c r="B1268" s="33"/>
      <c r="C1268" s="199" t="s">
        <v>32</v>
      </c>
      <c r="D1268" s="199" t="s">
        <v>444</v>
      </c>
      <c r="E1268" s="17" t="s">
        <v>32</v>
      </c>
      <c r="F1268" s="200">
        <v>20</v>
      </c>
      <c r="H1268" s="33"/>
    </row>
    <row r="1269" spans="2:8" s="1" customFormat="1" ht="16.8" customHeight="1">
      <c r="B1269" s="33"/>
      <c r="C1269" s="202" t="s">
        <v>164</v>
      </c>
      <c r="D1269" s="197" t="s">
        <v>1527</v>
      </c>
      <c r="E1269" s="203" t="s">
        <v>32</v>
      </c>
      <c r="F1269" s="204">
        <v>12</v>
      </c>
      <c r="H1269" s="33"/>
    </row>
    <row r="1270" spans="2:8" s="1" customFormat="1" ht="16.8" customHeight="1">
      <c r="B1270" s="33"/>
      <c r="C1270" s="199" t="s">
        <v>32</v>
      </c>
      <c r="D1270" s="199" t="s">
        <v>3323</v>
      </c>
      <c r="E1270" s="17" t="s">
        <v>32</v>
      </c>
      <c r="F1270" s="200">
        <v>12</v>
      </c>
      <c r="H1270" s="33"/>
    </row>
    <row r="1271" spans="2:8" s="1" customFormat="1" ht="16.8" customHeight="1">
      <c r="B1271" s="33"/>
      <c r="C1271" s="199" t="s">
        <v>32</v>
      </c>
      <c r="D1271" s="199" t="s">
        <v>444</v>
      </c>
      <c r="E1271" s="17" t="s">
        <v>32</v>
      </c>
      <c r="F1271" s="200">
        <v>12</v>
      </c>
      <c r="H1271" s="33"/>
    </row>
    <row r="1272" spans="2:8" s="1" customFormat="1" ht="16.8" customHeight="1">
      <c r="B1272" s="33"/>
      <c r="C1272" s="202" t="s">
        <v>167</v>
      </c>
      <c r="D1272" s="197" t="s">
        <v>1528</v>
      </c>
      <c r="E1272" s="203" t="s">
        <v>32</v>
      </c>
      <c r="F1272" s="204">
        <v>14.505000000000001</v>
      </c>
      <c r="H1272" s="33"/>
    </row>
    <row r="1273" spans="2:8" s="1" customFormat="1" ht="16.8" customHeight="1">
      <c r="B1273" s="33"/>
      <c r="C1273" s="199" t="s">
        <v>32</v>
      </c>
      <c r="D1273" s="199" t="s">
        <v>1529</v>
      </c>
      <c r="E1273" s="17" t="s">
        <v>32</v>
      </c>
      <c r="F1273" s="200">
        <v>14.505000000000001</v>
      </c>
      <c r="H1273" s="33"/>
    </row>
    <row r="1274" spans="2:8" s="1" customFormat="1" ht="16.8" customHeight="1">
      <c r="B1274" s="33"/>
      <c r="C1274" s="199" t="s">
        <v>32</v>
      </c>
      <c r="D1274" s="199" t="s">
        <v>444</v>
      </c>
      <c r="E1274" s="17" t="s">
        <v>32</v>
      </c>
      <c r="F1274" s="200">
        <v>14.505000000000001</v>
      </c>
      <c r="H1274" s="33"/>
    </row>
    <row r="1275" spans="2:8" s="1" customFormat="1" ht="16.8" customHeight="1">
      <c r="B1275" s="33"/>
      <c r="C1275" s="202" t="s">
        <v>170</v>
      </c>
      <c r="D1275" s="197" t="s">
        <v>1530</v>
      </c>
      <c r="E1275" s="203" t="s">
        <v>32</v>
      </c>
      <c r="F1275" s="204">
        <v>124.12</v>
      </c>
      <c r="H1275" s="33"/>
    </row>
    <row r="1276" spans="2:8" s="1" customFormat="1" ht="16.8" customHeight="1">
      <c r="B1276" s="33"/>
      <c r="C1276" s="199" t="s">
        <v>32</v>
      </c>
      <c r="D1276" s="199" t="s">
        <v>3324</v>
      </c>
      <c r="E1276" s="17" t="s">
        <v>32</v>
      </c>
      <c r="F1276" s="200">
        <v>124.12</v>
      </c>
      <c r="H1276" s="33"/>
    </row>
    <row r="1277" spans="2:8" s="1" customFormat="1" ht="16.8" customHeight="1">
      <c r="B1277" s="33"/>
      <c r="C1277" s="199" t="s">
        <v>32</v>
      </c>
      <c r="D1277" s="199" t="s">
        <v>444</v>
      </c>
      <c r="E1277" s="17" t="s">
        <v>32</v>
      </c>
      <c r="F1277" s="200">
        <v>124.12</v>
      </c>
      <c r="H1277" s="33"/>
    </row>
    <row r="1278" spans="2:8" s="1" customFormat="1" ht="16.8" customHeight="1">
      <c r="B1278" s="33"/>
      <c r="C1278" s="202" t="s">
        <v>173</v>
      </c>
      <c r="D1278" s="197" t="s">
        <v>1532</v>
      </c>
      <c r="E1278" s="203" t="s">
        <v>32</v>
      </c>
      <c r="F1278" s="204">
        <v>2.7E-2</v>
      </c>
      <c r="H1278" s="33"/>
    </row>
    <row r="1279" spans="2:8" s="1" customFormat="1" ht="16.8" customHeight="1">
      <c r="B1279" s="33"/>
      <c r="C1279" s="199" t="s">
        <v>32</v>
      </c>
      <c r="D1279" s="199" t="s">
        <v>1533</v>
      </c>
      <c r="E1279" s="17" t="s">
        <v>32</v>
      </c>
      <c r="F1279" s="200">
        <v>2.7E-2</v>
      </c>
      <c r="H1279" s="33"/>
    </row>
    <row r="1280" spans="2:8" s="1" customFormat="1" ht="16.8" customHeight="1">
      <c r="B1280" s="33"/>
      <c r="C1280" s="199" t="s">
        <v>32</v>
      </c>
      <c r="D1280" s="199" t="s">
        <v>444</v>
      </c>
      <c r="E1280" s="17" t="s">
        <v>32</v>
      </c>
      <c r="F1280" s="200">
        <v>2.7E-2</v>
      </c>
      <c r="H1280" s="33"/>
    </row>
    <row r="1281" spans="2:8" s="1" customFormat="1" ht="16.8" customHeight="1">
      <c r="B1281" s="33"/>
      <c r="C1281" s="202" t="s">
        <v>175</v>
      </c>
      <c r="D1281" s="197" t="s">
        <v>1534</v>
      </c>
      <c r="E1281" s="203" t="s">
        <v>32</v>
      </c>
      <c r="F1281" s="204">
        <v>45.58</v>
      </c>
      <c r="H1281" s="33"/>
    </row>
    <row r="1282" spans="2:8" s="1" customFormat="1" ht="16.8" customHeight="1">
      <c r="B1282" s="33"/>
      <c r="C1282" s="199" t="s">
        <v>32</v>
      </c>
      <c r="D1282" s="199" t="s">
        <v>3325</v>
      </c>
      <c r="E1282" s="17" t="s">
        <v>32</v>
      </c>
      <c r="F1282" s="200">
        <v>45.58</v>
      </c>
      <c r="H1282" s="33"/>
    </row>
    <row r="1283" spans="2:8" s="1" customFormat="1" ht="16.8" customHeight="1">
      <c r="B1283" s="33"/>
      <c r="C1283" s="199" t="s">
        <v>32</v>
      </c>
      <c r="D1283" s="199" t="s">
        <v>444</v>
      </c>
      <c r="E1283" s="17" t="s">
        <v>32</v>
      </c>
      <c r="F1283" s="200">
        <v>45.58</v>
      </c>
      <c r="H1283" s="33"/>
    </row>
    <row r="1284" spans="2:8" s="7" customFormat="1" ht="16.8" customHeight="1">
      <c r="B1284" s="93"/>
      <c r="C1284" s="196" t="s">
        <v>178</v>
      </c>
      <c r="D1284" s="197" t="s">
        <v>2544</v>
      </c>
      <c r="E1284" s="197" t="s">
        <v>32</v>
      </c>
      <c r="F1284" s="198">
        <v>176.13</v>
      </c>
      <c r="H1284" s="93"/>
    </row>
    <row r="1285" spans="2:8" s="1" customFormat="1" ht="16.8" customHeight="1">
      <c r="B1285" s="33"/>
      <c r="C1285" s="199" t="s">
        <v>32</v>
      </c>
      <c r="D1285" s="199" t="s">
        <v>1178</v>
      </c>
      <c r="E1285" s="17" t="s">
        <v>32</v>
      </c>
      <c r="F1285" s="200">
        <v>0</v>
      </c>
      <c r="H1285" s="33"/>
    </row>
    <row r="1286" spans="2:8" s="1" customFormat="1" ht="16.8" customHeight="1">
      <c r="B1286" s="33"/>
      <c r="C1286" s="199" t="s">
        <v>32</v>
      </c>
      <c r="D1286" s="199" t="s">
        <v>3142</v>
      </c>
      <c r="E1286" s="17" t="s">
        <v>32</v>
      </c>
      <c r="F1286" s="200">
        <v>0</v>
      </c>
      <c r="H1286" s="33"/>
    </row>
    <row r="1287" spans="2:8" s="1" customFormat="1" ht="16.8" customHeight="1">
      <c r="B1287" s="33"/>
      <c r="C1287" s="199" t="s">
        <v>32</v>
      </c>
      <c r="D1287" s="199" t="s">
        <v>3326</v>
      </c>
      <c r="E1287" s="17" t="s">
        <v>32</v>
      </c>
      <c r="F1287" s="200">
        <v>176.13</v>
      </c>
      <c r="H1287" s="33"/>
    </row>
    <row r="1288" spans="2:8" s="1" customFormat="1" ht="16.8" customHeight="1">
      <c r="B1288" s="33"/>
      <c r="C1288" s="201" t="s">
        <v>2930</v>
      </c>
      <c r="H1288" s="33"/>
    </row>
    <row r="1289" spans="2:8" s="1" customFormat="1" ht="16.8" customHeight="1">
      <c r="B1289" s="33"/>
      <c r="C1289" s="199" t="s">
        <v>1631</v>
      </c>
      <c r="D1289" s="199" t="s">
        <v>3145</v>
      </c>
      <c r="E1289" s="17" t="s">
        <v>420</v>
      </c>
      <c r="F1289" s="200">
        <v>176.13</v>
      </c>
      <c r="H1289" s="33"/>
    </row>
    <row r="1290" spans="2:8" s="7" customFormat="1" ht="16.8" customHeight="1">
      <c r="B1290" s="93"/>
      <c r="C1290" s="196" t="s">
        <v>181</v>
      </c>
      <c r="D1290" s="197" t="s">
        <v>2546</v>
      </c>
      <c r="E1290" s="197" t="s">
        <v>32</v>
      </c>
      <c r="F1290" s="198">
        <v>176.13</v>
      </c>
      <c r="H1290" s="93"/>
    </row>
    <row r="1291" spans="2:8" s="1" customFormat="1" ht="16.8" customHeight="1">
      <c r="B1291" s="33"/>
      <c r="C1291" s="199" t="s">
        <v>32</v>
      </c>
      <c r="D1291" s="199" t="s">
        <v>1178</v>
      </c>
      <c r="E1291" s="17" t="s">
        <v>32</v>
      </c>
      <c r="F1291" s="200">
        <v>0</v>
      </c>
      <c r="H1291" s="33"/>
    </row>
    <row r="1292" spans="2:8" s="1" customFormat="1" ht="16.8" customHeight="1">
      <c r="B1292" s="33"/>
      <c r="C1292" s="199" t="s">
        <v>32</v>
      </c>
      <c r="D1292" s="199" t="s">
        <v>3327</v>
      </c>
      <c r="E1292" s="17" t="s">
        <v>32</v>
      </c>
      <c r="F1292" s="200">
        <v>0</v>
      </c>
      <c r="H1292" s="33"/>
    </row>
    <row r="1293" spans="2:8" s="1" customFormat="1" ht="16.8" customHeight="1">
      <c r="B1293" s="33"/>
      <c r="C1293" s="199" t="s">
        <v>32</v>
      </c>
      <c r="D1293" s="199" t="s">
        <v>3326</v>
      </c>
      <c r="E1293" s="17" t="s">
        <v>32</v>
      </c>
      <c r="F1293" s="200">
        <v>176.13</v>
      </c>
      <c r="H1293" s="33"/>
    </row>
    <row r="1294" spans="2:8" s="1" customFormat="1" ht="16.8" customHeight="1">
      <c r="B1294" s="33"/>
      <c r="C1294" s="201" t="s">
        <v>2930</v>
      </c>
      <c r="H1294" s="33"/>
    </row>
    <row r="1295" spans="2:8" s="1" customFormat="1" ht="16.8" customHeight="1">
      <c r="B1295" s="33"/>
      <c r="C1295" s="199" t="s">
        <v>1635</v>
      </c>
      <c r="D1295" s="199" t="s">
        <v>3146</v>
      </c>
      <c r="E1295" s="17" t="s">
        <v>420</v>
      </c>
      <c r="F1295" s="200">
        <v>176.13</v>
      </c>
      <c r="H1295" s="33"/>
    </row>
    <row r="1296" spans="2:8" s="7" customFormat="1" ht="16.8" customHeight="1">
      <c r="B1296" s="93"/>
      <c r="C1296" s="196" t="s">
        <v>184</v>
      </c>
      <c r="D1296" s="197" t="s">
        <v>2547</v>
      </c>
      <c r="E1296" s="197" t="s">
        <v>32</v>
      </c>
      <c r="F1296" s="198">
        <v>399.5</v>
      </c>
      <c r="H1296" s="93"/>
    </row>
    <row r="1297" spans="2:8" s="1" customFormat="1" ht="16.8" customHeight="1">
      <c r="B1297" s="33"/>
      <c r="C1297" s="199" t="s">
        <v>32</v>
      </c>
      <c r="D1297" s="199" t="s">
        <v>3328</v>
      </c>
      <c r="E1297" s="17" t="s">
        <v>32</v>
      </c>
      <c r="F1297" s="200">
        <v>0</v>
      </c>
      <c r="H1297" s="33"/>
    </row>
    <row r="1298" spans="2:8" s="1" customFormat="1" ht="16.8" customHeight="1">
      <c r="B1298" s="33"/>
      <c r="C1298" s="199" t="s">
        <v>32</v>
      </c>
      <c r="D1298" s="199" t="s">
        <v>3228</v>
      </c>
      <c r="E1298" s="17" t="s">
        <v>32</v>
      </c>
      <c r="F1298" s="200">
        <v>0</v>
      </c>
      <c r="H1298" s="33"/>
    </row>
    <row r="1299" spans="2:8" s="1" customFormat="1" ht="16.8" customHeight="1">
      <c r="B1299" s="33"/>
      <c r="C1299" s="199" t="s">
        <v>32</v>
      </c>
      <c r="D1299" s="199" t="s">
        <v>3329</v>
      </c>
      <c r="E1299" s="17" t="s">
        <v>32</v>
      </c>
      <c r="F1299" s="200">
        <v>399.5</v>
      </c>
      <c r="H1299" s="33"/>
    </row>
    <row r="1300" spans="2:8" s="1" customFormat="1" ht="16.8" customHeight="1">
      <c r="B1300" s="33"/>
      <c r="C1300" s="201" t="s">
        <v>2930</v>
      </c>
      <c r="H1300" s="33"/>
    </row>
    <row r="1301" spans="2:8" s="1" customFormat="1" ht="20.399999999999999">
      <c r="B1301" s="33"/>
      <c r="C1301" s="199" t="s">
        <v>1644</v>
      </c>
      <c r="D1301" s="199" t="s">
        <v>3148</v>
      </c>
      <c r="E1301" s="17" t="s">
        <v>420</v>
      </c>
      <c r="F1301" s="200">
        <v>399.5</v>
      </c>
      <c r="H1301" s="33"/>
    </row>
    <row r="1302" spans="2:8" s="1" customFormat="1" ht="16.8" customHeight="1">
      <c r="B1302" s="33"/>
      <c r="C1302" s="199" t="s">
        <v>1990</v>
      </c>
      <c r="D1302" s="199" t="s">
        <v>3230</v>
      </c>
      <c r="E1302" s="17" t="s">
        <v>420</v>
      </c>
      <c r="F1302" s="200">
        <v>399.5</v>
      </c>
      <c r="H1302" s="33"/>
    </row>
    <row r="1303" spans="2:8" s="1" customFormat="1" ht="16.8" customHeight="1">
      <c r="B1303" s="33"/>
      <c r="C1303" s="199" t="s">
        <v>2010</v>
      </c>
      <c r="D1303" s="199" t="s">
        <v>3231</v>
      </c>
      <c r="E1303" s="17" t="s">
        <v>420</v>
      </c>
      <c r="F1303" s="200">
        <v>399.5</v>
      </c>
      <c r="H1303" s="33"/>
    </row>
    <row r="1304" spans="2:8" s="1" customFormat="1" ht="16.8" customHeight="1">
      <c r="B1304" s="33"/>
      <c r="C1304" s="202" t="s">
        <v>3330</v>
      </c>
      <c r="D1304" s="197" t="s">
        <v>1539</v>
      </c>
      <c r="E1304" s="203" t="s">
        <v>32</v>
      </c>
      <c r="F1304" s="204">
        <v>870.75</v>
      </c>
      <c r="H1304" s="33"/>
    </row>
    <row r="1305" spans="2:8" s="1" customFormat="1" ht="16.8" customHeight="1">
      <c r="B1305" s="33"/>
      <c r="C1305" s="199" t="s">
        <v>32</v>
      </c>
      <c r="D1305" s="199" t="s">
        <v>3331</v>
      </c>
      <c r="E1305" s="17" t="s">
        <v>32</v>
      </c>
      <c r="F1305" s="200">
        <v>870.75</v>
      </c>
      <c r="H1305" s="33"/>
    </row>
    <row r="1306" spans="2:8" s="1" customFormat="1" ht="16.8" customHeight="1">
      <c r="B1306" s="33"/>
      <c r="C1306" s="199" t="s">
        <v>32</v>
      </c>
      <c r="D1306" s="199" t="s">
        <v>444</v>
      </c>
      <c r="E1306" s="17" t="s">
        <v>32</v>
      </c>
      <c r="F1306" s="200">
        <v>870.75</v>
      </c>
      <c r="H1306" s="33"/>
    </row>
    <row r="1307" spans="2:8" s="7" customFormat="1" ht="16.8" customHeight="1">
      <c r="B1307" s="93"/>
      <c r="C1307" s="196" t="s">
        <v>187</v>
      </c>
      <c r="D1307" s="197" t="s">
        <v>2549</v>
      </c>
      <c r="E1307" s="197" t="s">
        <v>32</v>
      </c>
      <c r="F1307" s="198">
        <v>352.26</v>
      </c>
      <c r="H1307" s="93"/>
    </row>
    <row r="1308" spans="2:8" s="1" customFormat="1" ht="16.8" customHeight="1">
      <c r="B1308" s="33"/>
      <c r="C1308" s="199" t="s">
        <v>32</v>
      </c>
      <c r="D1308" s="199" t="s">
        <v>1178</v>
      </c>
      <c r="E1308" s="17" t="s">
        <v>32</v>
      </c>
      <c r="F1308" s="200">
        <v>0</v>
      </c>
      <c r="H1308" s="33"/>
    </row>
    <row r="1309" spans="2:8" s="1" customFormat="1" ht="16.8" customHeight="1">
      <c r="B1309" s="33"/>
      <c r="C1309" s="199" t="s">
        <v>32</v>
      </c>
      <c r="D1309" s="199" t="s">
        <v>3149</v>
      </c>
      <c r="E1309" s="17" t="s">
        <v>32</v>
      </c>
      <c r="F1309" s="200">
        <v>0</v>
      </c>
      <c r="H1309" s="33"/>
    </row>
    <row r="1310" spans="2:8" s="1" customFormat="1" ht="16.8" customHeight="1">
      <c r="B1310" s="33"/>
      <c r="C1310" s="199" t="s">
        <v>32</v>
      </c>
      <c r="D1310" s="199" t="s">
        <v>3332</v>
      </c>
      <c r="E1310" s="17" t="s">
        <v>32</v>
      </c>
      <c r="F1310" s="200">
        <v>352.26</v>
      </c>
      <c r="H1310" s="33"/>
    </row>
    <row r="1311" spans="2:8" s="1" customFormat="1" ht="16.8" customHeight="1">
      <c r="B1311" s="33"/>
      <c r="C1311" s="201" t="s">
        <v>2930</v>
      </c>
      <c r="H1311" s="33"/>
    </row>
    <row r="1312" spans="2:8" s="1" customFormat="1" ht="16.8" customHeight="1">
      <c r="B1312" s="33"/>
      <c r="C1312" s="199" t="s">
        <v>1649</v>
      </c>
      <c r="D1312" s="199" t="s">
        <v>3151</v>
      </c>
      <c r="E1312" s="17" t="s">
        <v>420</v>
      </c>
      <c r="F1312" s="200">
        <v>352.26</v>
      </c>
      <c r="H1312" s="33"/>
    </row>
    <row r="1313" spans="2:8" s="7" customFormat="1" ht="16.8" customHeight="1">
      <c r="B1313" s="93"/>
      <c r="C1313" s="196" t="s">
        <v>190</v>
      </c>
      <c r="D1313" s="197" t="s">
        <v>2551</v>
      </c>
      <c r="E1313" s="197" t="s">
        <v>32</v>
      </c>
      <c r="F1313" s="198">
        <v>528.39</v>
      </c>
      <c r="H1313" s="93"/>
    </row>
    <row r="1314" spans="2:8" s="1" customFormat="1" ht="16.8" customHeight="1">
      <c r="B1314" s="33"/>
      <c r="C1314" s="199" t="s">
        <v>32</v>
      </c>
      <c r="D1314" s="199" t="s">
        <v>1178</v>
      </c>
      <c r="E1314" s="17" t="s">
        <v>32</v>
      </c>
      <c r="F1314" s="200">
        <v>0</v>
      </c>
      <c r="H1314" s="33"/>
    </row>
    <row r="1315" spans="2:8" s="1" customFormat="1" ht="16.8" customHeight="1">
      <c r="B1315" s="33"/>
      <c r="C1315" s="199" t="s">
        <v>32</v>
      </c>
      <c r="D1315" s="199" t="s">
        <v>3152</v>
      </c>
      <c r="E1315" s="17" t="s">
        <v>32</v>
      </c>
      <c r="F1315" s="200">
        <v>0</v>
      </c>
      <c r="H1315" s="33"/>
    </row>
    <row r="1316" spans="2:8" s="1" customFormat="1" ht="16.8" customHeight="1">
      <c r="B1316" s="33"/>
      <c r="C1316" s="199" t="s">
        <v>32</v>
      </c>
      <c r="D1316" s="199" t="s">
        <v>3333</v>
      </c>
      <c r="E1316" s="17" t="s">
        <v>32</v>
      </c>
      <c r="F1316" s="200">
        <v>528.39</v>
      </c>
      <c r="H1316" s="33"/>
    </row>
    <row r="1317" spans="2:8" s="1" customFormat="1" ht="16.8" customHeight="1">
      <c r="B1317" s="33"/>
      <c r="C1317" s="201" t="s">
        <v>2930</v>
      </c>
      <c r="H1317" s="33"/>
    </row>
    <row r="1318" spans="2:8" s="1" customFormat="1" ht="16.8" customHeight="1">
      <c r="B1318" s="33"/>
      <c r="C1318" s="199" t="s">
        <v>1655</v>
      </c>
      <c r="D1318" s="199" t="s">
        <v>3154</v>
      </c>
      <c r="E1318" s="17" t="s">
        <v>420</v>
      </c>
      <c r="F1318" s="200">
        <v>528.39</v>
      </c>
      <c r="H1318" s="33"/>
    </row>
    <row r="1319" spans="2:8" s="7" customFormat="1" ht="16.8" customHeight="1">
      <c r="B1319" s="93"/>
      <c r="C1319" s="196" t="s">
        <v>193</v>
      </c>
      <c r="D1319" s="197" t="s">
        <v>2553</v>
      </c>
      <c r="E1319" s="197" t="s">
        <v>32</v>
      </c>
      <c r="F1319" s="198">
        <v>352.26</v>
      </c>
      <c r="H1319" s="93"/>
    </row>
    <row r="1320" spans="2:8" s="1" customFormat="1" ht="16.8" customHeight="1">
      <c r="B1320" s="33"/>
      <c r="C1320" s="199" t="s">
        <v>32</v>
      </c>
      <c r="D1320" s="199" t="s">
        <v>1178</v>
      </c>
      <c r="E1320" s="17" t="s">
        <v>32</v>
      </c>
      <c r="F1320" s="200">
        <v>0</v>
      </c>
      <c r="H1320" s="33"/>
    </row>
    <row r="1321" spans="2:8" s="1" customFormat="1" ht="16.8" customHeight="1">
      <c r="B1321" s="33"/>
      <c r="C1321" s="199" t="s">
        <v>32</v>
      </c>
      <c r="D1321" s="199" t="s">
        <v>3155</v>
      </c>
      <c r="E1321" s="17" t="s">
        <v>32</v>
      </c>
      <c r="F1321" s="200">
        <v>0</v>
      </c>
      <c r="H1321" s="33"/>
    </row>
    <row r="1322" spans="2:8" s="1" customFormat="1" ht="16.8" customHeight="1">
      <c r="B1322" s="33"/>
      <c r="C1322" s="199" t="s">
        <v>32</v>
      </c>
      <c r="D1322" s="199" t="s">
        <v>3332</v>
      </c>
      <c r="E1322" s="17" t="s">
        <v>32</v>
      </c>
      <c r="F1322" s="200">
        <v>352.26</v>
      </c>
      <c r="H1322" s="33"/>
    </row>
    <row r="1323" spans="2:8" s="1" customFormat="1" ht="16.8" customHeight="1">
      <c r="B1323" s="33"/>
      <c r="C1323" s="201" t="s">
        <v>2930</v>
      </c>
      <c r="H1323" s="33"/>
    </row>
    <row r="1324" spans="2:8" s="1" customFormat="1" ht="20.399999999999999">
      <c r="B1324" s="33"/>
      <c r="C1324" s="199" t="s">
        <v>1661</v>
      </c>
      <c r="D1324" s="199" t="s">
        <v>3156</v>
      </c>
      <c r="E1324" s="17" t="s">
        <v>420</v>
      </c>
      <c r="F1324" s="200">
        <v>352.26</v>
      </c>
      <c r="H1324" s="33"/>
    </row>
    <row r="1325" spans="2:8" s="7" customFormat="1" ht="16.8" customHeight="1">
      <c r="B1325" s="93"/>
      <c r="C1325" s="196" t="s">
        <v>195</v>
      </c>
      <c r="D1325" s="197" t="s">
        <v>2554</v>
      </c>
      <c r="E1325" s="197" t="s">
        <v>32</v>
      </c>
      <c r="F1325" s="198">
        <v>176.13</v>
      </c>
      <c r="H1325" s="93"/>
    </row>
    <row r="1326" spans="2:8" s="1" customFormat="1" ht="16.8" customHeight="1">
      <c r="B1326" s="33"/>
      <c r="C1326" s="199" t="s">
        <v>32</v>
      </c>
      <c r="D1326" s="199" t="s">
        <v>1178</v>
      </c>
      <c r="E1326" s="17" t="s">
        <v>32</v>
      </c>
      <c r="F1326" s="200">
        <v>0</v>
      </c>
      <c r="H1326" s="33"/>
    </row>
    <row r="1327" spans="2:8" s="1" customFormat="1" ht="16.8" customHeight="1">
      <c r="B1327" s="33"/>
      <c r="C1327" s="199" t="s">
        <v>32</v>
      </c>
      <c r="D1327" s="199" t="s">
        <v>3157</v>
      </c>
      <c r="E1327" s="17" t="s">
        <v>32</v>
      </c>
      <c r="F1327" s="200">
        <v>0</v>
      </c>
      <c r="H1327" s="33"/>
    </row>
    <row r="1328" spans="2:8" s="1" customFormat="1" ht="16.8" customHeight="1">
      <c r="B1328" s="33"/>
      <c r="C1328" s="199" t="s">
        <v>32</v>
      </c>
      <c r="D1328" s="199" t="s">
        <v>3326</v>
      </c>
      <c r="E1328" s="17" t="s">
        <v>32</v>
      </c>
      <c r="F1328" s="200">
        <v>176.13</v>
      </c>
      <c r="H1328" s="33"/>
    </row>
    <row r="1329" spans="2:8" s="1" customFormat="1" ht="16.8" customHeight="1">
      <c r="B1329" s="33"/>
      <c r="C1329" s="201" t="s">
        <v>2930</v>
      </c>
      <c r="H1329" s="33"/>
    </row>
    <row r="1330" spans="2:8" s="1" customFormat="1" ht="16.8" customHeight="1">
      <c r="B1330" s="33"/>
      <c r="C1330" s="199" t="s">
        <v>1666</v>
      </c>
      <c r="D1330" s="199" t="s">
        <v>3158</v>
      </c>
      <c r="E1330" s="17" t="s">
        <v>420</v>
      </c>
      <c r="F1330" s="200">
        <v>176.13</v>
      </c>
      <c r="H1330" s="33"/>
    </row>
    <row r="1331" spans="2:8" s="7" customFormat="1" ht="16.8" customHeight="1">
      <c r="B1331" s="93"/>
      <c r="C1331" s="196" t="s">
        <v>198</v>
      </c>
      <c r="D1331" s="197" t="s">
        <v>2555</v>
      </c>
      <c r="E1331" s="197" t="s">
        <v>32</v>
      </c>
      <c r="F1331" s="198">
        <v>176.13</v>
      </c>
      <c r="H1331" s="93"/>
    </row>
    <row r="1332" spans="2:8" s="1" customFormat="1" ht="16.8" customHeight="1">
      <c r="B1332" s="33"/>
      <c r="C1332" s="199" t="s">
        <v>32</v>
      </c>
      <c r="D1332" s="199" t="s">
        <v>1178</v>
      </c>
      <c r="E1332" s="17" t="s">
        <v>32</v>
      </c>
      <c r="F1332" s="200">
        <v>0</v>
      </c>
      <c r="H1332" s="33"/>
    </row>
    <row r="1333" spans="2:8" s="1" customFormat="1" ht="16.8" customHeight="1">
      <c r="B1333" s="33"/>
      <c r="C1333" s="199" t="s">
        <v>32</v>
      </c>
      <c r="D1333" s="199" t="s">
        <v>3159</v>
      </c>
      <c r="E1333" s="17" t="s">
        <v>32</v>
      </c>
      <c r="F1333" s="200">
        <v>0</v>
      </c>
      <c r="H1333" s="33"/>
    </row>
    <row r="1334" spans="2:8" s="1" customFormat="1" ht="16.8" customHeight="1">
      <c r="B1334" s="33"/>
      <c r="C1334" s="199" t="s">
        <v>32</v>
      </c>
      <c r="D1334" s="199" t="s">
        <v>3326</v>
      </c>
      <c r="E1334" s="17" t="s">
        <v>32</v>
      </c>
      <c r="F1334" s="200">
        <v>176.13</v>
      </c>
      <c r="H1334" s="33"/>
    </row>
    <row r="1335" spans="2:8" s="1" customFormat="1" ht="16.8" customHeight="1">
      <c r="B1335" s="33"/>
      <c r="C1335" s="201" t="s">
        <v>2930</v>
      </c>
      <c r="H1335" s="33"/>
    </row>
    <row r="1336" spans="2:8" s="1" customFormat="1" ht="16.8" customHeight="1">
      <c r="B1336" s="33"/>
      <c r="C1336" s="199" t="s">
        <v>1671</v>
      </c>
      <c r="D1336" s="199" t="s">
        <v>3160</v>
      </c>
      <c r="E1336" s="17" t="s">
        <v>420</v>
      </c>
      <c r="F1336" s="200">
        <v>176.13</v>
      </c>
      <c r="H1336" s="33"/>
    </row>
    <row r="1337" spans="2:8" s="1" customFormat="1" ht="20.399999999999999">
      <c r="B1337" s="33"/>
      <c r="C1337" s="199" t="s">
        <v>1676</v>
      </c>
      <c r="D1337" s="199" t="s">
        <v>3161</v>
      </c>
      <c r="E1337" s="17" t="s">
        <v>420</v>
      </c>
      <c r="F1337" s="200">
        <v>176.13</v>
      </c>
      <c r="H1337" s="33"/>
    </row>
    <row r="1338" spans="2:8" s="7" customFormat="1" ht="16.8" customHeight="1">
      <c r="B1338" s="93"/>
      <c r="C1338" s="196" t="s">
        <v>201</v>
      </c>
      <c r="D1338" s="197" t="s">
        <v>2556</v>
      </c>
      <c r="E1338" s="197" t="s">
        <v>32</v>
      </c>
      <c r="F1338" s="198">
        <v>2.214</v>
      </c>
      <c r="H1338" s="93"/>
    </row>
    <row r="1339" spans="2:8" s="1" customFormat="1" ht="16.8" customHeight="1">
      <c r="B1339" s="33"/>
      <c r="C1339" s="199" t="s">
        <v>32</v>
      </c>
      <c r="D1339" s="199" t="s">
        <v>1178</v>
      </c>
      <c r="E1339" s="17" t="s">
        <v>32</v>
      </c>
      <c r="F1339" s="200">
        <v>0</v>
      </c>
      <c r="H1339" s="33"/>
    </row>
    <row r="1340" spans="2:8" s="1" customFormat="1" ht="16.8" customHeight="1">
      <c r="B1340" s="33"/>
      <c r="C1340" s="199" t="s">
        <v>32</v>
      </c>
      <c r="D1340" s="199" t="s">
        <v>3162</v>
      </c>
      <c r="E1340" s="17" t="s">
        <v>32</v>
      </c>
      <c r="F1340" s="200">
        <v>0</v>
      </c>
      <c r="H1340" s="33"/>
    </row>
    <row r="1341" spans="2:8" s="1" customFormat="1" ht="16.8" customHeight="1">
      <c r="B1341" s="33"/>
      <c r="C1341" s="199" t="s">
        <v>32</v>
      </c>
      <c r="D1341" s="199" t="s">
        <v>3163</v>
      </c>
      <c r="E1341" s="17" t="s">
        <v>32</v>
      </c>
      <c r="F1341" s="200">
        <v>0</v>
      </c>
      <c r="H1341" s="33"/>
    </row>
    <row r="1342" spans="2:8" s="1" customFormat="1" ht="16.8" customHeight="1">
      <c r="B1342" s="33"/>
      <c r="C1342" s="199" t="s">
        <v>32</v>
      </c>
      <c r="D1342" s="199" t="s">
        <v>3334</v>
      </c>
      <c r="E1342" s="17" t="s">
        <v>32</v>
      </c>
      <c r="F1342" s="200">
        <v>0.316</v>
      </c>
      <c r="H1342" s="33"/>
    </row>
    <row r="1343" spans="2:8" s="1" customFormat="1" ht="16.8" customHeight="1">
      <c r="B1343" s="33"/>
      <c r="C1343" s="199" t="s">
        <v>32</v>
      </c>
      <c r="D1343" s="199" t="s">
        <v>3165</v>
      </c>
      <c r="E1343" s="17" t="s">
        <v>32</v>
      </c>
      <c r="F1343" s="200">
        <v>0</v>
      </c>
      <c r="H1343" s="33"/>
    </row>
    <row r="1344" spans="2:8" s="1" customFormat="1" ht="16.8" customHeight="1">
      <c r="B1344" s="33"/>
      <c r="C1344" s="199" t="s">
        <v>32</v>
      </c>
      <c r="D1344" s="199" t="s">
        <v>3335</v>
      </c>
      <c r="E1344" s="17" t="s">
        <v>32</v>
      </c>
      <c r="F1344" s="200">
        <v>1.5820000000000001</v>
      </c>
      <c r="H1344" s="33"/>
    </row>
    <row r="1345" spans="2:8" s="1" customFormat="1" ht="16.8" customHeight="1">
      <c r="B1345" s="33"/>
      <c r="C1345" s="199" t="s">
        <v>32</v>
      </c>
      <c r="D1345" s="199" t="s">
        <v>3167</v>
      </c>
      <c r="E1345" s="17" t="s">
        <v>32</v>
      </c>
      <c r="F1345" s="200">
        <v>0</v>
      </c>
      <c r="H1345" s="33"/>
    </row>
    <row r="1346" spans="2:8" s="1" customFormat="1" ht="16.8" customHeight="1">
      <c r="B1346" s="33"/>
      <c r="C1346" s="199" t="s">
        <v>32</v>
      </c>
      <c r="D1346" s="199" t="s">
        <v>3336</v>
      </c>
      <c r="E1346" s="17" t="s">
        <v>32</v>
      </c>
      <c r="F1346" s="200">
        <v>0.316</v>
      </c>
      <c r="H1346" s="33"/>
    </row>
    <row r="1347" spans="2:8" s="1" customFormat="1" ht="16.8" customHeight="1">
      <c r="B1347" s="33"/>
      <c r="C1347" s="201" t="s">
        <v>2930</v>
      </c>
      <c r="H1347" s="33"/>
    </row>
    <row r="1348" spans="2:8" s="1" customFormat="1" ht="16.8" customHeight="1">
      <c r="B1348" s="33"/>
      <c r="C1348" s="199" t="s">
        <v>1680</v>
      </c>
      <c r="D1348" s="199" t="s">
        <v>3168</v>
      </c>
      <c r="E1348" s="17" t="s">
        <v>355</v>
      </c>
      <c r="F1348" s="200">
        <v>2.214</v>
      </c>
      <c r="H1348" s="33"/>
    </row>
    <row r="1349" spans="2:8" s="7" customFormat="1" ht="16.8" customHeight="1">
      <c r="B1349" s="93"/>
      <c r="C1349" s="196" t="s">
        <v>204</v>
      </c>
      <c r="D1349" s="197" t="s">
        <v>2558</v>
      </c>
      <c r="E1349" s="197" t="s">
        <v>32</v>
      </c>
      <c r="F1349" s="198">
        <v>16.28</v>
      </c>
      <c r="H1349" s="93"/>
    </row>
    <row r="1350" spans="2:8" s="1" customFormat="1" ht="16.8" customHeight="1">
      <c r="B1350" s="33"/>
      <c r="C1350" s="199" t="s">
        <v>32</v>
      </c>
      <c r="D1350" s="199" t="s">
        <v>1178</v>
      </c>
      <c r="E1350" s="17" t="s">
        <v>32</v>
      </c>
      <c r="F1350" s="200">
        <v>0</v>
      </c>
      <c r="H1350" s="33"/>
    </row>
    <row r="1351" spans="2:8" s="1" customFormat="1" ht="16.8" customHeight="1">
      <c r="B1351" s="33"/>
      <c r="C1351" s="199" t="s">
        <v>32</v>
      </c>
      <c r="D1351" s="199" t="s">
        <v>3162</v>
      </c>
      <c r="E1351" s="17" t="s">
        <v>32</v>
      </c>
      <c r="F1351" s="200">
        <v>0</v>
      </c>
      <c r="H1351" s="33"/>
    </row>
    <row r="1352" spans="2:8" s="1" customFormat="1" ht="16.8" customHeight="1">
      <c r="B1352" s="33"/>
      <c r="C1352" s="199" t="s">
        <v>32</v>
      </c>
      <c r="D1352" s="199" t="s">
        <v>3163</v>
      </c>
      <c r="E1352" s="17" t="s">
        <v>32</v>
      </c>
      <c r="F1352" s="200">
        <v>0</v>
      </c>
      <c r="H1352" s="33"/>
    </row>
    <row r="1353" spans="2:8" s="1" customFormat="1" ht="16.8" customHeight="1">
      <c r="B1353" s="33"/>
      <c r="C1353" s="199" t="s">
        <v>32</v>
      </c>
      <c r="D1353" s="199" t="s">
        <v>3337</v>
      </c>
      <c r="E1353" s="17" t="s">
        <v>32</v>
      </c>
      <c r="F1353" s="200">
        <v>2.3260000000000001</v>
      </c>
      <c r="H1353" s="33"/>
    </row>
    <row r="1354" spans="2:8" s="1" customFormat="1" ht="16.8" customHeight="1">
      <c r="B1354" s="33"/>
      <c r="C1354" s="199" t="s">
        <v>32</v>
      </c>
      <c r="D1354" s="199" t="s">
        <v>3165</v>
      </c>
      <c r="E1354" s="17" t="s">
        <v>32</v>
      </c>
      <c r="F1354" s="200">
        <v>0</v>
      </c>
      <c r="H1354" s="33"/>
    </row>
    <row r="1355" spans="2:8" s="1" customFormat="1" ht="16.8" customHeight="1">
      <c r="B1355" s="33"/>
      <c r="C1355" s="199" t="s">
        <v>32</v>
      </c>
      <c r="D1355" s="199" t="s">
        <v>3338</v>
      </c>
      <c r="E1355" s="17" t="s">
        <v>32</v>
      </c>
      <c r="F1355" s="200">
        <v>11.628</v>
      </c>
      <c r="H1355" s="33"/>
    </row>
    <row r="1356" spans="2:8" s="1" customFormat="1" ht="16.8" customHeight="1">
      <c r="B1356" s="33"/>
      <c r="C1356" s="199" t="s">
        <v>32</v>
      </c>
      <c r="D1356" s="199" t="s">
        <v>3167</v>
      </c>
      <c r="E1356" s="17" t="s">
        <v>32</v>
      </c>
      <c r="F1356" s="200">
        <v>0</v>
      </c>
      <c r="H1356" s="33"/>
    </row>
    <row r="1357" spans="2:8" s="1" customFormat="1" ht="16.8" customHeight="1">
      <c r="B1357" s="33"/>
      <c r="C1357" s="199" t="s">
        <v>32</v>
      </c>
      <c r="D1357" s="199" t="s">
        <v>3337</v>
      </c>
      <c r="E1357" s="17" t="s">
        <v>32</v>
      </c>
      <c r="F1357" s="200">
        <v>2.3260000000000001</v>
      </c>
      <c r="H1357" s="33"/>
    </row>
    <row r="1358" spans="2:8" s="1" customFormat="1" ht="16.8" customHeight="1">
      <c r="B1358" s="33"/>
      <c r="C1358" s="201" t="s">
        <v>2930</v>
      </c>
      <c r="H1358" s="33"/>
    </row>
    <row r="1359" spans="2:8" s="1" customFormat="1" ht="16.8" customHeight="1">
      <c r="B1359" s="33"/>
      <c r="C1359" s="199" t="s">
        <v>1690</v>
      </c>
      <c r="D1359" s="199" t="s">
        <v>3171</v>
      </c>
      <c r="E1359" s="17" t="s">
        <v>355</v>
      </c>
      <c r="F1359" s="200">
        <v>16.28</v>
      </c>
      <c r="H1359" s="33"/>
    </row>
    <row r="1360" spans="2:8" s="7" customFormat="1" ht="16.8" customHeight="1">
      <c r="B1360" s="93"/>
      <c r="C1360" s="196" t="s">
        <v>207</v>
      </c>
      <c r="D1360" s="197" t="s">
        <v>2560</v>
      </c>
      <c r="E1360" s="197" t="s">
        <v>32</v>
      </c>
      <c r="F1360" s="198">
        <v>176.13</v>
      </c>
      <c r="H1360" s="93"/>
    </row>
    <row r="1361" spans="2:8" s="1" customFormat="1" ht="16.8" customHeight="1">
      <c r="B1361" s="33"/>
      <c r="C1361" s="199" t="s">
        <v>32</v>
      </c>
      <c r="D1361" s="199" t="s">
        <v>1178</v>
      </c>
      <c r="E1361" s="17" t="s">
        <v>32</v>
      </c>
      <c r="F1361" s="200">
        <v>0</v>
      </c>
      <c r="H1361" s="33"/>
    </row>
    <row r="1362" spans="2:8" s="1" customFormat="1" ht="16.8" customHeight="1">
      <c r="B1362" s="33"/>
      <c r="C1362" s="199" t="s">
        <v>32</v>
      </c>
      <c r="D1362" s="199" t="s">
        <v>3327</v>
      </c>
      <c r="E1362" s="17" t="s">
        <v>32</v>
      </c>
      <c r="F1362" s="200">
        <v>0</v>
      </c>
      <c r="H1362" s="33"/>
    </row>
    <row r="1363" spans="2:8" s="1" customFormat="1" ht="16.8" customHeight="1">
      <c r="B1363" s="33"/>
      <c r="C1363" s="199" t="s">
        <v>32</v>
      </c>
      <c r="D1363" s="199" t="s">
        <v>3326</v>
      </c>
      <c r="E1363" s="17" t="s">
        <v>32</v>
      </c>
      <c r="F1363" s="200">
        <v>176.13</v>
      </c>
      <c r="H1363" s="33"/>
    </row>
    <row r="1364" spans="2:8" s="1" customFormat="1" ht="16.8" customHeight="1">
      <c r="B1364" s="33"/>
      <c r="C1364" s="201" t="s">
        <v>2930</v>
      </c>
      <c r="H1364" s="33"/>
    </row>
    <row r="1365" spans="2:8" s="1" customFormat="1" ht="20.399999999999999">
      <c r="B1365" s="33"/>
      <c r="C1365" s="199" t="s">
        <v>1620</v>
      </c>
      <c r="D1365" s="199" t="s">
        <v>3144</v>
      </c>
      <c r="E1365" s="17" t="s">
        <v>420</v>
      </c>
      <c r="F1365" s="200">
        <v>176.13</v>
      </c>
      <c r="H1365" s="33"/>
    </row>
    <row r="1366" spans="2:8" s="7" customFormat="1" ht="16.8" customHeight="1">
      <c r="B1366" s="93"/>
      <c r="C1366" s="196" t="s">
        <v>210</v>
      </c>
      <c r="D1366" s="197" t="s">
        <v>2561</v>
      </c>
      <c r="E1366" s="197" t="s">
        <v>32</v>
      </c>
      <c r="F1366" s="198">
        <v>90</v>
      </c>
      <c r="H1366" s="93"/>
    </row>
    <row r="1367" spans="2:8" s="1" customFormat="1" ht="16.8" customHeight="1">
      <c r="B1367" s="33"/>
      <c r="C1367" s="199" t="s">
        <v>32</v>
      </c>
      <c r="D1367" s="199" t="s">
        <v>3172</v>
      </c>
      <c r="E1367" s="17" t="s">
        <v>32</v>
      </c>
      <c r="F1367" s="200">
        <v>0</v>
      </c>
      <c r="H1367" s="33"/>
    </row>
    <row r="1368" spans="2:8" s="1" customFormat="1" ht="16.8" customHeight="1">
      <c r="B1368" s="33"/>
      <c r="C1368" s="199" t="s">
        <v>32</v>
      </c>
      <c r="D1368" s="199" t="s">
        <v>3339</v>
      </c>
      <c r="E1368" s="17" t="s">
        <v>32</v>
      </c>
      <c r="F1368" s="200">
        <v>0</v>
      </c>
      <c r="H1368" s="33"/>
    </row>
    <row r="1369" spans="2:8" s="1" customFormat="1" ht="16.8" customHeight="1">
      <c r="B1369" s="33"/>
      <c r="C1369" s="199" t="s">
        <v>32</v>
      </c>
      <c r="D1369" s="199" t="s">
        <v>3340</v>
      </c>
      <c r="E1369" s="17" t="s">
        <v>32</v>
      </c>
      <c r="F1369" s="200">
        <v>0</v>
      </c>
      <c r="H1369" s="33"/>
    </row>
    <row r="1370" spans="2:8" s="1" customFormat="1" ht="16.8" customHeight="1">
      <c r="B1370" s="33"/>
      <c r="C1370" s="199" t="s">
        <v>32</v>
      </c>
      <c r="D1370" s="199" t="s">
        <v>3341</v>
      </c>
      <c r="E1370" s="17" t="s">
        <v>32</v>
      </c>
      <c r="F1370" s="200">
        <v>0</v>
      </c>
      <c r="H1370" s="33"/>
    </row>
    <row r="1371" spans="2:8" s="1" customFormat="1" ht="16.8" customHeight="1">
      <c r="B1371" s="33"/>
      <c r="C1371" s="199" t="s">
        <v>32</v>
      </c>
      <c r="D1371" s="199" t="s">
        <v>2734</v>
      </c>
      <c r="E1371" s="17" t="s">
        <v>32</v>
      </c>
      <c r="F1371" s="200">
        <v>90</v>
      </c>
      <c r="H1371" s="33"/>
    </row>
    <row r="1372" spans="2:8" s="1" customFormat="1" ht="16.8" customHeight="1">
      <c r="B1372" s="33"/>
      <c r="C1372" s="201" t="s">
        <v>2930</v>
      </c>
      <c r="H1372" s="33"/>
    </row>
    <row r="1373" spans="2:8" s="1" customFormat="1" ht="16.8" customHeight="1">
      <c r="B1373" s="33"/>
      <c r="C1373" s="199" t="s">
        <v>1898</v>
      </c>
      <c r="D1373" s="199" t="s">
        <v>3342</v>
      </c>
      <c r="E1373" s="17" t="s">
        <v>515</v>
      </c>
      <c r="F1373" s="200">
        <v>90</v>
      </c>
      <c r="H1373" s="33"/>
    </row>
    <row r="1374" spans="2:8" s="7" customFormat="1" ht="16.8" customHeight="1">
      <c r="B1374" s="93"/>
      <c r="C1374" s="196" t="s">
        <v>213</v>
      </c>
      <c r="D1374" s="197" t="s">
        <v>2562</v>
      </c>
      <c r="E1374" s="197" t="s">
        <v>32</v>
      </c>
      <c r="F1374" s="198">
        <v>150</v>
      </c>
      <c r="H1374" s="93"/>
    </row>
    <row r="1375" spans="2:8" s="1" customFormat="1" ht="16.8" customHeight="1">
      <c r="B1375" s="33"/>
      <c r="C1375" s="199" t="s">
        <v>32</v>
      </c>
      <c r="D1375" s="199" t="s">
        <v>3172</v>
      </c>
      <c r="E1375" s="17" t="s">
        <v>32</v>
      </c>
      <c r="F1375" s="200">
        <v>0</v>
      </c>
      <c r="H1375" s="33"/>
    </row>
    <row r="1376" spans="2:8" s="1" customFormat="1" ht="16.8" customHeight="1">
      <c r="B1376" s="33"/>
      <c r="C1376" s="199" t="s">
        <v>32</v>
      </c>
      <c r="D1376" s="199" t="s">
        <v>3343</v>
      </c>
      <c r="E1376" s="17" t="s">
        <v>32</v>
      </c>
      <c r="F1376" s="200">
        <v>0</v>
      </c>
      <c r="H1376" s="33"/>
    </row>
    <row r="1377" spans="2:8" s="1" customFormat="1" ht="16.8" customHeight="1">
      <c r="B1377" s="33"/>
      <c r="C1377" s="199" t="s">
        <v>32</v>
      </c>
      <c r="D1377" s="199" t="s">
        <v>3344</v>
      </c>
      <c r="E1377" s="17" t="s">
        <v>32</v>
      </c>
      <c r="F1377" s="200">
        <v>0</v>
      </c>
      <c r="H1377" s="33"/>
    </row>
    <row r="1378" spans="2:8" s="1" customFormat="1" ht="16.8" customHeight="1">
      <c r="B1378" s="33"/>
      <c r="C1378" s="199" t="s">
        <v>32</v>
      </c>
      <c r="D1378" s="199" t="s">
        <v>3341</v>
      </c>
      <c r="E1378" s="17" t="s">
        <v>32</v>
      </c>
      <c r="F1378" s="200">
        <v>0</v>
      </c>
      <c r="H1378" s="33"/>
    </row>
    <row r="1379" spans="2:8" s="1" customFormat="1" ht="16.8" customHeight="1">
      <c r="B1379" s="33"/>
      <c r="C1379" s="199" t="s">
        <v>32</v>
      </c>
      <c r="D1379" s="199" t="s">
        <v>2735</v>
      </c>
      <c r="E1379" s="17" t="s">
        <v>32</v>
      </c>
      <c r="F1379" s="200">
        <v>150</v>
      </c>
      <c r="H1379" s="33"/>
    </row>
    <row r="1380" spans="2:8" s="1" customFormat="1" ht="16.8" customHeight="1">
      <c r="B1380" s="33"/>
      <c r="C1380" s="201" t="s">
        <v>2930</v>
      </c>
      <c r="H1380" s="33"/>
    </row>
    <row r="1381" spans="2:8" s="1" customFormat="1" ht="16.8" customHeight="1">
      <c r="B1381" s="33"/>
      <c r="C1381" s="199" t="s">
        <v>1920</v>
      </c>
      <c r="D1381" s="199" t="s">
        <v>3345</v>
      </c>
      <c r="E1381" s="17" t="s">
        <v>515</v>
      </c>
      <c r="F1381" s="200">
        <v>150</v>
      </c>
      <c r="H1381" s="33"/>
    </row>
    <row r="1382" spans="2:8" s="7" customFormat="1" ht="16.8" customHeight="1">
      <c r="B1382" s="93"/>
      <c r="C1382" s="196" t="s">
        <v>216</v>
      </c>
      <c r="D1382" s="197" t="s">
        <v>2563</v>
      </c>
      <c r="E1382" s="197" t="s">
        <v>32</v>
      </c>
      <c r="F1382" s="198">
        <v>15.98</v>
      </c>
      <c r="H1382" s="93"/>
    </row>
    <row r="1383" spans="2:8" s="1" customFormat="1" ht="16.8" customHeight="1">
      <c r="B1383" s="33"/>
      <c r="C1383" s="199" t="s">
        <v>32</v>
      </c>
      <c r="D1383" s="199" t="s">
        <v>3172</v>
      </c>
      <c r="E1383" s="17" t="s">
        <v>32</v>
      </c>
      <c r="F1383" s="200">
        <v>0</v>
      </c>
      <c r="H1383" s="33"/>
    </row>
    <row r="1384" spans="2:8" s="1" customFormat="1" ht="16.8" customHeight="1">
      <c r="B1384" s="33"/>
      <c r="C1384" s="199" t="s">
        <v>32</v>
      </c>
      <c r="D1384" s="199" t="s">
        <v>3173</v>
      </c>
      <c r="E1384" s="17" t="s">
        <v>32</v>
      </c>
      <c r="F1384" s="200">
        <v>0</v>
      </c>
      <c r="H1384" s="33"/>
    </row>
    <row r="1385" spans="2:8" s="1" customFormat="1" ht="16.8" customHeight="1">
      <c r="B1385" s="33"/>
      <c r="C1385" s="199" t="s">
        <v>32</v>
      </c>
      <c r="D1385" s="199" t="s">
        <v>3346</v>
      </c>
      <c r="E1385" s="17" t="s">
        <v>32</v>
      </c>
      <c r="F1385" s="200">
        <v>15.98</v>
      </c>
      <c r="H1385" s="33"/>
    </row>
    <row r="1386" spans="2:8" s="1" customFormat="1" ht="16.8" customHeight="1">
      <c r="B1386" s="33"/>
      <c r="C1386" s="201" t="s">
        <v>2930</v>
      </c>
      <c r="H1386" s="33"/>
    </row>
    <row r="1387" spans="2:8" s="1" customFormat="1" ht="16.8" customHeight="1">
      <c r="B1387" s="33"/>
      <c r="C1387" s="199" t="s">
        <v>1930</v>
      </c>
      <c r="D1387" s="199" t="s">
        <v>3175</v>
      </c>
      <c r="E1387" s="17" t="s">
        <v>420</v>
      </c>
      <c r="F1387" s="200">
        <v>15.98</v>
      </c>
      <c r="H1387" s="33"/>
    </row>
    <row r="1388" spans="2:8" s="1" customFormat="1" ht="16.8" customHeight="1">
      <c r="B1388" s="33"/>
      <c r="C1388" s="199" t="s">
        <v>1936</v>
      </c>
      <c r="D1388" s="199" t="s">
        <v>3176</v>
      </c>
      <c r="E1388" s="17" t="s">
        <v>420</v>
      </c>
      <c r="F1388" s="200">
        <v>15.98</v>
      </c>
      <c r="H1388" s="33"/>
    </row>
    <row r="1389" spans="2:8" s="1" customFormat="1" ht="16.8" customHeight="1">
      <c r="B1389" s="33"/>
      <c r="C1389" s="199" t="s">
        <v>1944</v>
      </c>
      <c r="D1389" s="199" t="s">
        <v>3177</v>
      </c>
      <c r="E1389" s="17" t="s">
        <v>420</v>
      </c>
      <c r="F1389" s="200">
        <v>15.98</v>
      </c>
      <c r="H1389" s="33"/>
    </row>
    <row r="1390" spans="2:8" s="7" customFormat="1" ht="16.8" customHeight="1">
      <c r="B1390" s="93"/>
      <c r="C1390" s="196" t="s">
        <v>219</v>
      </c>
      <c r="D1390" s="197" t="s">
        <v>2565</v>
      </c>
      <c r="E1390" s="197" t="s">
        <v>32</v>
      </c>
      <c r="F1390" s="198">
        <v>0.48</v>
      </c>
      <c r="H1390" s="93"/>
    </row>
    <row r="1391" spans="2:8" s="1" customFormat="1" ht="16.8" customHeight="1">
      <c r="B1391" s="33"/>
      <c r="C1391" s="199" t="s">
        <v>32</v>
      </c>
      <c r="D1391" s="199" t="s">
        <v>3172</v>
      </c>
      <c r="E1391" s="17" t="s">
        <v>32</v>
      </c>
      <c r="F1391" s="200">
        <v>0</v>
      </c>
      <c r="H1391" s="33"/>
    </row>
    <row r="1392" spans="2:8" s="1" customFormat="1" ht="16.8" customHeight="1">
      <c r="B1392" s="33"/>
      <c r="C1392" s="199" t="s">
        <v>32</v>
      </c>
      <c r="D1392" s="199" t="s">
        <v>3178</v>
      </c>
      <c r="E1392" s="17" t="s">
        <v>32</v>
      </c>
      <c r="F1392" s="200">
        <v>0</v>
      </c>
      <c r="H1392" s="33"/>
    </row>
    <row r="1393" spans="2:8" s="1" customFormat="1" ht="16.8" customHeight="1">
      <c r="B1393" s="33"/>
      <c r="C1393" s="199" t="s">
        <v>32</v>
      </c>
      <c r="D1393" s="199" t="s">
        <v>3163</v>
      </c>
      <c r="E1393" s="17" t="s">
        <v>32</v>
      </c>
      <c r="F1393" s="200">
        <v>0</v>
      </c>
      <c r="H1393" s="33"/>
    </row>
    <row r="1394" spans="2:8" s="1" customFormat="1" ht="16.8" customHeight="1">
      <c r="B1394" s="33"/>
      <c r="C1394" s="199" t="s">
        <v>32</v>
      </c>
      <c r="D1394" s="199" t="s">
        <v>3347</v>
      </c>
      <c r="E1394" s="17" t="s">
        <v>32</v>
      </c>
      <c r="F1394" s="200">
        <v>0.08</v>
      </c>
      <c r="H1394" s="33"/>
    </row>
    <row r="1395" spans="2:8" s="1" customFormat="1" ht="16.8" customHeight="1">
      <c r="B1395" s="33"/>
      <c r="C1395" s="199" t="s">
        <v>32</v>
      </c>
      <c r="D1395" s="199" t="s">
        <v>3165</v>
      </c>
      <c r="E1395" s="17" t="s">
        <v>32</v>
      </c>
      <c r="F1395" s="200">
        <v>0</v>
      </c>
      <c r="H1395" s="33"/>
    </row>
    <row r="1396" spans="2:8" s="1" customFormat="1" ht="16.8" customHeight="1">
      <c r="B1396" s="33"/>
      <c r="C1396" s="199" t="s">
        <v>32</v>
      </c>
      <c r="D1396" s="199" t="s">
        <v>3348</v>
      </c>
      <c r="E1396" s="17" t="s">
        <v>32</v>
      </c>
      <c r="F1396" s="200">
        <v>0.4</v>
      </c>
      <c r="H1396" s="33"/>
    </row>
    <row r="1397" spans="2:8" s="1" customFormat="1" ht="16.8" customHeight="1">
      <c r="B1397" s="33"/>
      <c r="C1397" s="201" t="s">
        <v>2930</v>
      </c>
      <c r="H1397" s="33"/>
    </row>
    <row r="1398" spans="2:8" s="1" customFormat="1" ht="16.8" customHeight="1">
      <c r="B1398" s="33"/>
      <c r="C1398" s="199" t="s">
        <v>1680</v>
      </c>
      <c r="D1398" s="199" t="s">
        <v>3168</v>
      </c>
      <c r="E1398" s="17" t="s">
        <v>355</v>
      </c>
      <c r="F1398" s="200">
        <v>0.48</v>
      </c>
      <c r="H1398" s="33"/>
    </row>
    <row r="1399" spans="2:8" s="7" customFormat="1" ht="16.8" customHeight="1">
      <c r="B1399" s="93"/>
      <c r="C1399" s="196" t="s">
        <v>222</v>
      </c>
      <c r="D1399" s="197" t="s">
        <v>2567</v>
      </c>
      <c r="E1399" s="197" t="s">
        <v>32</v>
      </c>
      <c r="F1399" s="198">
        <v>14.77</v>
      </c>
      <c r="H1399" s="93"/>
    </row>
    <row r="1400" spans="2:8" s="1" customFormat="1" ht="16.8" customHeight="1">
      <c r="B1400" s="33"/>
      <c r="C1400" s="199" t="s">
        <v>32</v>
      </c>
      <c r="D1400" s="199" t="s">
        <v>1178</v>
      </c>
      <c r="E1400" s="17" t="s">
        <v>32</v>
      </c>
      <c r="F1400" s="200">
        <v>0</v>
      </c>
      <c r="H1400" s="33"/>
    </row>
    <row r="1401" spans="2:8" s="1" customFormat="1" ht="16.8" customHeight="1">
      <c r="B1401" s="33"/>
      <c r="C1401" s="199" t="s">
        <v>32</v>
      </c>
      <c r="D1401" s="199" t="s">
        <v>3349</v>
      </c>
      <c r="E1401" s="17" t="s">
        <v>32</v>
      </c>
      <c r="F1401" s="200">
        <v>14.77</v>
      </c>
      <c r="H1401" s="33"/>
    </row>
    <row r="1402" spans="2:8" s="1" customFormat="1" ht="16.8" customHeight="1">
      <c r="B1402" s="33"/>
      <c r="C1402" s="201" t="s">
        <v>2930</v>
      </c>
      <c r="H1402" s="33"/>
    </row>
    <row r="1403" spans="2:8" s="1" customFormat="1" ht="16.8" customHeight="1">
      <c r="B1403" s="33"/>
      <c r="C1403" s="199" t="s">
        <v>418</v>
      </c>
      <c r="D1403" s="199" t="s">
        <v>3067</v>
      </c>
      <c r="E1403" s="17" t="s">
        <v>420</v>
      </c>
      <c r="F1403" s="200">
        <v>14.77</v>
      </c>
      <c r="H1403" s="33"/>
    </row>
    <row r="1404" spans="2:8" s="1" customFormat="1" ht="16.8" customHeight="1">
      <c r="B1404" s="33"/>
      <c r="C1404" s="199" t="s">
        <v>2037</v>
      </c>
      <c r="D1404" s="199" t="s">
        <v>3218</v>
      </c>
      <c r="E1404" s="17" t="s">
        <v>420</v>
      </c>
      <c r="F1404" s="200">
        <v>14.77</v>
      </c>
      <c r="H1404" s="33"/>
    </row>
    <row r="1405" spans="2:8" s="1" customFormat="1" ht="20.399999999999999">
      <c r="B1405" s="33"/>
      <c r="C1405" s="199" t="s">
        <v>2041</v>
      </c>
      <c r="D1405" s="199" t="s">
        <v>3219</v>
      </c>
      <c r="E1405" s="17" t="s">
        <v>420</v>
      </c>
      <c r="F1405" s="200">
        <v>14.77</v>
      </c>
      <c r="H1405" s="33"/>
    </row>
    <row r="1406" spans="2:8" s="1" customFormat="1" ht="20.399999999999999">
      <c r="B1406" s="33"/>
      <c r="C1406" s="199" t="s">
        <v>2049</v>
      </c>
      <c r="D1406" s="199" t="s">
        <v>3220</v>
      </c>
      <c r="E1406" s="17" t="s">
        <v>420</v>
      </c>
      <c r="F1406" s="200">
        <v>14.77</v>
      </c>
      <c r="H1406" s="33"/>
    </row>
    <row r="1407" spans="2:8" s="1" customFormat="1" ht="16.8" customHeight="1">
      <c r="B1407" s="33"/>
      <c r="C1407" s="199" t="s">
        <v>2055</v>
      </c>
      <c r="D1407" s="199" t="s">
        <v>3221</v>
      </c>
      <c r="E1407" s="17" t="s">
        <v>420</v>
      </c>
      <c r="F1407" s="200">
        <v>14.77</v>
      </c>
      <c r="H1407" s="33"/>
    </row>
    <row r="1408" spans="2:8" s="1" customFormat="1" ht="16.8" customHeight="1">
      <c r="B1408" s="33"/>
      <c r="C1408" s="199" t="s">
        <v>585</v>
      </c>
      <c r="D1408" s="199" t="s">
        <v>3027</v>
      </c>
      <c r="E1408" s="17" t="s">
        <v>420</v>
      </c>
      <c r="F1408" s="200">
        <v>14.77</v>
      </c>
      <c r="H1408" s="33"/>
    </row>
    <row r="1409" spans="2:8" s="7" customFormat="1" ht="16.8" customHeight="1">
      <c r="B1409" s="93"/>
      <c r="C1409" s="196" t="s">
        <v>225</v>
      </c>
      <c r="D1409" s="197" t="s">
        <v>2569</v>
      </c>
      <c r="E1409" s="197" t="s">
        <v>32</v>
      </c>
      <c r="F1409" s="198">
        <v>3</v>
      </c>
      <c r="H1409" s="93"/>
    </row>
    <row r="1410" spans="2:8" s="1" customFormat="1" ht="16.8" customHeight="1">
      <c r="B1410" s="33"/>
      <c r="C1410" s="199" t="s">
        <v>32</v>
      </c>
      <c r="D1410" s="199" t="s">
        <v>3172</v>
      </c>
      <c r="E1410" s="17" t="s">
        <v>32</v>
      </c>
      <c r="F1410" s="200">
        <v>0</v>
      </c>
      <c r="H1410" s="33"/>
    </row>
    <row r="1411" spans="2:8" s="1" customFormat="1" ht="16.8" customHeight="1">
      <c r="B1411" s="33"/>
      <c r="C1411" s="199" t="s">
        <v>32</v>
      </c>
      <c r="D1411" s="199" t="s">
        <v>3350</v>
      </c>
      <c r="E1411" s="17" t="s">
        <v>32</v>
      </c>
      <c r="F1411" s="200">
        <v>0</v>
      </c>
      <c r="H1411" s="33"/>
    </row>
    <row r="1412" spans="2:8" s="1" customFormat="1" ht="16.8" customHeight="1">
      <c r="B1412" s="33"/>
      <c r="C1412" s="199" t="s">
        <v>32</v>
      </c>
      <c r="D1412" s="199" t="s">
        <v>3351</v>
      </c>
      <c r="E1412" s="17" t="s">
        <v>32</v>
      </c>
      <c r="F1412" s="200">
        <v>3</v>
      </c>
      <c r="H1412" s="33"/>
    </row>
    <row r="1413" spans="2:8" s="1" customFormat="1" ht="16.8" customHeight="1">
      <c r="B1413" s="33"/>
      <c r="C1413" s="201" t="s">
        <v>2930</v>
      </c>
      <c r="H1413" s="33"/>
    </row>
    <row r="1414" spans="2:8" s="1" customFormat="1" ht="16.8" customHeight="1">
      <c r="B1414" s="33"/>
      <c r="C1414" s="199" t="s">
        <v>1726</v>
      </c>
      <c r="D1414" s="199" t="s">
        <v>3189</v>
      </c>
      <c r="E1414" s="17" t="s">
        <v>515</v>
      </c>
      <c r="F1414" s="200">
        <v>3</v>
      </c>
      <c r="H1414" s="33"/>
    </row>
    <row r="1415" spans="2:8" s="7" customFormat="1" ht="16.8" customHeight="1">
      <c r="B1415" s="93"/>
      <c r="C1415" s="196" t="s">
        <v>227</v>
      </c>
      <c r="D1415" s="197" t="s">
        <v>2570</v>
      </c>
      <c r="E1415" s="197" t="s">
        <v>32</v>
      </c>
      <c r="F1415" s="198">
        <v>12</v>
      </c>
      <c r="H1415" s="93"/>
    </row>
    <row r="1416" spans="2:8" s="1" customFormat="1" ht="16.8" customHeight="1">
      <c r="B1416" s="33"/>
      <c r="C1416" s="199" t="s">
        <v>32</v>
      </c>
      <c r="D1416" s="199" t="s">
        <v>3172</v>
      </c>
      <c r="E1416" s="17" t="s">
        <v>32</v>
      </c>
      <c r="F1416" s="200">
        <v>0</v>
      </c>
      <c r="H1416" s="33"/>
    </row>
    <row r="1417" spans="2:8" s="1" customFormat="1" ht="16.8" customHeight="1">
      <c r="B1417" s="33"/>
      <c r="C1417" s="199" t="s">
        <v>32</v>
      </c>
      <c r="D1417" s="199" t="s">
        <v>3352</v>
      </c>
      <c r="E1417" s="17" t="s">
        <v>32</v>
      </c>
      <c r="F1417" s="200">
        <v>0</v>
      </c>
      <c r="H1417" s="33"/>
    </row>
    <row r="1418" spans="2:8" s="1" customFormat="1" ht="16.8" customHeight="1">
      <c r="B1418" s="33"/>
      <c r="C1418" s="199" t="s">
        <v>32</v>
      </c>
      <c r="D1418" s="199" t="s">
        <v>3353</v>
      </c>
      <c r="E1418" s="17" t="s">
        <v>32</v>
      </c>
      <c r="F1418" s="200">
        <v>12</v>
      </c>
      <c r="H1418" s="33"/>
    </row>
    <row r="1419" spans="2:8" s="1" customFormat="1" ht="16.8" customHeight="1">
      <c r="B1419" s="33"/>
      <c r="C1419" s="201" t="s">
        <v>2930</v>
      </c>
      <c r="H1419" s="33"/>
    </row>
    <row r="1420" spans="2:8" s="1" customFormat="1" ht="16.8" customHeight="1">
      <c r="B1420" s="33"/>
      <c r="C1420" s="199" t="s">
        <v>1744</v>
      </c>
      <c r="D1420" s="199" t="s">
        <v>3202</v>
      </c>
      <c r="E1420" s="17" t="s">
        <v>515</v>
      </c>
      <c r="F1420" s="200">
        <v>12</v>
      </c>
      <c r="H1420" s="33"/>
    </row>
    <row r="1421" spans="2:8" s="7" customFormat="1" ht="16.8" customHeight="1">
      <c r="B1421" s="93"/>
      <c r="C1421" s="196" t="s">
        <v>230</v>
      </c>
      <c r="D1421" s="197" t="s">
        <v>2571</v>
      </c>
      <c r="E1421" s="197" t="s">
        <v>32</v>
      </c>
      <c r="F1421" s="198">
        <v>3</v>
      </c>
      <c r="H1421" s="93"/>
    </row>
    <row r="1422" spans="2:8" s="1" customFormat="1" ht="16.8" customHeight="1">
      <c r="B1422" s="33"/>
      <c r="C1422" s="199" t="s">
        <v>32</v>
      </c>
      <c r="D1422" s="199" t="s">
        <v>3172</v>
      </c>
      <c r="E1422" s="17" t="s">
        <v>32</v>
      </c>
      <c r="F1422" s="200">
        <v>0</v>
      </c>
      <c r="H1422" s="33"/>
    </row>
    <row r="1423" spans="2:8" s="1" customFormat="1" ht="16.8" customHeight="1">
      <c r="B1423" s="33"/>
      <c r="C1423" s="199" t="s">
        <v>32</v>
      </c>
      <c r="D1423" s="199" t="s">
        <v>3350</v>
      </c>
      <c r="E1423" s="17" t="s">
        <v>32</v>
      </c>
      <c r="F1423" s="200">
        <v>0</v>
      </c>
      <c r="H1423" s="33"/>
    </row>
    <row r="1424" spans="2:8" s="1" customFormat="1" ht="16.8" customHeight="1">
      <c r="B1424" s="33"/>
      <c r="C1424" s="199" t="s">
        <v>32</v>
      </c>
      <c r="D1424" s="199" t="s">
        <v>3351</v>
      </c>
      <c r="E1424" s="17" t="s">
        <v>32</v>
      </c>
      <c r="F1424" s="200">
        <v>3</v>
      </c>
      <c r="H1424" s="33"/>
    </row>
    <row r="1425" spans="2:8" s="1" customFormat="1" ht="16.8" customHeight="1">
      <c r="B1425" s="33"/>
      <c r="C1425" s="201" t="s">
        <v>2930</v>
      </c>
      <c r="H1425" s="33"/>
    </row>
    <row r="1426" spans="2:8" s="1" customFormat="1" ht="16.8" customHeight="1">
      <c r="B1426" s="33"/>
      <c r="C1426" s="199" t="s">
        <v>1753</v>
      </c>
      <c r="D1426" s="199" t="s">
        <v>3190</v>
      </c>
      <c r="E1426" s="17" t="s">
        <v>515</v>
      </c>
      <c r="F1426" s="200">
        <v>3</v>
      </c>
      <c r="H1426" s="33"/>
    </row>
    <row r="1427" spans="2:8" s="1" customFormat="1" ht="16.8" customHeight="1">
      <c r="B1427" s="33"/>
      <c r="C1427" s="199" t="s">
        <v>1767</v>
      </c>
      <c r="D1427" s="199" t="s">
        <v>1768</v>
      </c>
      <c r="E1427" s="17" t="s">
        <v>515</v>
      </c>
      <c r="F1427" s="200">
        <v>3</v>
      </c>
      <c r="H1427" s="33"/>
    </row>
    <row r="1428" spans="2:8" s="7" customFormat="1" ht="16.8" customHeight="1">
      <c r="B1428" s="93"/>
      <c r="C1428" s="196" t="s">
        <v>233</v>
      </c>
      <c r="D1428" s="197" t="s">
        <v>2572</v>
      </c>
      <c r="E1428" s="197" t="s">
        <v>32</v>
      </c>
      <c r="F1428" s="198">
        <v>6</v>
      </c>
      <c r="H1428" s="93"/>
    </row>
    <row r="1429" spans="2:8" s="1" customFormat="1" ht="16.8" customHeight="1">
      <c r="B1429" s="33"/>
      <c r="C1429" s="199" t="s">
        <v>32</v>
      </c>
      <c r="D1429" s="199" t="s">
        <v>3172</v>
      </c>
      <c r="E1429" s="17" t="s">
        <v>32</v>
      </c>
      <c r="F1429" s="200">
        <v>0</v>
      </c>
      <c r="H1429" s="33"/>
    </row>
    <row r="1430" spans="2:8" s="1" customFormat="1" ht="16.8" customHeight="1">
      <c r="B1430" s="33"/>
      <c r="C1430" s="199" t="s">
        <v>32</v>
      </c>
      <c r="D1430" s="199" t="s">
        <v>3203</v>
      </c>
      <c r="E1430" s="17" t="s">
        <v>32</v>
      </c>
      <c r="F1430" s="200">
        <v>0</v>
      </c>
      <c r="H1430" s="33"/>
    </row>
    <row r="1431" spans="2:8" s="1" customFormat="1" ht="16.8" customHeight="1">
      <c r="B1431" s="33"/>
      <c r="C1431" s="199" t="s">
        <v>32</v>
      </c>
      <c r="D1431" s="199" t="s">
        <v>3350</v>
      </c>
      <c r="E1431" s="17" t="s">
        <v>32</v>
      </c>
      <c r="F1431" s="200">
        <v>0</v>
      </c>
      <c r="H1431" s="33"/>
    </row>
    <row r="1432" spans="2:8" s="1" customFormat="1" ht="16.8" customHeight="1">
      <c r="B1432" s="33"/>
      <c r="C1432" s="199" t="s">
        <v>32</v>
      </c>
      <c r="D1432" s="199" t="s">
        <v>3354</v>
      </c>
      <c r="E1432" s="17" t="s">
        <v>32</v>
      </c>
      <c r="F1432" s="200">
        <v>6</v>
      </c>
      <c r="H1432" s="33"/>
    </row>
    <row r="1433" spans="2:8" s="1" customFormat="1" ht="16.8" customHeight="1">
      <c r="B1433" s="33"/>
      <c r="C1433" s="201" t="s">
        <v>2930</v>
      </c>
      <c r="H1433" s="33"/>
    </row>
    <row r="1434" spans="2:8" s="1" customFormat="1" ht="16.8" customHeight="1">
      <c r="B1434" s="33"/>
      <c r="C1434" s="199" t="s">
        <v>1757</v>
      </c>
      <c r="D1434" s="199" t="s">
        <v>3205</v>
      </c>
      <c r="E1434" s="17" t="s">
        <v>515</v>
      </c>
      <c r="F1434" s="200">
        <v>6</v>
      </c>
      <c r="H1434" s="33"/>
    </row>
    <row r="1435" spans="2:8" s="7" customFormat="1" ht="16.8" customHeight="1">
      <c r="B1435" s="93"/>
      <c r="C1435" s="196" t="s">
        <v>236</v>
      </c>
      <c r="D1435" s="197" t="s">
        <v>2573</v>
      </c>
      <c r="E1435" s="197" t="s">
        <v>32</v>
      </c>
      <c r="F1435" s="198">
        <v>73.5</v>
      </c>
      <c r="H1435" s="93"/>
    </row>
    <row r="1436" spans="2:8" s="1" customFormat="1" ht="16.8" customHeight="1">
      <c r="B1436" s="33"/>
      <c r="C1436" s="199" t="s">
        <v>32</v>
      </c>
      <c r="D1436" s="199" t="s">
        <v>3172</v>
      </c>
      <c r="E1436" s="17" t="s">
        <v>32</v>
      </c>
      <c r="F1436" s="200">
        <v>0</v>
      </c>
      <c r="H1436" s="33"/>
    </row>
    <row r="1437" spans="2:8" s="1" customFormat="1" ht="16.8" customHeight="1">
      <c r="B1437" s="33"/>
      <c r="C1437" s="199" t="s">
        <v>32</v>
      </c>
      <c r="D1437" s="199" t="s">
        <v>3355</v>
      </c>
      <c r="E1437" s="17" t="s">
        <v>32</v>
      </c>
      <c r="F1437" s="200">
        <v>0</v>
      </c>
      <c r="H1437" s="33"/>
    </row>
    <row r="1438" spans="2:8" s="1" customFormat="1" ht="16.8" customHeight="1">
      <c r="B1438" s="33"/>
      <c r="C1438" s="199" t="s">
        <v>32</v>
      </c>
      <c r="D1438" s="199" t="s">
        <v>3356</v>
      </c>
      <c r="E1438" s="17" t="s">
        <v>32</v>
      </c>
      <c r="F1438" s="200">
        <v>73.5</v>
      </c>
      <c r="H1438" s="33"/>
    </row>
    <row r="1439" spans="2:8" s="1" customFormat="1" ht="16.8" customHeight="1">
      <c r="B1439" s="33"/>
      <c r="C1439" s="201" t="s">
        <v>2930</v>
      </c>
      <c r="H1439" s="33"/>
    </row>
    <row r="1440" spans="2:8" s="1" customFormat="1" ht="20.399999999999999">
      <c r="B1440" s="33"/>
      <c r="C1440" s="199" t="s">
        <v>1661</v>
      </c>
      <c r="D1440" s="199" t="s">
        <v>3156</v>
      </c>
      <c r="E1440" s="17" t="s">
        <v>420</v>
      </c>
      <c r="F1440" s="200">
        <v>73.5</v>
      </c>
      <c r="H1440" s="33"/>
    </row>
    <row r="1441" spans="2:8" s="7" customFormat="1" ht="16.8" customHeight="1">
      <c r="B1441" s="93"/>
      <c r="C1441" s="196" t="s">
        <v>239</v>
      </c>
      <c r="D1441" s="197" t="s">
        <v>2575</v>
      </c>
      <c r="E1441" s="197" t="s">
        <v>32</v>
      </c>
      <c r="F1441" s="198">
        <v>36.75</v>
      </c>
      <c r="H1441" s="93"/>
    </row>
    <row r="1442" spans="2:8" s="1" customFormat="1" ht="16.8" customHeight="1">
      <c r="B1442" s="33"/>
      <c r="C1442" s="199" t="s">
        <v>32</v>
      </c>
      <c r="D1442" s="199" t="s">
        <v>3172</v>
      </c>
      <c r="E1442" s="17" t="s">
        <v>32</v>
      </c>
      <c r="F1442" s="200">
        <v>0</v>
      </c>
      <c r="H1442" s="33"/>
    </row>
    <row r="1443" spans="2:8" s="1" customFormat="1" ht="16.8" customHeight="1">
      <c r="B1443" s="33"/>
      <c r="C1443" s="199" t="s">
        <v>32</v>
      </c>
      <c r="D1443" s="199" t="s">
        <v>3357</v>
      </c>
      <c r="E1443" s="17" t="s">
        <v>32</v>
      </c>
      <c r="F1443" s="200">
        <v>0</v>
      </c>
      <c r="H1443" s="33"/>
    </row>
    <row r="1444" spans="2:8" s="1" customFormat="1" ht="16.8" customHeight="1">
      <c r="B1444" s="33"/>
      <c r="C1444" s="199" t="s">
        <v>32</v>
      </c>
      <c r="D1444" s="199" t="s">
        <v>3358</v>
      </c>
      <c r="E1444" s="17" t="s">
        <v>32</v>
      </c>
      <c r="F1444" s="200">
        <v>36.75</v>
      </c>
      <c r="H1444" s="33"/>
    </row>
    <row r="1445" spans="2:8" s="1" customFormat="1" ht="16.8" customHeight="1">
      <c r="B1445" s="33"/>
      <c r="C1445" s="201" t="s">
        <v>2930</v>
      </c>
      <c r="H1445" s="33"/>
    </row>
    <row r="1446" spans="2:8" s="1" customFormat="1" ht="16.8" customHeight="1">
      <c r="B1446" s="33"/>
      <c r="C1446" s="199" t="s">
        <v>1666</v>
      </c>
      <c r="D1446" s="199" t="s">
        <v>3158</v>
      </c>
      <c r="E1446" s="17" t="s">
        <v>420</v>
      </c>
      <c r="F1446" s="200">
        <v>36.75</v>
      </c>
      <c r="H1446" s="33"/>
    </row>
    <row r="1447" spans="2:8" s="7" customFormat="1" ht="16.8" customHeight="1">
      <c r="B1447" s="93"/>
      <c r="C1447" s="196" t="s">
        <v>242</v>
      </c>
      <c r="D1447" s="197" t="s">
        <v>2577</v>
      </c>
      <c r="E1447" s="197" t="s">
        <v>32</v>
      </c>
      <c r="F1447" s="198">
        <v>31.623000000000001</v>
      </c>
      <c r="H1447" s="93"/>
    </row>
    <row r="1448" spans="2:8" s="1" customFormat="1" ht="16.8" customHeight="1">
      <c r="B1448" s="33"/>
      <c r="C1448" s="199" t="s">
        <v>32</v>
      </c>
      <c r="D1448" s="199" t="s">
        <v>3172</v>
      </c>
      <c r="E1448" s="17" t="s">
        <v>32</v>
      </c>
      <c r="F1448" s="200">
        <v>0</v>
      </c>
      <c r="H1448" s="33"/>
    </row>
    <row r="1449" spans="2:8" s="1" customFormat="1" ht="16.8" customHeight="1">
      <c r="B1449" s="33"/>
      <c r="C1449" s="199" t="s">
        <v>32</v>
      </c>
      <c r="D1449" s="199" t="s">
        <v>3350</v>
      </c>
      <c r="E1449" s="17" t="s">
        <v>32</v>
      </c>
      <c r="F1449" s="200">
        <v>0</v>
      </c>
      <c r="H1449" s="33"/>
    </row>
    <row r="1450" spans="2:8" s="1" customFormat="1" ht="16.8" customHeight="1">
      <c r="B1450" s="33"/>
      <c r="C1450" s="199" t="s">
        <v>32</v>
      </c>
      <c r="D1450" s="199" t="s">
        <v>3359</v>
      </c>
      <c r="E1450" s="17" t="s">
        <v>32</v>
      </c>
      <c r="F1450" s="200">
        <v>0</v>
      </c>
      <c r="H1450" s="33"/>
    </row>
    <row r="1451" spans="2:8" s="1" customFormat="1" ht="16.8" customHeight="1">
      <c r="B1451" s="33"/>
      <c r="C1451" s="199" t="s">
        <v>32</v>
      </c>
      <c r="D1451" s="199" t="s">
        <v>3360</v>
      </c>
      <c r="E1451" s="17" t="s">
        <v>32</v>
      </c>
      <c r="F1451" s="200">
        <v>2.2229999999999999</v>
      </c>
      <c r="H1451" s="33"/>
    </row>
    <row r="1452" spans="2:8" s="1" customFormat="1" ht="16.8" customHeight="1">
      <c r="B1452" s="33"/>
      <c r="C1452" s="199" t="s">
        <v>32</v>
      </c>
      <c r="D1452" s="199" t="s">
        <v>3361</v>
      </c>
      <c r="E1452" s="17" t="s">
        <v>32</v>
      </c>
      <c r="F1452" s="200">
        <v>0</v>
      </c>
      <c r="H1452" s="33"/>
    </row>
    <row r="1453" spans="2:8" s="1" customFormat="1" ht="16.8" customHeight="1">
      <c r="B1453" s="33"/>
      <c r="C1453" s="199" t="s">
        <v>32</v>
      </c>
      <c r="D1453" s="199" t="s">
        <v>3362</v>
      </c>
      <c r="E1453" s="17" t="s">
        <v>32</v>
      </c>
      <c r="F1453" s="200">
        <v>29.4</v>
      </c>
      <c r="H1453" s="33"/>
    </row>
    <row r="1454" spans="2:8" s="1" customFormat="1" ht="16.8" customHeight="1">
      <c r="B1454" s="33"/>
      <c r="C1454" s="199" t="s">
        <v>32</v>
      </c>
      <c r="D1454" s="199" t="s">
        <v>3363</v>
      </c>
      <c r="E1454" s="17" t="s">
        <v>32</v>
      </c>
      <c r="F1454" s="200">
        <v>-1.089</v>
      </c>
      <c r="H1454" s="33"/>
    </row>
    <row r="1455" spans="2:8" s="1" customFormat="1" ht="16.8" customHeight="1">
      <c r="B1455" s="33"/>
      <c r="C1455" s="199" t="s">
        <v>32</v>
      </c>
      <c r="D1455" s="199" t="s">
        <v>3364</v>
      </c>
      <c r="E1455" s="17" t="s">
        <v>32</v>
      </c>
      <c r="F1455" s="200">
        <v>0</v>
      </c>
      <c r="H1455" s="33"/>
    </row>
    <row r="1456" spans="2:8" s="1" customFormat="1" ht="16.8" customHeight="1">
      <c r="B1456" s="33"/>
      <c r="C1456" s="199" t="s">
        <v>32</v>
      </c>
      <c r="D1456" s="199" t="s">
        <v>3365</v>
      </c>
      <c r="E1456" s="17" t="s">
        <v>32</v>
      </c>
      <c r="F1456" s="200">
        <v>1.089</v>
      </c>
      <c r="H1456" s="33"/>
    </row>
    <row r="1457" spans="2:8" s="1" customFormat="1" ht="16.8" customHeight="1">
      <c r="B1457" s="33"/>
      <c r="C1457" s="201" t="s">
        <v>2930</v>
      </c>
      <c r="H1457" s="33"/>
    </row>
    <row r="1458" spans="2:8" s="1" customFormat="1" ht="16.8" customHeight="1">
      <c r="B1458" s="33"/>
      <c r="C1458" s="199" t="s">
        <v>1584</v>
      </c>
      <c r="D1458" s="199" t="s">
        <v>1585</v>
      </c>
      <c r="E1458" s="17" t="s">
        <v>355</v>
      </c>
      <c r="F1458" s="200">
        <v>31.623000000000001</v>
      </c>
      <c r="H1458" s="33"/>
    </row>
    <row r="1459" spans="2:8" s="7" customFormat="1" ht="16.8" customHeight="1">
      <c r="B1459" s="93"/>
      <c r="C1459" s="196" t="s">
        <v>246</v>
      </c>
      <c r="D1459" s="197" t="s">
        <v>2579</v>
      </c>
      <c r="E1459" s="197" t="s">
        <v>32</v>
      </c>
      <c r="F1459" s="198">
        <v>8.1679999999999993</v>
      </c>
      <c r="H1459" s="93"/>
    </row>
    <row r="1460" spans="2:8" s="1" customFormat="1" ht="16.8" customHeight="1">
      <c r="B1460" s="33"/>
      <c r="C1460" s="199" t="s">
        <v>32</v>
      </c>
      <c r="D1460" s="199" t="s">
        <v>3172</v>
      </c>
      <c r="E1460" s="17" t="s">
        <v>32</v>
      </c>
      <c r="F1460" s="200">
        <v>0</v>
      </c>
      <c r="H1460" s="33"/>
    </row>
    <row r="1461" spans="2:8" s="1" customFormat="1" ht="16.8" customHeight="1">
      <c r="B1461" s="33"/>
      <c r="C1461" s="199" t="s">
        <v>32</v>
      </c>
      <c r="D1461" s="199" t="s">
        <v>3350</v>
      </c>
      <c r="E1461" s="17" t="s">
        <v>32</v>
      </c>
      <c r="F1461" s="200">
        <v>0</v>
      </c>
      <c r="H1461" s="33"/>
    </row>
    <row r="1462" spans="2:8" s="1" customFormat="1" ht="16.8" customHeight="1">
      <c r="B1462" s="33"/>
      <c r="C1462" s="199" t="s">
        <v>32</v>
      </c>
      <c r="D1462" s="199" t="s">
        <v>3366</v>
      </c>
      <c r="E1462" s="17" t="s">
        <v>32</v>
      </c>
      <c r="F1462" s="200">
        <v>0</v>
      </c>
      <c r="H1462" s="33"/>
    </row>
    <row r="1463" spans="2:8" s="1" customFormat="1" ht="16.8" customHeight="1">
      <c r="B1463" s="33"/>
      <c r="C1463" s="199" t="s">
        <v>32</v>
      </c>
      <c r="D1463" s="199" t="s">
        <v>3367</v>
      </c>
      <c r="E1463" s="17" t="s">
        <v>32</v>
      </c>
      <c r="F1463" s="200">
        <v>8.1679999999999993</v>
      </c>
      <c r="H1463" s="33"/>
    </row>
    <row r="1464" spans="2:8" s="1" customFormat="1" ht="16.8" customHeight="1">
      <c r="B1464" s="33"/>
      <c r="C1464" s="201" t="s">
        <v>2930</v>
      </c>
      <c r="H1464" s="33"/>
    </row>
    <row r="1465" spans="2:8" s="1" customFormat="1" ht="16.8" customHeight="1">
      <c r="B1465" s="33"/>
      <c r="C1465" s="199" t="s">
        <v>1833</v>
      </c>
      <c r="D1465" s="199" t="s">
        <v>3368</v>
      </c>
      <c r="E1465" s="17" t="s">
        <v>420</v>
      </c>
      <c r="F1465" s="200">
        <v>8.1679999999999993</v>
      </c>
      <c r="H1465" s="33"/>
    </row>
    <row r="1466" spans="2:8" s="7" customFormat="1" ht="16.8" customHeight="1">
      <c r="B1466" s="93"/>
      <c r="C1466" s="196" t="s">
        <v>249</v>
      </c>
      <c r="D1466" s="197" t="s">
        <v>2581</v>
      </c>
      <c r="E1466" s="197" t="s">
        <v>32</v>
      </c>
      <c r="F1466" s="198">
        <v>3.63</v>
      </c>
      <c r="H1466" s="93"/>
    </row>
    <row r="1467" spans="2:8" s="1" customFormat="1" ht="16.8" customHeight="1">
      <c r="B1467" s="33"/>
      <c r="C1467" s="199" t="s">
        <v>32</v>
      </c>
      <c r="D1467" s="199" t="s">
        <v>3172</v>
      </c>
      <c r="E1467" s="17" t="s">
        <v>32</v>
      </c>
      <c r="F1467" s="200">
        <v>0</v>
      </c>
      <c r="H1467" s="33"/>
    </row>
    <row r="1468" spans="2:8" s="1" customFormat="1" ht="16.8" customHeight="1">
      <c r="B1468" s="33"/>
      <c r="C1468" s="199" t="s">
        <v>32</v>
      </c>
      <c r="D1468" s="199" t="s">
        <v>3350</v>
      </c>
      <c r="E1468" s="17" t="s">
        <v>32</v>
      </c>
      <c r="F1468" s="200">
        <v>0</v>
      </c>
      <c r="H1468" s="33"/>
    </row>
    <row r="1469" spans="2:8" s="1" customFormat="1" ht="16.8" customHeight="1">
      <c r="B1469" s="33"/>
      <c r="C1469" s="199" t="s">
        <v>32</v>
      </c>
      <c r="D1469" s="199" t="s">
        <v>3364</v>
      </c>
      <c r="E1469" s="17" t="s">
        <v>32</v>
      </c>
      <c r="F1469" s="200">
        <v>0</v>
      </c>
      <c r="H1469" s="33"/>
    </row>
    <row r="1470" spans="2:8" s="1" customFormat="1" ht="16.8" customHeight="1">
      <c r="B1470" s="33"/>
      <c r="C1470" s="199" t="s">
        <v>32</v>
      </c>
      <c r="D1470" s="199" t="s">
        <v>3369</v>
      </c>
      <c r="E1470" s="17" t="s">
        <v>32</v>
      </c>
      <c r="F1470" s="200">
        <v>0</v>
      </c>
      <c r="H1470" s="33"/>
    </row>
    <row r="1471" spans="2:8" s="1" customFormat="1" ht="16.8" customHeight="1">
      <c r="B1471" s="33"/>
      <c r="C1471" s="199" t="s">
        <v>32</v>
      </c>
      <c r="D1471" s="199" t="s">
        <v>3370</v>
      </c>
      <c r="E1471" s="17" t="s">
        <v>32</v>
      </c>
      <c r="F1471" s="200">
        <v>3.63</v>
      </c>
      <c r="H1471" s="33"/>
    </row>
    <row r="1472" spans="2:8" s="1" customFormat="1" ht="16.8" customHeight="1">
      <c r="B1472" s="33"/>
      <c r="C1472" s="201" t="s">
        <v>2930</v>
      </c>
      <c r="H1472" s="33"/>
    </row>
    <row r="1473" spans="2:8" s="1" customFormat="1" ht="20.399999999999999">
      <c r="B1473" s="33"/>
      <c r="C1473" s="199" t="s">
        <v>1841</v>
      </c>
      <c r="D1473" s="199" t="s">
        <v>3371</v>
      </c>
      <c r="E1473" s="17" t="s">
        <v>420</v>
      </c>
      <c r="F1473" s="200">
        <v>3.63</v>
      </c>
      <c r="H1473" s="33"/>
    </row>
    <row r="1474" spans="2:8" s="7" customFormat="1" ht="16.8" customHeight="1">
      <c r="B1474" s="93"/>
      <c r="C1474" s="196" t="s">
        <v>251</v>
      </c>
      <c r="D1474" s="197" t="s">
        <v>2583</v>
      </c>
      <c r="E1474" s="197" t="s">
        <v>32</v>
      </c>
      <c r="F1474" s="198">
        <v>0.3</v>
      </c>
      <c r="H1474" s="93"/>
    </row>
    <row r="1475" spans="2:8" s="1" customFormat="1" ht="16.8" customHeight="1">
      <c r="B1475" s="33"/>
      <c r="C1475" s="199" t="s">
        <v>32</v>
      </c>
      <c r="D1475" s="199" t="s">
        <v>3172</v>
      </c>
      <c r="E1475" s="17" t="s">
        <v>32</v>
      </c>
      <c r="F1475" s="200">
        <v>0</v>
      </c>
      <c r="H1475" s="33"/>
    </row>
    <row r="1476" spans="2:8" s="1" customFormat="1" ht="16.8" customHeight="1">
      <c r="B1476" s="33"/>
      <c r="C1476" s="199" t="s">
        <v>32</v>
      </c>
      <c r="D1476" s="199" t="s">
        <v>3372</v>
      </c>
      <c r="E1476" s="17" t="s">
        <v>32</v>
      </c>
      <c r="F1476" s="200">
        <v>0</v>
      </c>
      <c r="H1476" s="33"/>
    </row>
    <row r="1477" spans="2:8" s="1" customFormat="1" ht="16.8" customHeight="1">
      <c r="B1477" s="33"/>
      <c r="C1477" s="199" t="s">
        <v>32</v>
      </c>
      <c r="D1477" s="199" t="s">
        <v>3350</v>
      </c>
      <c r="E1477" s="17" t="s">
        <v>32</v>
      </c>
      <c r="F1477" s="200">
        <v>0</v>
      </c>
      <c r="H1477" s="33"/>
    </row>
    <row r="1478" spans="2:8" s="1" customFormat="1" ht="16.8" customHeight="1">
      <c r="B1478" s="33"/>
      <c r="C1478" s="199" t="s">
        <v>32</v>
      </c>
      <c r="D1478" s="199" t="s">
        <v>3373</v>
      </c>
      <c r="E1478" s="17" t="s">
        <v>32</v>
      </c>
      <c r="F1478" s="200">
        <v>0.3</v>
      </c>
      <c r="H1478" s="33"/>
    </row>
    <row r="1479" spans="2:8" s="1" customFormat="1" ht="16.8" customHeight="1">
      <c r="B1479" s="33"/>
      <c r="C1479" s="201" t="s">
        <v>2930</v>
      </c>
      <c r="H1479" s="33"/>
    </row>
    <row r="1480" spans="2:8" s="1" customFormat="1" ht="16.8" customHeight="1">
      <c r="B1480" s="33"/>
      <c r="C1480" s="199" t="s">
        <v>1680</v>
      </c>
      <c r="D1480" s="199" t="s">
        <v>3168</v>
      </c>
      <c r="E1480" s="17" t="s">
        <v>355</v>
      </c>
      <c r="F1480" s="200">
        <v>0.3</v>
      </c>
      <c r="H1480" s="33"/>
    </row>
    <row r="1481" spans="2:8" s="7" customFormat="1" ht="16.8" customHeight="1">
      <c r="B1481" s="93"/>
      <c r="C1481" s="196" t="s">
        <v>254</v>
      </c>
      <c r="D1481" s="197" t="s">
        <v>2584</v>
      </c>
      <c r="E1481" s="197" t="s">
        <v>32</v>
      </c>
      <c r="F1481" s="198">
        <v>1.7000000000000001E-2</v>
      </c>
      <c r="H1481" s="93"/>
    </row>
    <row r="1482" spans="2:8" s="1" customFormat="1" ht="16.8" customHeight="1">
      <c r="B1482" s="33"/>
      <c r="C1482" s="199" t="s">
        <v>32</v>
      </c>
      <c r="D1482" s="199" t="s">
        <v>3172</v>
      </c>
      <c r="E1482" s="17" t="s">
        <v>32</v>
      </c>
      <c r="F1482" s="200">
        <v>0</v>
      </c>
      <c r="H1482" s="33"/>
    </row>
    <row r="1483" spans="2:8" s="1" customFormat="1" ht="16.8" customHeight="1">
      <c r="B1483" s="33"/>
      <c r="C1483" s="199" t="s">
        <v>32</v>
      </c>
      <c r="D1483" s="199" t="s">
        <v>3350</v>
      </c>
      <c r="E1483" s="17" t="s">
        <v>32</v>
      </c>
      <c r="F1483" s="200">
        <v>0</v>
      </c>
      <c r="H1483" s="33"/>
    </row>
    <row r="1484" spans="2:8" s="1" customFormat="1" ht="16.8" customHeight="1">
      <c r="B1484" s="33"/>
      <c r="C1484" s="199" t="s">
        <v>32</v>
      </c>
      <c r="D1484" s="199" t="s">
        <v>3211</v>
      </c>
      <c r="E1484" s="17" t="s">
        <v>32</v>
      </c>
      <c r="F1484" s="200">
        <v>0</v>
      </c>
      <c r="H1484" s="33"/>
    </row>
    <row r="1485" spans="2:8" s="1" customFormat="1" ht="16.8" customHeight="1">
      <c r="B1485" s="33"/>
      <c r="C1485" s="199" t="s">
        <v>32</v>
      </c>
      <c r="D1485" s="199" t="s">
        <v>3374</v>
      </c>
      <c r="E1485" s="17" t="s">
        <v>32</v>
      </c>
      <c r="F1485" s="200">
        <v>0</v>
      </c>
      <c r="H1485" s="33"/>
    </row>
    <row r="1486" spans="2:8" s="1" customFormat="1" ht="16.8" customHeight="1">
      <c r="B1486" s="33"/>
      <c r="C1486" s="199" t="s">
        <v>32</v>
      </c>
      <c r="D1486" s="199" t="s">
        <v>3375</v>
      </c>
      <c r="E1486" s="17" t="s">
        <v>32</v>
      </c>
      <c r="F1486" s="200">
        <v>1.2999999999999999E-2</v>
      </c>
      <c r="H1486" s="33"/>
    </row>
    <row r="1487" spans="2:8" s="1" customFormat="1" ht="16.8" customHeight="1">
      <c r="B1487" s="33"/>
      <c r="C1487" s="199" t="s">
        <v>32</v>
      </c>
      <c r="D1487" s="199" t="s">
        <v>3214</v>
      </c>
      <c r="E1487" s="17" t="s">
        <v>32</v>
      </c>
      <c r="F1487" s="200">
        <v>0</v>
      </c>
      <c r="H1487" s="33"/>
    </row>
    <row r="1488" spans="2:8" s="1" customFormat="1" ht="16.8" customHeight="1">
      <c r="B1488" s="33"/>
      <c r="C1488" s="199" t="s">
        <v>32</v>
      </c>
      <c r="D1488" s="199" t="s">
        <v>3376</v>
      </c>
      <c r="E1488" s="17" t="s">
        <v>32</v>
      </c>
      <c r="F1488" s="200">
        <v>4.0000000000000001E-3</v>
      </c>
      <c r="H1488" s="33"/>
    </row>
    <row r="1489" spans="2:8" s="1" customFormat="1" ht="16.8" customHeight="1">
      <c r="B1489" s="33"/>
      <c r="C1489" s="201" t="s">
        <v>2930</v>
      </c>
      <c r="H1489" s="33"/>
    </row>
    <row r="1490" spans="2:8" s="1" customFormat="1" ht="16.8" customHeight="1">
      <c r="B1490" s="33"/>
      <c r="C1490" s="199" t="s">
        <v>1876</v>
      </c>
      <c r="D1490" s="199" t="s">
        <v>3216</v>
      </c>
      <c r="E1490" s="17" t="s">
        <v>408</v>
      </c>
      <c r="F1490" s="200">
        <v>1.7000000000000001E-2</v>
      </c>
      <c r="H1490" s="33"/>
    </row>
    <row r="1491" spans="2:8" s="7" customFormat="1" ht="16.8" customHeight="1">
      <c r="B1491" s="93"/>
      <c r="C1491" s="196" t="s">
        <v>256</v>
      </c>
      <c r="D1491" s="197" t="s">
        <v>2586</v>
      </c>
      <c r="E1491" s="197" t="s">
        <v>32</v>
      </c>
      <c r="F1491" s="198">
        <v>3</v>
      </c>
      <c r="H1491" s="93"/>
    </row>
    <row r="1492" spans="2:8" s="1" customFormat="1" ht="16.8" customHeight="1">
      <c r="B1492" s="33"/>
      <c r="C1492" s="199" t="s">
        <v>32</v>
      </c>
      <c r="D1492" s="199" t="s">
        <v>3172</v>
      </c>
      <c r="E1492" s="17" t="s">
        <v>32</v>
      </c>
      <c r="F1492" s="200">
        <v>0</v>
      </c>
      <c r="H1492" s="33"/>
    </row>
    <row r="1493" spans="2:8" s="1" customFormat="1" ht="16.8" customHeight="1">
      <c r="B1493" s="33"/>
      <c r="C1493" s="199" t="s">
        <v>32</v>
      </c>
      <c r="D1493" s="199" t="s">
        <v>3184</v>
      </c>
      <c r="E1493" s="17" t="s">
        <v>32</v>
      </c>
      <c r="F1493" s="200">
        <v>0</v>
      </c>
      <c r="H1493" s="33"/>
    </row>
    <row r="1494" spans="2:8" s="1" customFormat="1" ht="16.8" customHeight="1">
      <c r="B1494" s="33"/>
      <c r="C1494" s="199" t="s">
        <v>32</v>
      </c>
      <c r="D1494" s="199" t="s">
        <v>3350</v>
      </c>
      <c r="E1494" s="17" t="s">
        <v>32</v>
      </c>
      <c r="F1494" s="200">
        <v>0</v>
      </c>
      <c r="H1494" s="33"/>
    </row>
    <row r="1495" spans="2:8" s="1" customFormat="1" ht="16.8" customHeight="1">
      <c r="B1495" s="33"/>
      <c r="C1495" s="199" t="s">
        <v>32</v>
      </c>
      <c r="D1495" s="199" t="s">
        <v>3351</v>
      </c>
      <c r="E1495" s="17" t="s">
        <v>32</v>
      </c>
      <c r="F1495" s="200">
        <v>3</v>
      </c>
      <c r="H1495" s="33"/>
    </row>
    <row r="1496" spans="2:8" s="1" customFormat="1" ht="16.8" customHeight="1">
      <c r="B1496" s="33"/>
      <c r="C1496" s="201" t="s">
        <v>2930</v>
      </c>
      <c r="H1496" s="33"/>
    </row>
    <row r="1497" spans="2:8" s="1" customFormat="1" ht="16.8" customHeight="1">
      <c r="B1497" s="33"/>
      <c r="C1497" s="199" t="s">
        <v>1720</v>
      </c>
      <c r="D1497" s="199" t="s">
        <v>1721</v>
      </c>
      <c r="E1497" s="17" t="s">
        <v>515</v>
      </c>
      <c r="F1497" s="200">
        <v>3</v>
      </c>
      <c r="H1497" s="33"/>
    </row>
    <row r="1498" spans="2:8" s="7" customFormat="1" ht="16.8" customHeight="1">
      <c r="B1498" s="93"/>
      <c r="C1498" s="196" t="s">
        <v>259</v>
      </c>
      <c r="D1498" s="197" t="s">
        <v>2587</v>
      </c>
      <c r="E1498" s="197" t="s">
        <v>32</v>
      </c>
      <c r="F1498" s="198">
        <v>0.15</v>
      </c>
      <c r="H1498" s="93"/>
    </row>
    <row r="1499" spans="2:8" s="1" customFormat="1" ht="16.8" customHeight="1">
      <c r="B1499" s="33"/>
      <c r="C1499" s="199" t="s">
        <v>32</v>
      </c>
      <c r="D1499" s="199" t="s">
        <v>3172</v>
      </c>
      <c r="E1499" s="17" t="s">
        <v>32</v>
      </c>
      <c r="F1499" s="200">
        <v>0</v>
      </c>
      <c r="H1499" s="33"/>
    </row>
    <row r="1500" spans="2:8" s="1" customFormat="1" ht="16.8" customHeight="1">
      <c r="B1500" s="33"/>
      <c r="C1500" s="199" t="s">
        <v>32</v>
      </c>
      <c r="D1500" s="199" t="s">
        <v>3194</v>
      </c>
      <c r="E1500" s="17" t="s">
        <v>32</v>
      </c>
      <c r="F1500" s="200">
        <v>0</v>
      </c>
      <c r="H1500" s="33"/>
    </row>
    <row r="1501" spans="2:8" s="1" customFormat="1" ht="16.8" customHeight="1">
      <c r="B1501" s="33"/>
      <c r="C1501" s="199" t="s">
        <v>32</v>
      </c>
      <c r="D1501" s="199" t="s">
        <v>3195</v>
      </c>
      <c r="E1501" s="17" t="s">
        <v>32</v>
      </c>
      <c r="F1501" s="200">
        <v>0</v>
      </c>
      <c r="H1501" s="33"/>
    </row>
    <row r="1502" spans="2:8" s="1" customFormat="1" ht="16.8" customHeight="1">
      <c r="B1502" s="33"/>
      <c r="C1502" s="199" t="s">
        <v>32</v>
      </c>
      <c r="D1502" s="199" t="s">
        <v>3377</v>
      </c>
      <c r="E1502" s="17" t="s">
        <v>32</v>
      </c>
      <c r="F1502" s="200">
        <v>0.15</v>
      </c>
      <c r="H1502" s="33"/>
    </row>
    <row r="1503" spans="2:8" s="1" customFormat="1" ht="16.8" customHeight="1">
      <c r="B1503" s="33"/>
      <c r="C1503" s="201" t="s">
        <v>2930</v>
      </c>
      <c r="H1503" s="33"/>
    </row>
    <row r="1504" spans="2:8" s="1" customFormat="1" ht="16.8" customHeight="1">
      <c r="B1504" s="33"/>
      <c r="C1504" s="199" t="s">
        <v>1859</v>
      </c>
      <c r="D1504" s="199" t="s">
        <v>3197</v>
      </c>
      <c r="E1504" s="17" t="s">
        <v>1641</v>
      </c>
      <c r="F1504" s="200">
        <v>0.15</v>
      </c>
      <c r="H1504" s="33"/>
    </row>
    <row r="1505" spans="2:8" s="7" customFormat="1" ht="16.8" customHeight="1">
      <c r="B1505" s="93"/>
      <c r="C1505" s="196" t="s">
        <v>261</v>
      </c>
      <c r="D1505" s="197" t="s">
        <v>2588</v>
      </c>
      <c r="E1505" s="197" t="s">
        <v>32</v>
      </c>
      <c r="F1505" s="198">
        <v>6.351</v>
      </c>
      <c r="H1505" s="93"/>
    </row>
    <row r="1506" spans="2:8" s="1" customFormat="1" ht="16.8" customHeight="1">
      <c r="B1506" s="33"/>
      <c r="C1506" s="199" t="s">
        <v>32</v>
      </c>
      <c r="D1506" s="199" t="s">
        <v>3172</v>
      </c>
      <c r="E1506" s="17" t="s">
        <v>32</v>
      </c>
      <c r="F1506" s="200">
        <v>0</v>
      </c>
      <c r="H1506" s="33"/>
    </row>
    <row r="1507" spans="2:8" s="1" customFormat="1" ht="16.8" customHeight="1">
      <c r="B1507" s="33"/>
      <c r="C1507" s="199" t="s">
        <v>32</v>
      </c>
      <c r="D1507" s="199" t="s">
        <v>3350</v>
      </c>
      <c r="E1507" s="17" t="s">
        <v>32</v>
      </c>
      <c r="F1507" s="200">
        <v>0</v>
      </c>
      <c r="H1507" s="33"/>
    </row>
    <row r="1508" spans="2:8" s="1" customFormat="1" ht="16.8" customHeight="1">
      <c r="B1508" s="33"/>
      <c r="C1508" s="199" t="s">
        <v>32</v>
      </c>
      <c r="D1508" s="199" t="s">
        <v>3359</v>
      </c>
      <c r="E1508" s="17" t="s">
        <v>32</v>
      </c>
      <c r="F1508" s="200">
        <v>0</v>
      </c>
      <c r="H1508" s="33"/>
    </row>
    <row r="1509" spans="2:8" s="1" customFormat="1" ht="16.8" customHeight="1">
      <c r="B1509" s="33"/>
      <c r="C1509" s="199" t="s">
        <v>32</v>
      </c>
      <c r="D1509" s="199" t="s">
        <v>3378</v>
      </c>
      <c r="E1509" s="17" t="s">
        <v>32</v>
      </c>
      <c r="F1509" s="200">
        <v>0</v>
      </c>
      <c r="H1509" s="33"/>
    </row>
    <row r="1510" spans="2:8" s="1" customFormat="1" ht="16.8" customHeight="1">
      <c r="B1510" s="33"/>
      <c r="C1510" s="199" t="s">
        <v>32</v>
      </c>
      <c r="D1510" s="199" t="s">
        <v>3379</v>
      </c>
      <c r="E1510" s="17" t="s">
        <v>32</v>
      </c>
      <c r="F1510" s="200">
        <v>6.351</v>
      </c>
      <c r="H1510" s="33"/>
    </row>
    <row r="1511" spans="2:8" s="1" customFormat="1" ht="16.8" customHeight="1">
      <c r="B1511" s="33"/>
      <c r="C1511" s="201" t="s">
        <v>2930</v>
      </c>
      <c r="H1511" s="33"/>
    </row>
    <row r="1512" spans="2:8" s="1" customFormat="1" ht="20.399999999999999">
      <c r="B1512" s="33"/>
      <c r="C1512" s="199" t="s">
        <v>1848</v>
      </c>
      <c r="D1512" s="199" t="s">
        <v>1849</v>
      </c>
      <c r="E1512" s="17" t="s">
        <v>420</v>
      </c>
      <c r="F1512" s="200">
        <v>6.351</v>
      </c>
      <c r="H1512" s="33"/>
    </row>
    <row r="1513" spans="2:8" s="7" customFormat="1" ht="16.8" customHeight="1">
      <c r="B1513" s="93"/>
      <c r="C1513" s="196" t="s">
        <v>263</v>
      </c>
      <c r="D1513" s="197" t="s">
        <v>2590</v>
      </c>
      <c r="E1513" s="197" t="s">
        <v>32</v>
      </c>
      <c r="F1513" s="198">
        <v>33.119999999999997</v>
      </c>
      <c r="H1513" s="93"/>
    </row>
    <row r="1514" spans="2:8" s="1" customFormat="1" ht="16.8" customHeight="1">
      <c r="B1514" s="33"/>
      <c r="C1514" s="199" t="s">
        <v>32</v>
      </c>
      <c r="D1514" s="199" t="s">
        <v>3172</v>
      </c>
      <c r="E1514" s="17" t="s">
        <v>32</v>
      </c>
      <c r="F1514" s="200">
        <v>0</v>
      </c>
      <c r="H1514" s="33"/>
    </row>
    <row r="1515" spans="2:8" s="1" customFormat="1" ht="16.8" customHeight="1">
      <c r="B1515" s="33"/>
      <c r="C1515" s="199" t="s">
        <v>32</v>
      </c>
      <c r="D1515" s="199" t="s">
        <v>3350</v>
      </c>
      <c r="E1515" s="17" t="s">
        <v>32</v>
      </c>
      <c r="F1515" s="200">
        <v>0</v>
      </c>
      <c r="H1515" s="33"/>
    </row>
    <row r="1516" spans="2:8" s="1" customFormat="1" ht="16.8" customHeight="1">
      <c r="B1516" s="33"/>
      <c r="C1516" s="199" t="s">
        <v>32</v>
      </c>
      <c r="D1516" s="199" t="s">
        <v>3361</v>
      </c>
      <c r="E1516" s="17" t="s">
        <v>32</v>
      </c>
      <c r="F1516" s="200">
        <v>0</v>
      </c>
      <c r="H1516" s="33"/>
    </row>
    <row r="1517" spans="2:8" s="1" customFormat="1" ht="16.8" customHeight="1">
      <c r="B1517" s="33"/>
      <c r="C1517" s="199" t="s">
        <v>32</v>
      </c>
      <c r="D1517" s="199" t="s">
        <v>3380</v>
      </c>
      <c r="E1517" s="17" t="s">
        <v>32</v>
      </c>
      <c r="F1517" s="200">
        <v>0</v>
      </c>
      <c r="H1517" s="33"/>
    </row>
    <row r="1518" spans="2:8" s="1" customFormat="1" ht="16.8" customHeight="1">
      <c r="B1518" s="33"/>
      <c r="C1518" s="199" t="s">
        <v>32</v>
      </c>
      <c r="D1518" s="199" t="s">
        <v>3358</v>
      </c>
      <c r="E1518" s="17" t="s">
        <v>32</v>
      </c>
      <c r="F1518" s="200">
        <v>36.75</v>
      </c>
      <c r="H1518" s="33"/>
    </row>
    <row r="1519" spans="2:8" s="1" customFormat="1" ht="16.8" customHeight="1">
      <c r="B1519" s="33"/>
      <c r="C1519" s="199" t="s">
        <v>32</v>
      </c>
      <c r="D1519" s="199" t="s">
        <v>3381</v>
      </c>
      <c r="E1519" s="17" t="s">
        <v>32</v>
      </c>
      <c r="F1519" s="200">
        <v>-3.63</v>
      </c>
      <c r="H1519" s="33"/>
    </row>
    <row r="1520" spans="2:8" s="1" customFormat="1" ht="16.8" customHeight="1">
      <c r="B1520" s="33"/>
      <c r="C1520" s="201" t="s">
        <v>2930</v>
      </c>
      <c r="H1520" s="33"/>
    </row>
    <row r="1521" spans="2:8" s="1" customFormat="1" ht="20.399999999999999">
      <c r="B1521" s="33"/>
      <c r="C1521" s="199" t="s">
        <v>1853</v>
      </c>
      <c r="D1521" s="199" t="s">
        <v>1854</v>
      </c>
      <c r="E1521" s="17" t="s">
        <v>420</v>
      </c>
      <c r="F1521" s="200">
        <v>33.119999999999997</v>
      </c>
      <c r="H1521" s="33"/>
    </row>
    <row r="1522" spans="2:8" s="7" customFormat="1" ht="16.8" customHeight="1">
      <c r="B1522" s="93"/>
      <c r="C1522" s="196" t="s">
        <v>266</v>
      </c>
      <c r="D1522" s="197" t="s">
        <v>2592</v>
      </c>
      <c r="E1522" s="197" t="s">
        <v>32</v>
      </c>
      <c r="F1522" s="198">
        <v>14.598000000000001</v>
      </c>
      <c r="H1522" s="93"/>
    </row>
    <row r="1523" spans="2:8" s="1" customFormat="1" ht="16.8" customHeight="1">
      <c r="B1523" s="33"/>
      <c r="C1523" s="199" t="s">
        <v>32</v>
      </c>
      <c r="D1523" s="199" t="s">
        <v>3222</v>
      </c>
      <c r="E1523" s="17" t="s">
        <v>32</v>
      </c>
      <c r="F1523" s="200">
        <v>0</v>
      </c>
      <c r="H1523" s="33"/>
    </row>
    <row r="1524" spans="2:8" s="1" customFormat="1" ht="16.8" customHeight="1">
      <c r="B1524" s="33"/>
      <c r="C1524" s="199" t="s">
        <v>32</v>
      </c>
      <c r="D1524" s="199" t="s">
        <v>3382</v>
      </c>
      <c r="E1524" s="17" t="s">
        <v>32</v>
      </c>
      <c r="F1524" s="200">
        <v>14.598000000000001</v>
      </c>
      <c r="H1524" s="33"/>
    </row>
    <row r="1525" spans="2:8" s="1" customFormat="1" ht="16.8" customHeight="1">
      <c r="B1525" s="33"/>
      <c r="C1525" s="201" t="s">
        <v>2930</v>
      </c>
      <c r="H1525" s="33"/>
    </row>
    <row r="1526" spans="2:8" s="1" customFormat="1" ht="20.399999999999999">
      <c r="B1526" s="33"/>
      <c r="C1526" s="199" t="s">
        <v>502</v>
      </c>
      <c r="D1526" s="199" t="s">
        <v>2935</v>
      </c>
      <c r="E1526" s="17" t="s">
        <v>436</v>
      </c>
      <c r="F1526" s="200">
        <v>14.598000000000001</v>
      </c>
      <c r="H1526" s="33"/>
    </row>
    <row r="1527" spans="2:8" s="1" customFormat="1" ht="16.8" customHeight="1">
      <c r="B1527" s="33"/>
      <c r="C1527" s="199" t="s">
        <v>509</v>
      </c>
      <c r="D1527" s="199" t="s">
        <v>510</v>
      </c>
      <c r="E1527" s="17" t="s">
        <v>436</v>
      </c>
      <c r="F1527" s="200">
        <v>14.598000000000001</v>
      </c>
      <c r="H1527" s="33"/>
    </row>
    <row r="1528" spans="2:8" s="7" customFormat="1" ht="16.8" customHeight="1">
      <c r="B1528" s="93"/>
      <c r="C1528" s="196" t="s">
        <v>269</v>
      </c>
      <c r="D1528" s="197" t="s">
        <v>2594</v>
      </c>
      <c r="E1528" s="197" t="s">
        <v>32</v>
      </c>
      <c r="F1528" s="198">
        <v>6</v>
      </c>
      <c r="H1528" s="93"/>
    </row>
    <row r="1529" spans="2:8" s="1" customFormat="1" ht="16.8" customHeight="1">
      <c r="B1529" s="33"/>
      <c r="C1529" s="199" t="s">
        <v>32</v>
      </c>
      <c r="D1529" s="199" t="s">
        <v>3222</v>
      </c>
      <c r="E1529" s="17" t="s">
        <v>32</v>
      </c>
      <c r="F1529" s="200">
        <v>0</v>
      </c>
      <c r="H1529" s="33"/>
    </row>
    <row r="1530" spans="2:8" s="1" customFormat="1" ht="16.8" customHeight="1">
      <c r="B1530" s="33"/>
      <c r="C1530" s="199" t="s">
        <v>32</v>
      </c>
      <c r="D1530" s="199" t="s">
        <v>3383</v>
      </c>
      <c r="E1530" s="17" t="s">
        <v>32</v>
      </c>
      <c r="F1530" s="200">
        <v>0</v>
      </c>
      <c r="H1530" s="33"/>
    </row>
    <row r="1531" spans="2:8" s="1" customFormat="1" ht="16.8" customHeight="1">
      <c r="B1531" s="33"/>
      <c r="C1531" s="199" t="s">
        <v>32</v>
      </c>
      <c r="D1531" s="199" t="s">
        <v>3384</v>
      </c>
      <c r="E1531" s="17" t="s">
        <v>32</v>
      </c>
      <c r="F1531" s="200">
        <v>6</v>
      </c>
      <c r="H1531" s="33"/>
    </row>
    <row r="1532" spans="2:8" s="1" customFormat="1" ht="16.8" customHeight="1">
      <c r="B1532" s="33"/>
      <c r="C1532" s="201" t="s">
        <v>2930</v>
      </c>
      <c r="H1532" s="33"/>
    </row>
    <row r="1533" spans="2:8" s="1" customFormat="1" ht="16.8" customHeight="1">
      <c r="B1533" s="33"/>
      <c r="C1533" s="199" t="s">
        <v>1965</v>
      </c>
      <c r="D1533" s="199" t="s">
        <v>3226</v>
      </c>
      <c r="E1533" s="17" t="s">
        <v>515</v>
      </c>
      <c r="F1533" s="200">
        <v>6</v>
      </c>
      <c r="H1533" s="33"/>
    </row>
    <row r="1534" spans="2:8" s="1" customFormat="1" ht="16.8" customHeight="1">
      <c r="B1534" s="33"/>
      <c r="C1534" s="202" t="s">
        <v>32</v>
      </c>
      <c r="D1534" s="197" t="s">
        <v>3232</v>
      </c>
      <c r="E1534" s="203" t="s">
        <v>32</v>
      </c>
      <c r="F1534" s="204">
        <v>4.8659999999999997</v>
      </c>
      <c r="H1534" s="33"/>
    </row>
    <row r="1535" spans="2:8" s="1" customFormat="1" ht="16.8" customHeight="1">
      <c r="B1535" s="33"/>
      <c r="C1535" s="199" t="s">
        <v>32</v>
      </c>
      <c r="D1535" s="199" t="s">
        <v>1958</v>
      </c>
      <c r="E1535" s="17" t="s">
        <v>32</v>
      </c>
      <c r="F1535" s="200">
        <v>4.8659999999999997</v>
      </c>
      <c r="H1535" s="33"/>
    </row>
    <row r="1536" spans="2:8" s="1" customFormat="1" ht="16.8" customHeight="1">
      <c r="B1536" s="33"/>
      <c r="C1536" s="202" t="s">
        <v>32</v>
      </c>
      <c r="D1536" s="197" t="s">
        <v>3349</v>
      </c>
      <c r="E1536" s="203" t="s">
        <v>32</v>
      </c>
      <c r="F1536" s="204">
        <v>14.77</v>
      </c>
      <c r="H1536" s="33"/>
    </row>
    <row r="1537" spans="2:8" s="1" customFormat="1" ht="16.8" customHeight="1">
      <c r="B1537" s="33"/>
      <c r="C1537" s="199" t="s">
        <v>32</v>
      </c>
      <c r="D1537" s="199" t="s">
        <v>2795</v>
      </c>
      <c r="E1537" s="17" t="s">
        <v>32</v>
      </c>
      <c r="F1537" s="200">
        <v>14.77</v>
      </c>
      <c r="H1537" s="33"/>
    </row>
    <row r="1538" spans="2:8" s="1" customFormat="1" ht="16.8" customHeight="1">
      <c r="B1538" s="33"/>
      <c r="C1538" s="202" t="s">
        <v>32</v>
      </c>
      <c r="D1538" s="197" t="s">
        <v>3385</v>
      </c>
      <c r="E1538" s="203" t="s">
        <v>32</v>
      </c>
      <c r="F1538" s="204">
        <v>1</v>
      </c>
      <c r="H1538" s="33"/>
    </row>
    <row r="1539" spans="2:8" s="1" customFormat="1" ht="16.8" customHeight="1">
      <c r="B1539" s="33"/>
      <c r="C1539" s="199" t="s">
        <v>32</v>
      </c>
      <c r="D1539" s="199" t="s">
        <v>531</v>
      </c>
      <c r="E1539" s="17" t="s">
        <v>32</v>
      </c>
      <c r="F1539" s="200">
        <v>1</v>
      </c>
      <c r="H1539" s="33"/>
    </row>
    <row r="1540" spans="2:8" s="1" customFormat="1" ht="16.8" customHeight="1">
      <c r="B1540" s="33"/>
      <c r="C1540" s="202" t="s">
        <v>32</v>
      </c>
      <c r="D1540" s="197" t="s">
        <v>3386</v>
      </c>
      <c r="E1540" s="203" t="s">
        <v>32</v>
      </c>
      <c r="F1540" s="204">
        <v>1</v>
      </c>
      <c r="H1540" s="33"/>
    </row>
    <row r="1541" spans="2:8" s="1" customFormat="1" ht="16.8" customHeight="1">
      <c r="B1541" s="33"/>
      <c r="C1541" s="199" t="s">
        <v>32</v>
      </c>
      <c r="D1541" s="199" t="s">
        <v>531</v>
      </c>
      <c r="E1541" s="17" t="s">
        <v>32</v>
      </c>
      <c r="F1541" s="200">
        <v>1</v>
      </c>
      <c r="H1541" s="33"/>
    </row>
    <row r="1542" spans="2:8" s="1" customFormat="1" ht="16.8" customHeight="1">
      <c r="B1542" s="33"/>
      <c r="C1542" s="202" t="s">
        <v>32</v>
      </c>
      <c r="D1542" s="197" t="s">
        <v>3387</v>
      </c>
      <c r="E1542" s="203" t="s">
        <v>32</v>
      </c>
      <c r="F1542" s="204">
        <v>1</v>
      </c>
      <c r="H1542" s="33"/>
    </row>
    <row r="1543" spans="2:8" s="1" customFormat="1" ht="16.8" customHeight="1">
      <c r="B1543" s="33"/>
      <c r="C1543" s="199" t="s">
        <v>32</v>
      </c>
      <c r="D1543" s="199" t="s">
        <v>531</v>
      </c>
      <c r="E1543" s="17" t="s">
        <v>32</v>
      </c>
      <c r="F1543" s="200">
        <v>1</v>
      </c>
      <c r="H1543" s="33"/>
    </row>
    <row r="1544" spans="2:8" s="1" customFormat="1" ht="26.4" customHeight="1">
      <c r="B1544" s="33"/>
      <c r="C1544" s="195" t="s">
        <v>3388</v>
      </c>
      <c r="D1544" s="195" t="s">
        <v>108</v>
      </c>
      <c r="H1544" s="33"/>
    </row>
    <row r="1545" spans="2:8" s="7" customFormat="1" ht="16.8" customHeight="1">
      <c r="B1545" s="93"/>
      <c r="C1545" s="196" t="s">
        <v>110</v>
      </c>
      <c r="D1545" s="197" t="s">
        <v>3389</v>
      </c>
      <c r="E1545" s="197" t="s">
        <v>32</v>
      </c>
      <c r="F1545" s="198">
        <v>4</v>
      </c>
      <c r="H1545" s="93"/>
    </row>
    <row r="1546" spans="2:8" s="1" customFormat="1" ht="16.8" customHeight="1">
      <c r="B1546" s="33"/>
      <c r="C1546" s="199" t="s">
        <v>32</v>
      </c>
      <c r="D1546" s="199" t="s">
        <v>3390</v>
      </c>
      <c r="E1546" s="17" t="s">
        <v>32</v>
      </c>
      <c r="F1546" s="200">
        <v>0</v>
      </c>
      <c r="H1546" s="33"/>
    </row>
    <row r="1547" spans="2:8" s="1" customFormat="1" ht="16.8" customHeight="1">
      <c r="B1547" s="33"/>
      <c r="C1547" s="199" t="s">
        <v>32</v>
      </c>
      <c r="D1547" s="199" t="s">
        <v>3391</v>
      </c>
      <c r="E1547" s="17" t="s">
        <v>32</v>
      </c>
      <c r="F1547" s="200">
        <v>0</v>
      </c>
      <c r="H1547" s="33"/>
    </row>
    <row r="1548" spans="2:8" s="1" customFormat="1" ht="16.8" customHeight="1">
      <c r="B1548" s="33"/>
      <c r="C1548" s="199" t="s">
        <v>32</v>
      </c>
      <c r="D1548" s="199" t="s">
        <v>3392</v>
      </c>
      <c r="E1548" s="17" t="s">
        <v>32</v>
      </c>
      <c r="F1548" s="200">
        <v>4</v>
      </c>
      <c r="H1548" s="33"/>
    </row>
    <row r="1549" spans="2:8" s="7" customFormat="1" ht="16.8" customHeight="1">
      <c r="B1549" s="93"/>
      <c r="C1549" s="196" t="s">
        <v>114</v>
      </c>
      <c r="D1549" s="197" t="s">
        <v>3393</v>
      </c>
      <c r="E1549" s="197" t="s">
        <v>32</v>
      </c>
      <c r="F1549" s="198">
        <v>2</v>
      </c>
      <c r="H1549" s="93"/>
    </row>
    <row r="1550" spans="2:8" s="1" customFormat="1" ht="16.8" customHeight="1">
      <c r="B1550" s="33"/>
      <c r="C1550" s="199" t="s">
        <v>32</v>
      </c>
      <c r="D1550" s="199" t="s">
        <v>3390</v>
      </c>
      <c r="E1550" s="17" t="s">
        <v>32</v>
      </c>
      <c r="F1550" s="200">
        <v>0</v>
      </c>
      <c r="H1550" s="33"/>
    </row>
    <row r="1551" spans="2:8" s="1" customFormat="1" ht="16.8" customHeight="1">
      <c r="B1551" s="33"/>
      <c r="C1551" s="199" t="s">
        <v>32</v>
      </c>
      <c r="D1551" s="199" t="s">
        <v>3391</v>
      </c>
      <c r="E1551" s="17" t="s">
        <v>32</v>
      </c>
      <c r="F1551" s="200">
        <v>0</v>
      </c>
      <c r="H1551" s="33"/>
    </row>
    <row r="1552" spans="2:8" s="1" customFormat="1" ht="16.8" customHeight="1">
      <c r="B1552" s="33"/>
      <c r="C1552" s="199" t="s">
        <v>32</v>
      </c>
      <c r="D1552" s="199" t="s">
        <v>3394</v>
      </c>
      <c r="E1552" s="17" t="s">
        <v>32</v>
      </c>
      <c r="F1552" s="200">
        <v>2</v>
      </c>
      <c r="H1552" s="33"/>
    </row>
    <row r="1553" spans="2:8" s="7" customFormat="1" ht="16.8" customHeight="1">
      <c r="B1553" s="93"/>
      <c r="C1553" s="196" t="s">
        <v>118</v>
      </c>
      <c r="D1553" s="197" t="s">
        <v>3395</v>
      </c>
      <c r="E1553" s="197" t="s">
        <v>32</v>
      </c>
      <c r="F1553" s="198">
        <v>1</v>
      </c>
      <c r="H1553" s="93"/>
    </row>
    <row r="1554" spans="2:8" s="1" customFormat="1" ht="16.8" customHeight="1">
      <c r="B1554" s="33"/>
      <c r="C1554" s="199" t="s">
        <v>32</v>
      </c>
      <c r="D1554" s="199" t="s">
        <v>3390</v>
      </c>
      <c r="E1554" s="17" t="s">
        <v>32</v>
      </c>
      <c r="F1554" s="200">
        <v>0</v>
      </c>
      <c r="H1554" s="33"/>
    </row>
    <row r="1555" spans="2:8" s="1" customFormat="1" ht="16.8" customHeight="1">
      <c r="B1555" s="33"/>
      <c r="C1555" s="199" t="s">
        <v>32</v>
      </c>
      <c r="D1555" s="199" t="s">
        <v>3396</v>
      </c>
      <c r="E1555" s="17" t="s">
        <v>32</v>
      </c>
      <c r="F1555" s="200">
        <v>0</v>
      </c>
      <c r="H1555" s="33"/>
    </row>
    <row r="1556" spans="2:8" s="1" customFormat="1" ht="16.8" customHeight="1">
      <c r="B1556" s="33"/>
      <c r="C1556" s="199" t="s">
        <v>32</v>
      </c>
      <c r="D1556" s="199" t="s">
        <v>3397</v>
      </c>
      <c r="E1556" s="17" t="s">
        <v>32</v>
      </c>
      <c r="F1556" s="200">
        <v>1</v>
      </c>
      <c r="H1556" s="33"/>
    </row>
    <row r="1557" spans="2:8" s="7" customFormat="1" ht="16.8" customHeight="1">
      <c r="B1557" s="93"/>
      <c r="C1557" s="196" t="s">
        <v>121</v>
      </c>
      <c r="D1557" s="197" t="s">
        <v>2806</v>
      </c>
      <c r="E1557" s="197" t="s">
        <v>32</v>
      </c>
      <c r="F1557" s="198">
        <v>1</v>
      </c>
      <c r="H1557" s="93"/>
    </row>
    <row r="1558" spans="2:8" s="1" customFormat="1" ht="16.8" customHeight="1">
      <c r="B1558" s="33"/>
      <c r="C1558" s="199" t="s">
        <v>32</v>
      </c>
      <c r="D1558" s="199" t="s">
        <v>3390</v>
      </c>
      <c r="E1558" s="17" t="s">
        <v>32</v>
      </c>
      <c r="F1558" s="200">
        <v>0</v>
      </c>
      <c r="H1558" s="33"/>
    </row>
    <row r="1559" spans="2:8" s="1" customFormat="1" ht="16.8" customHeight="1">
      <c r="B1559" s="33"/>
      <c r="C1559" s="199" t="s">
        <v>32</v>
      </c>
      <c r="D1559" s="199" t="s">
        <v>3391</v>
      </c>
      <c r="E1559" s="17" t="s">
        <v>32</v>
      </c>
      <c r="F1559" s="200">
        <v>0</v>
      </c>
      <c r="H1559" s="33"/>
    </row>
    <row r="1560" spans="2:8" s="1" customFormat="1" ht="16.8" customHeight="1">
      <c r="B1560" s="33"/>
      <c r="C1560" s="199" t="s">
        <v>32</v>
      </c>
      <c r="D1560" s="199" t="s">
        <v>3398</v>
      </c>
      <c r="E1560" s="17" t="s">
        <v>32</v>
      </c>
      <c r="F1560" s="200">
        <v>0</v>
      </c>
      <c r="H1560" s="33"/>
    </row>
    <row r="1561" spans="2:8" s="1" customFormat="1" ht="16.8" customHeight="1">
      <c r="B1561" s="33"/>
      <c r="C1561" s="199" t="s">
        <v>32</v>
      </c>
      <c r="D1561" s="199" t="s">
        <v>531</v>
      </c>
      <c r="E1561" s="17" t="s">
        <v>32</v>
      </c>
      <c r="F1561" s="200">
        <v>1</v>
      </c>
      <c r="H1561" s="33"/>
    </row>
    <row r="1562" spans="2:8" s="1" customFormat="1" ht="16.8" customHeight="1">
      <c r="B1562" s="33"/>
      <c r="C1562" s="201" t="s">
        <v>2930</v>
      </c>
      <c r="H1562" s="33"/>
    </row>
    <row r="1563" spans="2:8" s="1" customFormat="1" ht="16.8" customHeight="1">
      <c r="B1563" s="33"/>
      <c r="C1563" s="199" t="s">
        <v>2877</v>
      </c>
      <c r="D1563" s="199" t="s">
        <v>2878</v>
      </c>
      <c r="E1563" s="17" t="s">
        <v>2821</v>
      </c>
      <c r="F1563" s="200">
        <v>1</v>
      </c>
      <c r="H1563" s="33"/>
    </row>
    <row r="1564" spans="2:8" s="7" customFormat="1" ht="16.8" customHeight="1">
      <c r="B1564" s="93"/>
      <c r="C1564" s="196" t="s">
        <v>124</v>
      </c>
      <c r="D1564" s="197" t="s">
        <v>3399</v>
      </c>
      <c r="E1564" s="197" t="s">
        <v>32</v>
      </c>
      <c r="F1564" s="198">
        <v>286.19200000000001</v>
      </c>
      <c r="H1564" s="93"/>
    </row>
    <row r="1565" spans="2:8" s="1" customFormat="1" ht="16.8" customHeight="1">
      <c r="B1565" s="33"/>
      <c r="C1565" s="199" t="s">
        <v>32</v>
      </c>
      <c r="D1565" s="199" t="s">
        <v>3390</v>
      </c>
      <c r="E1565" s="17" t="s">
        <v>32</v>
      </c>
      <c r="F1565" s="200">
        <v>0</v>
      </c>
      <c r="H1565" s="33"/>
    </row>
    <row r="1566" spans="2:8" s="1" customFormat="1" ht="16.8" customHeight="1">
      <c r="B1566" s="33"/>
      <c r="C1566" s="199" t="s">
        <v>32</v>
      </c>
      <c r="D1566" s="199" t="s">
        <v>3400</v>
      </c>
      <c r="E1566" s="17" t="s">
        <v>32</v>
      </c>
      <c r="F1566" s="200">
        <v>286.19200000000001</v>
      </c>
      <c r="H1566" s="33"/>
    </row>
    <row r="1567" spans="2:8" s="7" customFormat="1" ht="16.8" customHeight="1">
      <c r="B1567" s="93"/>
      <c r="C1567" s="196" t="s">
        <v>127</v>
      </c>
      <c r="D1567" s="197" t="s">
        <v>3401</v>
      </c>
      <c r="E1567" s="197" t="s">
        <v>32</v>
      </c>
      <c r="F1567" s="198">
        <v>497.27</v>
      </c>
      <c r="H1567" s="93"/>
    </row>
    <row r="1568" spans="2:8" s="1" customFormat="1" ht="16.8" customHeight="1">
      <c r="B1568" s="33"/>
      <c r="C1568" s="199" t="s">
        <v>32</v>
      </c>
      <c r="D1568" s="199" t="s">
        <v>3390</v>
      </c>
      <c r="E1568" s="17" t="s">
        <v>32</v>
      </c>
      <c r="F1568" s="200">
        <v>0</v>
      </c>
      <c r="H1568" s="33"/>
    </row>
    <row r="1569" spans="2:8" s="1" customFormat="1" ht="16.8" customHeight="1">
      <c r="B1569" s="33"/>
      <c r="C1569" s="199" t="s">
        <v>32</v>
      </c>
      <c r="D1569" s="199" t="s">
        <v>3402</v>
      </c>
      <c r="E1569" s="17" t="s">
        <v>32</v>
      </c>
      <c r="F1569" s="200">
        <v>211.078</v>
      </c>
      <c r="H1569" s="33"/>
    </row>
    <row r="1570" spans="2:8" s="1" customFormat="1" ht="16.8" customHeight="1">
      <c r="B1570" s="33"/>
      <c r="C1570" s="199" t="s">
        <v>32</v>
      </c>
      <c r="D1570" s="199" t="s">
        <v>3400</v>
      </c>
      <c r="E1570" s="17" t="s">
        <v>32</v>
      </c>
      <c r="F1570" s="200">
        <v>286.19200000000001</v>
      </c>
      <c r="H1570" s="33"/>
    </row>
    <row r="1571" spans="2:8" s="7" customFormat="1" ht="16.8" customHeight="1">
      <c r="B1571" s="93"/>
      <c r="C1571" s="196" t="s">
        <v>131</v>
      </c>
      <c r="D1571" s="197" t="s">
        <v>3403</v>
      </c>
      <c r="E1571" s="197" t="s">
        <v>32</v>
      </c>
      <c r="F1571" s="198">
        <v>211.078</v>
      </c>
      <c r="H1571" s="93"/>
    </row>
    <row r="1572" spans="2:8" s="1" customFormat="1" ht="16.8" customHeight="1">
      <c r="B1572" s="33"/>
      <c r="C1572" s="199" t="s">
        <v>32</v>
      </c>
      <c r="D1572" s="199" t="s">
        <v>3390</v>
      </c>
      <c r="E1572" s="17" t="s">
        <v>32</v>
      </c>
      <c r="F1572" s="200">
        <v>0</v>
      </c>
      <c r="H1572" s="33"/>
    </row>
    <row r="1573" spans="2:8" s="1" customFormat="1" ht="16.8" customHeight="1">
      <c r="B1573" s="33"/>
      <c r="C1573" s="199" t="s">
        <v>32</v>
      </c>
      <c r="D1573" s="199" t="s">
        <v>3402</v>
      </c>
      <c r="E1573" s="17" t="s">
        <v>32</v>
      </c>
      <c r="F1573" s="200">
        <v>211.078</v>
      </c>
      <c r="H1573" s="33"/>
    </row>
    <row r="1574" spans="2:8" s="7" customFormat="1" ht="16.8" customHeight="1">
      <c r="B1574" s="93"/>
      <c r="C1574" s="196" t="s">
        <v>135</v>
      </c>
      <c r="D1574" s="197" t="s">
        <v>2807</v>
      </c>
      <c r="E1574" s="197" t="s">
        <v>32</v>
      </c>
      <c r="F1574" s="198">
        <v>1</v>
      </c>
      <c r="H1574" s="93"/>
    </row>
    <row r="1575" spans="2:8" s="1" customFormat="1" ht="16.8" customHeight="1">
      <c r="B1575" s="33"/>
      <c r="C1575" s="199" t="s">
        <v>32</v>
      </c>
      <c r="D1575" s="199" t="s">
        <v>3390</v>
      </c>
      <c r="E1575" s="17" t="s">
        <v>32</v>
      </c>
      <c r="F1575" s="200">
        <v>0</v>
      </c>
      <c r="H1575" s="33"/>
    </row>
    <row r="1576" spans="2:8" s="1" customFormat="1" ht="16.8" customHeight="1">
      <c r="B1576" s="33"/>
      <c r="C1576" s="199" t="s">
        <v>32</v>
      </c>
      <c r="D1576" s="199" t="s">
        <v>3404</v>
      </c>
      <c r="E1576" s="17" t="s">
        <v>32</v>
      </c>
      <c r="F1576" s="200">
        <v>0</v>
      </c>
      <c r="H1576" s="33"/>
    </row>
    <row r="1577" spans="2:8" s="1" customFormat="1" ht="16.8" customHeight="1">
      <c r="B1577" s="33"/>
      <c r="C1577" s="199" t="s">
        <v>32</v>
      </c>
      <c r="D1577" s="199" t="s">
        <v>3405</v>
      </c>
      <c r="E1577" s="17" t="s">
        <v>32</v>
      </c>
      <c r="F1577" s="200">
        <v>0</v>
      </c>
      <c r="H1577" s="33"/>
    </row>
    <row r="1578" spans="2:8" s="1" customFormat="1" ht="16.8" customHeight="1">
      <c r="B1578" s="33"/>
      <c r="C1578" s="199" t="s">
        <v>32</v>
      </c>
      <c r="D1578" s="199" t="s">
        <v>3406</v>
      </c>
      <c r="E1578" s="17" t="s">
        <v>32</v>
      </c>
      <c r="F1578" s="200">
        <v>0</v>
      </c>
      <c r="H1578" s="33"/>
    </row>
    <row r="1579" spans="2:8" s="1" customFormat="1" ht="16.8" customHeight="1">
      <c r="B1579" s="33"/>
      <c r="C1579" s="199" t="s">
        <v>32</v>
      </c>
      <c r="D1579" s="199" t="s">
        <v>3407</v>
      </c>
      <c r="E1579" s="17" t="s">
        <v>32</v>
      </c>
      <c r="F1579" s="200">
        <v>0</v>
      </c>
      <c r="H1579" s="33"/>
    </row>
    <row r="1580" spans="2:8" s="1" customFormat="1" ht="16.8" customHeight="1">
      <c r="B1580" s="33"/>
      <c r="C1580" s="199" t="s">
        <v>32</v>
      </c>
      <c r="D1580" s="199" t="s">
        <v>531</v>
      </c>
      <c r="E1580" s="17" t="s">
        <v>32</v>
      </c>
      <c r="F1580" s="200">
        <v>1</v>
      </c>
      <c r="H1580" s="33"/>
    </row>
    <row r="1581" spans="2:8" s="1" customFormat="1" ht="16.8" customHeight="1">
      <c r="B1581" s="33"/>
      <c r="C1581" s="201" t="s">
        <v>2930</v>
      </c>
      <c r="H1581" s="33"/>
    </row>
    <row r="1582" spans="2:8" s="1" customFormat="1" ht="16.8" customHeight="1">
      <c r="B1582" s="33"/>
      <c r="C1582" s="199" t="s">
        <v>2868</v>
      </c>
      <c r="D1582" s="199" t="s">
        <v>2869</v>
      </c>
      <c r="E1582" s="17" t="s">
        <v>2821</v>
      </c>
      <c r="F1582" s="200">
        <v>1</v>
      </c>
      <c r="H1582" s="33"/>
    </row>
    <row r="1583" spans="2:8" s="1" customFormat="1" ht="16.8" customHeight="1">
      <c r="B1583" s="33"/>
      <c r="C1583" s="202" t="s">
        <v>32</v>
      </c>
      <c r="D1583" s="197" t="s">
        <v>3408</v>
      </c>
      <c r="E1583" s="203" t="s">
        <v>32</v>
      </c>
      <c r="F1583" s="204">
        <v>105.539</v>
      </c>
      <c r="H1583" s="33"/>
    </row>
    <row r="1584" spans="2:8" s="1" customFormat="1" ht="16.8" customHeight="1">
      <c r="B1584" s="33"/>
      <c r="C1584" s="199" t="s">
        <v>32</v>
      </c>
      <c r="D1584" s="199" t="s">
        <v>3409</v>
      </c>
      <c r="E1584" s="17" t="s">
        <v>32</v>
      </c>
      <c r="F1584" s="200">
        <v>105.539</v>
      </c>
      <c r="H1584" s="33"/>
    </row>
    <row r="1585" spans="2:8" s="1" customFormat="1" ht="16.8" customHeight="1">
      <c r="B1585" s="33"/>
      <c r="C1585" s="202" t="s">
        <v>32</v>
      </c>
      <c r="D1585" s="197" t="s">
        <v>3400</v>
      </c>
      <c r="E1585" s="203" t="s">
        <v>32</v>
      </c>
      <c r="F1585" s="204">
        <v>286.19200000000001</v>
      </c>
      <c r="H1585" s="33"/>
    </row>
    <row r="1586" spans="2:8" s="1" customFormat="1" ht="16.8" customHeight="1">
      <c r="B1586" s="33"/>
      <c r="C1586" s="199" t="s">
        <v>32</v>
      </c>
      <c r="D1586" s="199" t="s">
        <v>3410</v>
      </c>
      <c r="E1586" s="17" t="s">
        <v>32</v>
      </c>
      <c r="F1586" s="200">
        <v>286.19200000000001</v>
      </c>
      <c r="H1586" s="33"/>
    </row>
    <row r="1587" spans="2:8" s="1" customFormat="1" ht="16.8" customHeight="1">
      <c r="B1587" s="33"/>
      <c r="C1587" s="202" t="s">
        <v>32</v>
      </c>
      <c r="D1587" s="197" t="s">
        <v>3394</v>
      </c>
      <c r="E1587" s="203" t="s">
        <v>32</v>
      </c>
      <c r="F1587" s="204">
        <v>2</v>
      </c>
      <c r="H1587" s="33"/>
    </row>
    <row r="1588" spans="2:8" s="1" customFormat="1" ht="16.8" customHeight="1">
      <c r="B1588" s="33"/>
      <c r="C1588" s="199" t="s">
        <v>32</v>
      </c>
      <c r="D1588" s="199" t="s">
        <v>814</v>
      </c>
      <c r="E1588" s="17" t="s">
        <v>32</v>
      </c>
      <c r="F1588" s="200">
        <v>2</v>
      </c>
      <c r="H1588" s="33"/>
    </row>
    <row r="1589" spans="2:8" s="1" customFormat="1" ht="16.8" customHeight="1">
      <c r="B1589" s="33"/>
      <c r="C1589" s="202" t="s">
        <v>32</v>
      </c>
      <c r="D1589" s="197" t="s">
        <v>3392</v>
      </c>
      <c r="E1589" s="203" t="s">
        <v>32</v>
      </c>
      <c r="F1589" s="204">
        <v>4</v>
      </c>
      <c r="H1589" s="33"/>
    </row>
    <row r="1590" spans="2:8" s="1" customFormat="1" ht="16.8" customHeight="1">
      <c r="B1590" s="33"/>
      <c r="C1590" s="199" t="s">
        <v>32</v>
      </c>
      <c r="D1590" s="199" t="s">
        <v>1099</v>
      </c>
      <c r="E1590" s="17" t="s">
        <v>32</v>
      </c>
      <c r="F1590" s="200">
        <v>4</v>
      </c>
      <c r="H1590" s="33"/>
    </row>
    <row r="1591" spans="2:8" s="1" customFormat="1" ht="16.8" customHeight="1">
      <c r="B1591" s="33"/>
      <c r="C1591" s="202" t="s">
        <v>32</v>
      </c>
      <c r="D1591" s="197" t="s">
        <v>3397</v>
      </c>
      <c r="E1591" s="203" t="s">
        <v>32</v>
      </c>
      <c r="F1591" s="204">
        <v>1</v>
      </c>
      <c r="H1591" s="33"/>
    </row>
    <row r="1592" spans="2:8" s="1" customFormat="1" ht="16.8" customHeight="1">
      <c r="B1592" s="33"/>
      <c r="C1592" s="199" t="s">
        <v>32</v>
      </c>
      <c r="D1592" s="199" t="s">
        <v>531</v>
      </c>
      <c r="E1592" s="17" t="s">
        <v>32</v>
      </c>
      <c r="F1592" s="200">
        <v>1</v>
      </c>
      <c r="H1592" s="33"/>
    </row>
    <row r="1593" spans="2:8" s="1" customFormat="1" ht="7.35" customHeight="1">
      <c r="B1593" s="42"/>
      <c r="C1593" s="43"/>
      <c r="D1593" s="43"/>
      <c r="E1593" s="43"/>
      <c r="F1593" s="43"/>
      <c r="G1593" s="43"/>
      <c r="H1593" s="33"/>
    </row>
    <row r="1594" spans="2:8" s="1" customFormat="1" ht="10.199999999999999"/>
  </sheetData>
  <sheetProtection algorithmName="SHA-512" hashValue="C+5Z/mncnvItbgUt6NH2igCSA8g3UrLDBuWqYlH/d4JneXdIMQu9HzPeGvgZNg5bAAQUcRnV1J/vUAGkp0YPMA==" saltValue="w++2cukTJuoBm1G20mXkdjqLSIIFkKE3tw/OcAFZ2sqr2CNn8LebEd+Wp9CCarPmT8iC2gbFp+lh3fJ+NRNZOA==" spinCount="100000" sheet="1" objects="1" scenarios="1" formatColumns="0" formatRows="0"/>
  <mergeCells count="2">
    <mergeCell ref="D5:F5"/>
    <mergeCell ref="D6:F6"/>
  </mergeCells>
  <hyperlinks>
    <hyperlink ref="C11" r:id="rId1" xr:uid="{00000000-0004-0000-0800-000000000000}"/>
    <hyperlink ref="C21" r:id="rId2" xr:uid="{00000000-0004-0000-0800-000001000000}"/>
    <hyperlink ref="C28" r:id="rId3" xr:uid="{00000000-0004-0000-0800-000002000000}"/>
    <hyperlink ref="C34" r:id="rId4" xr:uid="{00000000-0004-0000-0800-000003000000}"/>
    <hyperlink ref="C40" r:id="rId5" xr:uid="{00000000-0004-0000-0800-000004000000}"/>
    <hyperlink ref="C48" r:id="rId6" xr:uid="{00000000-0004-0000-0800-000005000000}"/>
    <hyperlink ref="C57" r:id="rId7" xr:uid="{00000000-0004-0000-0800-000006000000}"/>
    <hyperlink ref="C65" r:id="rId8" xr:uid="{00000000-0004-0000-0800-000007000000}"/>
    <hyperlink ref="C72" r:id="rId9" xr:uid="{00000000-0004-0000-0800-000008000000}"/>
    <hyperlink ref="C78" r:id="rId10" xr:uid="{00000000-0004-0000-0800-000009000000}"/>
    <hyperlink ref="C82" r:id="rId11" xr:uid="{00000000-0004-0000-0800-00000A000000}"/>
    <hyperlink ref="C93" r:id="rId12" xr:uid="{00000000-0004-0000-0800-00000B000000}"/>
    <hyperlink ref="C101" r:id="rId13" xr:uid="{00000000-0004-0000-0800-00000C000000}"/>
    <hyperlink ref="C108" r:id="rId14" xr:uid="{00000000-0004-0000-0800-00000D000000}"/>
    <hyperlink ref="C116" r:id="rId15" xr:uid="{00000000-0004-0000-0800-00000E000000}"/>
    <hyperlink ref="C123" r:id="rId16" xr:uid="{00000000-0004-0000-0800-00000F000000}"/>
    <hyperlink ref="C128" r:id="rId17" xr:uid="{00000000-0004-0000-0800-000010000000}"/>
    <hyperlink ref="C140" r:id="rId18" xr:uid="{00000000-0004-0000-0800-000011000000}"/>
    <hyperlink ref="C148" r:id="rId19" xr:uid="{00000000-0004-0000-0800-000012000000}"/>
    <hyperlink ref="C166" r:id="rId20" xr:uid="{00000000-0004-0000-0800-000013000000}"/>
    <hyperlink ref="C171" r:id="rId21" xr:uid="{00000000-0004-0000-0800-000014000000}"/>
    <hyperlink ref="C180" r:id="rId22" xr:uid="{00000000-0004-0000-0800-000015000000}"/>
    <hyperlink ref="C186" r:id="rId23" xr:uid="{00000000-0004-0000-0800-000016000000}"/>
    <hyperlink ref="C197" r:id="rId24" xr:uid="{00000000-0004-0000-0800-000017000000}"/>
    <hyperlink ref="C208" r:id="rId25" xr:uid="{00000000-0004-0000-0800-000018000000}"/>
    <hyperlink ref="C217" r:id="rId26" xr:uid="{00000000-0004-0000-0800-000019000000}"/>
    <hyperlink ref="C225" r:id="rId27" xr:uid="{00000000-0004-0000-0800-00001A000000}"/>
    <hyperlink ref="C232" r:id="rId28" xr:uid="{00000000-0004-0000-0800-00001B000000}"/>
    <hyperlink ref="C239" r:id="rId29" xr:uid="{00000000-0004-0000-0800-00001C000000}"/>
    <hyperlink ref="C248" r:id="rId30" xr:uid="{00000000-0004-0000-0800-00001D000000}"/>
    <hyperlink ref="C254" r:id="rId31" xr:uid="{00000000-0004-0000-0800-00001E000000}"/>
    <hyperlink ref="C264" r:id="rId32" xr:uid="{00000000-0004-0000-0800-00001F000000}"/>
    <hyperlink ref="C276" r:id="rId33" xr:uid="{00000000-0004-0000-0800-000020000000}"/>
    <hyperlink ref="C284" r:id="rId34" xr:uid="{00000000-0004-0000-0800-000021000000}"/>
    <hyperlink ref="C294" r:id="rId35" xr:uid="{00000000-0004-0000-0800-000022000000}"/>
    <hyperlink ref="C302" r:id="rId36" xr:uid="{00000000-0004-0000-0800-000023000000}"/>
    <hyperlink ref="C312" r:id="rId37" xr:uid="{00000000-0004-0000-0800-000024000000}"/>
    <hyperlink ref="C322" r:id="rId38" xr:uid="{00000000-0004-0000-0800-000025000000}"/>
    <hyperlink ref="C328" r:id="rId39" xr:uid="{00000000-0004-0000-0800-000026000000}"/>
    <hyperlink ref="C335" r:id="rId40" xr:uid="{00000000-0004-0000-0800-000027000000}"/>
    <hyperlink ref="C343" r:id="rId41" xr:uid="{00000000-0004-0000-0800-000028000000}"/>
    <hyperlink ref="C351" r:id="rId42" xr:uid="{00000000-0004-0000-0800-000029000000}"/>
    <hyperlink ref="C359" r:id="rId43" xr:uid="{00000000-0004-0000-0800-00002A000000}"/>
    <hyperlink ref="C369" r:id="rId44" xr:uid="{00000000-0004-0000-0800-00002B000000}"/>
    <hyperlink ref="C380" r:id="rId45" xr:uid="{00000000-0004-0000-0800-00002C000000}"/>
    <hyperlink ref="C385" r:id="rId46" xr:uid="{00000000-0004-0000-0800-00002D000000}"/>
    <hyperlink ref="C403" r:id="rId47" xr:uid="{00000000-0004-0000-0800-00002E000000}"/>
    <hyperlink ref="C412" r:id="rId48" xr:uid="{00000000-0004-0000-0800-00002F000000}"/>
    <hyperlink ref="C418" r:id="rId49" xr:uid="{00000000-0004-0000-0800-000030000000}"/>
    <hyperlink ref="C424" r:id="rId50" xr:uid="{00000000-0004-0000-0800-000031000000}"/>
    <hyperlink ref="C430" r:id="rId51" xr:uid="{00000000-0004-0000-0800-000032000000}"/>
    <hyperlink ref="C437" r:id="rId52" xr:uid="{00000000-0004-0000-0800-000033000000}"/>
    <hyperlink ref="C444" r:id="rId53" xr:uid="{00000000-0004-0000-0800-000034000000}"/>
    <hyperlink ref="C451" r:id="rId54" xr:uid="{00000000-0004-0000-0800-000035000000}"/>
    <hyperlink ref="C456" r:id="rId55" xr:uid="{00000000-0004-0000-0800-000036000000}"/>
    <hyperlink ref="C461" r:id="rId56" xr:uid="{00000000-0004-0000-0800-000037000000}"/>
    <hyperlink ref="C468" r:id="rId57" xr:uid="{00000000-0004-0000-0800-000038000000}"/>
    <hyperlink ref="C475" r:id="rId58" xr:uid="{00000000-0004-0000-0800-000039000000}"/>
    <hyperlink ref="C481" r:id="rId59" xr:uid="{00000000-0004-0000-0800-00003A000000}"/>
    <hyperlink ref="C488" r:id="rId60" xr:uid="{00000000-0004-0000-0800-00003B000000}"/>
    <hyperlink ref="C497" r:id="rId61" xr:uid="{00000000-0004-0000-0800-00003C000000}"/>
    <hyperlink ref="C506" r:id="rId62" xr:uid="{00000000-0004-0000-0800-00003D000000}"/>
    <hyperlink ref="C512" r:id="rId63" xr:uid="{00000000-0004-0000-0800-00003E000000}"/>
    <hyperlink ref="C518" r:id="rId64" xr:uid="{00000000-0004-0000-0800-00003F000000}"/>
    <hyperlink ref="C524" r:id="rId65" xr:uid="{00000000-0004-0000-0800-000040000000}"/>
    <hyperlink ref="C599" r:id="rId66" xr:uid="{00000000-0004-0000-0800-000041000000}"/>
    <hyperlink ref="C607" r:id="rId67" xr:uid="{00000000-0004-0000-0800-000042000000}"/>
    <hyperlink ref="C618" r:id="rId68" xr:uid="{00000000-0004-0000-0800-000043000000}"/>
    <hyperlink ref="C626" r:id="rId69" xr:uid="{00000000-0004-0000-0800-000044000000}"/>
    <hyperlink ref="C633" r:id="rId70" xr:uid="{00000000-0004-0000-0800-000045000000}"/>
    <hyperlink ref="C641" r:id="rId71" xr:uid="{00000000-0004-0000-0800-000046000000}"/>
    <hyperlink ref="C646" r:id="rId72" xr:uid="{00000000-0004-0000-0800-000047000000}"/>
    <hyperlink ref="C655" r:id="rId73" xr:uid="{00000000-0004-0000-0800-000048000000}"/>
    <hyperlink ref="C663" r:id="rId74" xr:uid="{00000000-0004-0000-0800-000049000000}"/>
    <hyperlink ref="C669" r:id="rId75" xr:uid="{00000000-0004-0000-0800-00004A000000}"/>
    <hyperlink ref="C675" r:id="rId76" xr:uid="{00000000-0004-0000-0800-00004B000000}"/>
    <hyperlink ref="C681" r:id="rId77" xr:uid="{00000000-0004-0000-0800-00004C000000}"/>
    <hyperlink ref="C687" r:id="rId78" xr:uid="{00000000-0004-0000-0800-00004D000000}"/>
    <hyperlink ref="C693" r:id="rId79" xr:uid="{00000000-0004-0000-0800-00004E000000}"/>
    <hyperlink ref="C700" r:id="rId80" xr:uid="{00000000-0004-0000-0800-00004F000000}"/>
    <hyperlink ref="C711" r:id="rId81" xr:uid="{00000000-0004-0000-0800-000050000000}"/>
    <hyperlink ref="C722" r:id="rId82" xr:uid="{00000000-0004-0000-0800-000051000000}"/>
    <hyperlink ref="C730" r:id="rId83" xr:uid="{00000000-0004-0000-0800-000052000000}"/>
    <hyperlink ref="C739" r:id="rId84" xr:uid="{00000000-0004-0000-0800-000053000000}"/>
    <hyperlink ref="C745" r:id="rId85" xr:uid="{00000000-0004-0000-0800-000054000000}"/>
    <hyperlink ref="C752" r:id="rId86" xr:uid="{00000000-0004-0000-0800-000055000000}"/>
    <hyperlink ref="C760" r:id="rId87" xr:uid="{00000000-0004-0000-0800-000056000000}"/>
    <hyperlink ref="C767" r:id="rId88" xr:uid="{00000000-0004-0000-0800-000057000000}"/>
    <hyperlink ref="C774" r:id="rId89" xr:uid="{00000000-0004-0000-0800-000058000000}"/>
    <hyperlink ref="C781" r:id="rId90" xr:uid="{00000000-0004-0000-0800-000059000000}"/>
    <hyperlink ref="C788" r:id="rId91" xr:uid="{00000000-0004-0000-0800-00005A000000}"/>
    <hyperlink ref="C795" r:id="rId92" xr:uid="{00000000-0004-0000-0800-00005B000000}"/>
    <hyperlink ref="C803" r:id="rId93" xr:uid="{00000000-0004-0000-0800-00005C000000}"/>
    <hyperlink ref="C812" r:id="rId94" xr:uid="{00000000-0004-0000-0800-00005D000000}"/>
    <hyperlink ref="C822" r:id="rId95" xr:uid="{00000000-0004-0000-0800-00005E000000}"/>
    <hyperlink ref="C832" r:id="rId96" xr:uid="{00000000-0004-0000-0800-00005F000000}"/>
    <hyperlink ref="C838" r:id="rId97" xr:uid="{00000000-0004-0000-0800-000060000000}"/>
    <hyperlink ref="C844" r:id="rId98" xr:uid="{00000000-0004-0000-0800-000061000000}"/>
    <hyperlink ref="C875" r:id="rId99" xr:uid="{00000000-0004-0000-0800-000062000000}"/>
    <hyperlink ref="C880" r:id="rId100" xr:uid="{00000000-0004-0000-0800-000063000000}"/>
    <hyperlink ref="C886" r:id="rId101" xr:uid="{00000000-0004-0000-0800-000064000000}"/>
    <hyperlink ref="C892" r:id="rId102" xr:uid="{00000000-0004-0000-0800-000065000000}"/>
    <hyperlink ref="C899" r:id="rId103" xr:uid="{00000000-0004-0000-0800-000066000000}"/>
    <hyperlink ref="C906" r:id="rId104" xr:uid="{00000000-0004-0000-0800-000067000000}"/>
    <hyperlink ref="C912" r:id="rId105" xr:uid="{00000000-0004-0000-0800-000068000000}"/>
    <hyperlink ref="C919" r:id="rId106" xr:uid="{00000000-0004-0000-0800-000069000000}"/>
    <hyperlink ref="C924" r:id="rId107" xr:uid="{00000000-0004-0000-0800-00006A000000}"/>
    <hyperlink ref="C933" r:id="rId108" xr:uid="{00000000-0004-0000-0800-00006B000000}"/>
    <hyperlink ref="C944" r:id="rId109" xr:uid="{00000000-0004-0000-0800-00006C000000}"/>
    <hyperlink ref="C952" r:id="rId110" xr:uid="{00000000-0004-0000-0800-00006D000000}"/>
    <hyperlink ref="C959" r:id="rId111" xr:uid="{00000000-0004-0000-0800-00006E000000}"/>
    <hyperlink ref="C969" r:id="rId112" xr:uid="{00000000-0004-0000-0800-00006F000000}"/>
    <hyperlink ref="C976" r:id="rId113" xr:uid="{00000000-0004-0000-0800-000070000000}"/>
    <hyperlink ref="C986" r:id="rId114" xr:uid="{00000000-0004-0000-0800-000071000000}"/>
    <hyperlink ref="C993" r:id="rId115" xr:uid="{00000000-0004-0000-0800-000072000000}"/>
    <hyperlink ref="C1003" r:id="rId116" xr:uid="{00000000-0004-0000-0800-000073000000}"/>
    <hyperlink ref="C1013" r:id="rId117" xr:uid="{00000000-0004-0000-0800-000074000000}"/>
    <hyperlink ref="C1019" r:id="rId118" xr:uid="{00000000-0004-0000-0800-000075000000}"/>
    <hyperlink ref="C1025" r:id="rId119" xr:uid="{00000000-0004-0000-0800-000076000000}"/>
    <hyperlink ref="C1032" r:id="rId120" xr:uid="{00000000-0004-0000-0800-000077000000}"/>
    <hyperlink ref="C1041" r:id="rId121" xr:uid="{00000000-0004-0000-0800-000078000000}"/>
    <hyperlink ref="C1049" r:id="rId122" xr:uid="{00000000-0004-0000-0800-000079000000}"/>
    <hyperlink ref="C1057" r:id="rId123" xr:uid="{00000000-0004-0000-0800-00007A000000}"/>
    <hyperlink ref="C1065" r:id="rId124" xr:uid="{00000000-0004-0000-0800-00007B000000}"/>
    <hyperlink ref="C1073" r:id="rId125" xr:uid="{00000000-0004-0000-0800-00007C000000}"/>
    <hyperlink ref="C1079" r:id="rId126" xr:uid="{00000000-0004-0000-0800-00007D000000}"/>
    <hyperlink ref="C1085" r:id="rId127" xr:uid="{00000000-0004-0000-0800-00007E000000}"/>
    <hyperlink ref="C1092" r:id="rId128" xr:uid="{00000000-0004-0000-0800-00007F000000}"/>
    <hyperlink ref="C1098" r:id="rId129" xr:uid="{00000000-0004-0000-0800-000080000000}"/>
    <hyperlink ref="C1102" r:id="rId130" xr:uid="{00000000-0004-0000-0800-000081000000}"/>
    <hyperlink ref="C1108" r:id="rId131" xr:uid="{00000000-0004-0000-0800-000082000000}"/>
    <hyperlink ref="C1116" r:id="rId132" xr:uid="{00000000-0004-0000-0800-000083000000}"/>
    <hyperlink ref="C1121" r:id="rId133" xr:uid="{00000000-0004-0000-0800-000084000000}"/>
    <hyperlink ref="C1132" r:id="rId134" xr:uid="{00000000-0004-0000-0800-000085000000}"/>
    <hyperlink ref="C1137" r:id="rId135" xr:uid="{00000000-0004-0000-0800-000086000000}"/>
    <hyperlink ref="C1142" r:id="rId136" xr:uid="{00000000-0004-0000-0800-000087000000}"/>
    <hyperlink ref="C1148" r:id="rId137" xr:uid="{00000000-0004-0000-0800-000088000000}"/>
    <hyperlink ref="C1153" r:id="rId138" xr:uid="{00000000-0004-0000-0800-000089000000}"/>
    <hyperlink ref="C1164" r:id="rId139" xr:uid="{00000000-0004-0000-0800-00008A000000}"/>
    <hyperlink ref="C1284" r:id="rId140" xr:uid="{00000000-0004-0000-0800-00008B000000}"/>
    <hyperlink ref="C1290" r:id="rId141" xr:uid="{00000000-0004-0000-0800-00008C000000}"/>
    <hyperlink ref="C1296" r:id="rId142" xr:uid="{00000000-0004-0000-0800-00008D000000}"/>
    <hyperlink ref="C1307" r:id="rId143" xr:uid="{00000000-0004-0000-0800-00008E000000}"/>
    <hyperlink ref="C1313" r:id="rId144" xr:uid="{00000000-0004-0000-0800-00008F000000}"/>
    <hyperlink ref="C1319" r:id="rId145" xr:uid="{00000000-0004-0000-0800-000090000000}"/>
    <hyperlink ref="C1325" r:id="rId146" xr:uid="{00000000-0004-0000-0800-000091000000}"/>
    <hyperlink ref="C1331" r:id="rId147" xr:uid="{00000000-0004-0000-0800-000092000000}"/>
    <hyperlink ref="C1338" r:id="rId148" xr:uid="{00000000-0004-0000-0800-000093000000}"/>
    <hyperlink ref="C1349" r:id="rId149" xr:uid="{00000000-0004-0000-0800-000094000000}"/>
    <hyperlink ref="C1360" r:id="rId150" xr:uid="{00000000-0004-0000-0800-000095000000}"/>
    <hyperlink ref="C1366" r:id="rId151" xr:uid="{00000000-0004-0000-0800-000096000000}"/>
    <hyperlink ref="C1374" r:id="rId152" xr:uid="{00000000-0004-0000-0800-000097000000}"/>
    <hyperlink ref="C1382" r:id="rId153" xr:uid="{00000000-0004-0000-0800-000098000000}"/>
    <hyperlink ref="C1390" r:id="rId154" xr:uid="{00000000-0004-0000-0800-000099000000}"/>
    <hyperlink ref="C1399" r:id="rId155" xr:uid="{00000000-0004-0000-0800-00009A000000}"/>
    <hyperlink ref="C1409" r:id="rId156" xr:uid="{00000000-0004-0000-0800-00009B000000}"/>
    <hyperlink ref="C1415" r:id="rId157" xr:uid="{00000000-0004-0000-0800-00009C000000}"/>
    <hyperlink ref="C1421" r:id="rId158" xr:uid="{00000000-0004-0000-0800-00009D000000}"/>
    <hyperlink ref="C1428" r:id="rId159" xr:uid="{00000000-0004-0000-0800-00009E000000}"/>
    <hyperlink ref="C1435" r:id="rId160" xr:uid="{00000000-0004-0000-0800-00009F000000}"/>
    <hyperlink ref="C1441" r:id="rId161" xr:uid="{00000000-0004-0000-0800-0000A0000000}"/>
    <hyperlink ref="C1447" r:id="rId162" xr:uid="{00000000-0004-0000-0800-0000A1000000}"/>
    <hyperlink ref="C1459" r:id="rId163" xr:uid="{00000000-0004-0000-0800-0000A2000000}"/>
    <hyperlink ref="C1466" r:id="rId164" xr:uid="{00000000-0004-0000-0800-0000A3000000}"/>
    <hyperlink ref="C1474" r:id="rId165" xr:uid="{00000000-0004-0000-0800-0000A4000000}"/>
    <hyperlink ref="C1481" r:id="rId166" xr:uid="{00000000-0004-0000-0800-0000A5000000}"/>
    <hyperlink ref="C1491" r:id="rId167" xr:uid="{00000000-0004-0000-0800-0000A6000000}"/>
    <hyperlink ref="C1498" r:id="rId168" xr:uid="{00000000-0004-0000-0800-0000A7000000}"/>
    <hyperlink ref="C1505" r:id="rId169" xr:uid="{00000000-0004-0000-0800-0000A8000000}"/>
    <hyperlink ref="C1513" r:id="rId170" xr:uid="{00000000-0004-0000-0800-0000A9000000}"/>
    <hyperlink ref="C1522" r:id="rId171" xr:uid="{00000000-0004-0000-0800-0000AA000000}"/>
    <hyperlink ref="C1528" r:id="rId172" xr:uid="{00000000-0004-0000-0800-0000AB000000}"/>
    <hyperlink ref="C1545" r:id="rId173" xr:uid="{00000000-0004-0000-0800-0000AC000000}"/>
    <hyperlink ref="C1549" r:id="rId174" xr:uid="{00000000-0004-0000-0800-0000AD000000}"/>
    <hyperlink ref="C1553" r:id="rId175" xr:uid="{00000000-0004-0000-0800-0000AE000000}"/>
    <hyperlink ref="C1557" r:id="rId176" xr:uid="{00000000-0004-0000-0800-0000AF000000}"/>
    <hyperlink ref="C1564" r:id="rId177" xr:uid="{00000000-0004-0000-0800-0000B0000000}"/>
    <hyperlink ref="C1567" r:id="rId178" xr:uid="{00000000-0004-0000-0800-0000B1000000}"/>
    <hyperlink ref="C1571" r:id="rId179" xr:uid="{00000000-0004-0000-0800-0000B2000000}"/>
    <hyperlink ref="C1574" r:id="rId180" xr:uid="{00000000-0004-0000-0800-0000B3000000}"/>
  </hyperlinks>
  <pageMargins left="0.70866141732283472" right="0.70866141732283472" top="0.78740157480314965" bottom="0.78740157480314965" header="0.31496062992125984" footer="0.31496062992125984"/>
  <pageSetup paperSize="9" scale="81" fitToHeight="100" orientation="portrait" blackAndWhite="1" r:id="rId181"/>
  <headerFooter>
    <oddHeader xml:space="preserve">&amp;LTÁBOR - SÍDLIŠTĚ NAD LUŽNICÍ - NÁMĚSTÍ PŘÁTELSTVÍ, ČÁST A&amp;CDOPAS s.r.o.&amp;RPOLOŽKOVÝ VÝKAZ VÝMĚR
</oddHeader>
    <oddFooter>&amp;LSeznam figur&amp;CStrana &amp;P z &amp;N&amp;RPoložkový soupis prací</oddFooter>
  </headerFooter>
  <drawing r:id="rId18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219"/>
  <sheetViews>
    <sheetView showGridLines="0" topLeftCell="A58" zoomScale="110" zoomScaleNormal="110" workbookViewId="0"/>
  </sheetViews>
  <sheetFormatPr defaultRowHeight="14.4"/>
  <cols>
    <col min="1" max="1" width="8.28515625" style="205" customWidth="1"/>
    <col min="2" max="2" width="1.7109375" style="205" customWidth="1"/>
    <col min="3" max="4" width="5" style="205" customWidth="1"/>
    <col min="5" max="5" width="11.7109375" style="205" customWidth="1"/>
    <col min="6" max="6" width="9.140625" style="205" customWidth="1"/>
    <col min="7" max="7" width="5" style="205" customWidth="1"/>
    <col min="8" max="8" width="77.85546875" style="205" customWidth="1"/>
    <col min="9" max="10" width="20" style="205" customWidth="1"/>
    <col min="11" max="11" width="1.7109375" style="205" customWidth="1"/>
  </cols>
  <sheetData>
    <row r="1" spans="2:11" customFormat="1" ht="37.5" customHeight="1"/>
    <row r="2" spans="2:11" customFormat="1" ht="7.5" customHeight="1">
      <c r="B2" s="206"/>
      <c r="C2" s="207"/>
      <c r="D2" s="207"/>
      <c r="E2" s="207"/>
      <c r="F2" s="207"/>
      <c r="G2" s="207"/>
      <c r="H2" s="207"/>
      <c r="I2" s="207"/>
      <c r="J2" s="207"/>
      <c r="K2" s="208"/>
    </row>
    <row r="3" spans="2:11" s="15" customFormat="1" ht="45" customHeight="1">
      <c r="B3" s="209"/>
      <c r="C3" s="337" t="s">
        <v>3411</v>
      </c>
      <c r="D3" s="337"/>
      <c r="E3" s="337"/>
      <c r="F3" s="337"/>
      <c r="G3" s="337"/>
      <c r="H3" s="337"/>
      <c r="I3" s="337"/>
      <c r="J3" s="337"/>
      <c r="K3" s="210"/>
    </row>
    <row r="4" spans="2:11" customFormat="1" ht="25.5" customHeight="1">
      <c r="B4" s="211"/>
      <c r="C4" s="336" t="s">
        <v>3412</v>
      </c>
      <c r="D4" s="336"/>
      <c r="E4" s="336"/>
      <c r="F4" s="336"/>
      <c r="G4" s="336"/>
      <c r="H4" s="336"/>
      <c r="I4" s="336"/>
      <c r="J4" s="336"/>
      <c r="K4" s="212"/>
    </row>
    <row r="5" spans="2:11" customFormat="1" ht="5.25" customHeight="1">
      <c r="B5" s="211"/>
      <c r="C5" s="213"/>
      <c r="D5" s="213"/>
      <c r="E5" s="213"/>
      <c r="F5" s="213"/>
      <c r="G5" s="213"/>
      <c r="H5" s="213"/>
      <c r="I5" s="213"/>
      <c r="J5" s="213"/>
      <c r="K5" s="212"/>
    </row>
    <row r="6" spans="2:11" customFormat="1" ht="15" customHeight="1">
      <c r="B6" s="211"/>
      <c r="C6" s="335" t="s">
        <v>3413</v>
      </c>
      <c r="D6" s="335"/>
      <c r="E6" s="335"/>
      <c r="F6" s="335"/>
      <c r="G6" s="335"/>
      <c r="H6" s="335"/>
      <c r="I6" s="335"/>
      <c r="J6" s="335"/>
      <c r="K6" s="212"/>
    </row>
    <row r="7" spans="2:11" customFormat="1" ht="15" customHeight="1">
      <c r="B7" s="215"/>
      <c r="C7" s="335" t="s">
        <v>3414</v>
      </c>
      <c r="D7" s="335"/>
      <c r="E7" s="335"/>
      <c r="F7" s="335"/>
      <c r="G7" s="335"/>
      <c r="H7" s="335"/>
      <c r="I7" s="335"/>
      <c r="J7" s="335"/>
      <c r="K7" s="212"/>
    </row>
    <row r="8" spans="2:11" customFormat="1" ht="12.75" customHeight="1">
      <c r="B8" s="215"/>
      <c r="C8" s="214"/>
      <c r="D8" s="214"/>
      <c r="E8" s="214"/>
      <c r="F8" s="214"/>
      <c r="G8" s="214"/>
      <c r="H8" s="214"/>
      <c r="I8" s="214"/>
      <c r="J8" s="214"/>
      <c r="K8" s="212"/>
    </row>
    <row r="9" spans="2:11" customFormat="1" ht="15" customHeight="1">
      <c r="B9" s="215"/>
      <c r="C9" s="335" t="s">
        <v>3415</v>
      </c>
      <c r="D9" s="335"/>
      <c r="E9" s="335"/>
      <c r="F9" s="335"/>
      <c r="G9" s="335"/>
      <c r="H9" s="335"/>
      <c r="I9" s="335"/>
      <c r="J9" s="335"/>
      <c r="K9" s="212"/>
    </row>
    <row r="10" spans="2:11" customFormat="1" ht="15" customHeight="1">
      <c r="B10" s="215"/>
      <c r="C10" s="214"/>
      <c r="D10" s="335" t="s">
        <v>3416</v>
      </c>
      <c r="E10" s="335"/>
      <c r="F10" s="335"/>
      <c r="G10" s="335"/>
      <c r="H10" s="335"/>
      <c r="I10" s="335"/>
      <c r="J10" s="335"/>
      <c r="K10" s="212"/>
    </row>
    <row r="11" spans="2:11" customFormat="1" ht="15" customHeight="1">
      <c r="B11" s="215"/>
      <c r="C11" s="216"/>
      <c r="D11" s="335" t="s">
        <v>3417</v>
      </c>
      <c r="E11" s="335"/>
      <c r="F11" s="335"/>
      <c r="G11" s="335"/>
      <c r="H11" s="335"/>
      <c r="I11" s="335"/>
      <c r="J11" s="335"/>
      <c r="K11" s="212"/>
    </row>
    <row r="12" spans="2:11" customFormat="1" ht="15" customHeight="1">
      <c r="B12" s="215"/>
      <c r="C12" s="216"/>
      <c r="D12" s="214"/>
      <c r="E12" s="214"/>
      <c r="F12" s="214"/>
      <c r="G12" s="214"/>
      <c r="H12" s="214"/>
      <c r="I12" s="214"/>
      <c r="J12" s="214"/>
      <c r="K12" s="212"/>
    </row>
    <row r="13" spans="2:11" customFormat="1" ht="15" customHeight="1">
      <c r="B13" s="215"/>
      <c r="C13" s="216"/>
      <c r="D13" s="217" t="s">
        <v>3418</v>
      </c>
      <c r="E13" s="214"/>
      <c r="F13" s="214"/>
      <c r="G13" s="214"/>
      <c r="H13" s="214"/>
      <c r="I13" s="214"/>
      <c r="J13" s="214"/>
      <c r="K13" s="212"/>
    </row>
    <row r="14" spans="2:11" customFormat="1" ht="12.75" customHeight="1">
      <c r="B14" s="215"/>
      <c r="C14" s="216"/>
      <c r="D14" s="216"/>
      <c r="E14" s="216"/>
      <c r="F14" s="216"/>
      <c r="G14" s="216"/>
      <c r="H14" s="216"/>
      <c r="I14" s="216"/>
      <c r="J14" s="216"/>
      <c r="K14" s="212"/>
    </row>
    <row r="15" spans="2:11" customFormat="1" ht="15" customHeight="1">
      <c r="B15" s="215"/>
      <c r="C15" s="216"/>
      <c r="D15" s="335" t="s">
        <v>3419</v>
      </c>
      <c r="E15" s="335"/>
      <c r="F15" s="335"/>
      <c r="G15" s="335"/>
      <c r="H15" s="335"/>
      <c r="I15" s="335"/>
      <c r="J15" s="335"/>
      <c r="K15" s="212"/>
    </row>
    <row r="16" spans="2:11" customFormat="1" ht="15" customHeight="1">
      <c r="B16" s="215"/>
      <c r="C16" s="216"/>
      <c r="D16" s="335" t="s">
        <v>3420</v>
      </c>
      <c r="E16" s="335"/>
      <c r="F16" s="335"/>
      <c r="G16" s="335"/>
      <c r="H16" s="335"/>
      <c r="I16" s="335"/>
      <c r="J16" s="335"/>
      <c r="K16" s="212"/>
    </row>
    <row r="17" spans="2:11" customFormat="1" ht="15" customHeight="1">
      <c r="B17" s="215"/>
      <c r="C17" s="216"/>
      <c r="D17" s="335" t="s">
        <v>3421</v>
      </c>
      <c r="E17" s="335"/>
      <c r="F17" s="335"/>
      <c r="G17" s="335"/>
      <c r="H17" s="335"/>
      <c r="I17" s="335"/>
      <c r="J17" s="335"/>
      <c r="K17" s="212"/>
    </row>
    <row r="18" spans="2:11" customFormat="1" ht="15" customHeight="1">
      <c r="B18" s="215"/>
      <c r="C18" s="216"/>
      <c r="D18" s="216"/>
      <c r="E18" s="218" t="s">
        <v>84</v>
      </c>
      <c r="F18" s="335" t="s">
        <v>3422</v>
      </c>
      <c r="G18" s="335"/>
      <c r="H18" s="335"/>
      <c r="I18" s="335"/>
      <c r="J18" s="335"/>
      <c r="K18" s="212"/>
    </row>
    <row r="19" spans="2:11" customFormat="1" ht="15" customHeight="1">
      <c r="B19" s="215"/>
      <c r="C19" s="216"/>
      <c r="D19" s="216"/>
      <c r="E19" s="218" t="s">
        <v>3423</v>
      </c>
      <c r="F19" s="335" t="s">
        <v>3424</v>
      </c>
      <c r="G19" s="335"/>
      <c r="H19" s="335"/>
      <c r="I19" s="335"/>
      <c r="J19" s="335"/>
      <c r="K19" s="212"/>
    </row>
    <row r="20" spans="2:11" customFormat="1" ht="15" customHeight="1">
      <c r="B20" s="215"/>
      <c r="C20" s="216"/>
      <c r="D20" s="216"/>
      <c r="E20" s="218" t="s">
        <v>3425</v>
      </c>
      <c r="F20" s="335" t="s">
        <v>3426</v>
      </c>
      <c r="G20" s="335"/>
      <c r="H20" s="335"/>
      <c r="I20" s="335"/>
      <c r="J20" s="335"/>
      <c r="K20" s="212"/>
    </row>
    <row r="21" spans="2:11" customFormat="1" ht="15" customHeight="1">
      <c r="B21" s="215"/>
      <c r="C21" s="216"/>
      <c r="D21" s="216"/>
      <c r="E21" s="218" t="s">
        <v>107</v>
      </c>
      <c r="F21" s="335" t="s">
        <v>108</v>
      </c>
      <c r="G21" s="335"/>
      <c r="H21" s="335"/>
      <c r="I21" s="335"/>
      <c r="J21" s="335"/>
      <c r="K21" s="212"/>
    </row>
    <row r="22" spans="2:11" customFormat="1" ht="15" customHeight="1">
      <c r="B22" s="215"/>
      <c r="C22" s="216"/>
      <c r="D22" s="216"/>
      <c r="E22" s="218" t="s">
        <v>3427</v>
      </c>
      <c r="F22" s="335" t="s">
        <v>3428</v>
      </c>
      <c r="G22" s="335"/>
      <c r="H22" s="335"/>
      <c r="I22" s="335"/>
      <c r="J22" s="335"/>
      <c r="K22" s="212"/>
    </row>
    <row r="23" spans="2:11" customFormat="1" ht="15" customHeight="1">
      <c r="B23" s="215"/>
      <c r="C23" s="216"/>
      <c r="D23" s="216"/>
      <c r="E23" s="218" t="s">
        <v>91</v>
      </c>
      <c r="F23" s="335" t="s">
        <v>3429</v>
      </c>
      <c r="G23" s="335"/>
      <c r="H23" s="335"/>
      <c r="I23" s="335"/>
      <c r="J23" s="335"/>
      <c r="K23" s="212"/>
    </row>
    <row r="24" spans="2:11" customFormat="1" ht="12.75" customHeight="1">
      <c r="B24" s="215"/>
      <c r="C24" s="216"/>
      <c r="D24" s="216"/>
      <c r="E24" s="216"/>
      <c r="F24" s="216"/>
      <c r="G24" s="216"/>
      <c r="H24" s="216"/>
      <c r="I24" s="216"/>
      <c r="J24" s="216"/>
      <c r="K24" s="212"/>
    </row>
    <row r="25" spans="2:11" customFormat="1" ht="15" customHeight="1">
      <c r="B25" s="215"/>
      <c r="C25" s="335" t="s">
        <v>3430</v>
      </c>
      <c r="D25" s="335"/>
      <c r="E25" s="335"/>
      <c r="F25" s="335"/>
      <c r="G25" s="335"/>
      <c r="H25" s="335"/>
      <c r="I25" s="335"/>
      <c r="J25" s="335"/>
      <c r="K25" s="212"/>
    </row>
    <row r="26" spans="2:11" customFormat="1" ht="15" customHeight="1">
      <c r="B26" s="215"/>
      <c r="C26" s="335" t="s">
        <v>3431</v>
      </c>
      <c r="D26" s="335"/>
      <c r="E26" s="335"/>
      <c r="F26" s="335"/>
      <c r="G26" s="335"/>
      <c r="H26" s="335"/>
      <c r="I26" s="335"/>
      <c r="J26" s="335"/>
      <c r="K26" s="212"/>
    </row>
    <row r="27" spans="2:11" customFormat="1" ht="15" customHeight="1">
      <c r="B27" s="215"/>
      <c r="C27" s="214"/>
      <c r="D27" s="335" t="s">
        <v>3432</v>
      </c>
      <c r="E27" s="335"/>
      <c r="F27" s="335"/>
      <c r="G27" s="335"/>
      <c r="H27" s="335"/>
      <c r="I27" s="335"/>
      <c r="J27" s="335"/>
      <c r="K27" s="212"/>
    </row>
    <row r="28" spans="2:11" customFormat="1" ht="15" customHeight="1">
      <c r="B28" s="215"/>
      <c r="C28" s="216"/>
      <c r="D28" s="335" t="s">
        <v>3433</v>
      </c>
      <c r="E28" s="335"/>
      <c r="F28" s="335"/>
      <c r="G28" s="335"/>
      <c r="H28" s="335"/>
      <c r="I28" s="335"/>
      <c r="J28" s="335"/>
      <c r="K28" s="212"/>
    </row>
    <row r="29" spans="2:11" customFormat="1" ht="12.75" customHeight="1">
      <c r="B29" s="215"/>
      <c r="C29" s="216"/>
      <c r="D29" s="216"/>
      <c r="E29" s="216"/>
      <c r="F29" s="216"/>
      <c r="G29" s="216"/>
      <c r="H29" s="216"/>
      <c r="I29" s="216"/>
      <c r="J29" s="216"/>
      <c r="K29" s="212"/>
    </row>
    <row r="30" spans="2:11" customFormat="1" ht="15" customHeight="1">
      <c r="B30" s="215"/>
      <c r="C30" s="216"/>
      <c r="D30" s="335" t="s">
        <v>3434</v>
      </c>
      <c r="E30" s="335"/>
      <c r="F30" s="335"/>
      <c r="G30" s="335"/>
      <c r="H30" s="335"/>
      <c r="I30" s="335"/>
      <c r="J30" s="335"/>
      <c r="K30" s="212"/>
    </row>
    <row r="31" spans="2:11" customFormat="1" ht="15" customHeight="1">
      <c r="B31" s="215"/>
      <c r="C31" s="216"/>
      <c r="D31" s="335" t="s">
        <v>3435</v>
      </c>
      <c r="E31" s="335"/>
      <c r="F31" s="335"/>
      <c r="G31" s="335"/>
      <c r="H31" s="335"/>
      <c r="I31" s="335"/>
      <c r="J31" s="335"/>
      <c r="K31" s="212"/>
    </row>
    <row r="32" spans="2:11" customFormat="1" ht="12.75" customHeight="1">
      <c r="B32" s="215"/>
      <c r="C32" s="216"/>
      <c r="D32" s="216"/>
      <c r="E32" s="216"/>
      <c r="F32" s="216"/>
      <c r="G32" s="216"/>
      <c r="H32" s="216"/>
      <c r="I32" s="216"/>
      <c r="J32" s="216"/>
      <c r="K32" s="212"/>
    </row>
    <row r="33" spans="2:11" customFormat="1" ht="15" customHeight="1">
      <c r="B33" s="215"/>
      <c r="C33" s="216"/>
      <c r="D33" s="335" t="s">
        <v>3436</v>
      </c>
      <c r="E33" s="335"/>
      <c r="F33" s="335"/>
      <c r="G33" s="335"/>
      <c r="H33" s="335"/>
      <c r="I33" s="335"/>
      <c r="J33" s="335"/>
      <c r="K33" s="212"/>
    </row>
    <row r="34" spans="2:11" customFormat="1" ht="15" customHeight="1">
      <c r="B34" s="215"/>
      <c r="C34" s="216"/>
      <c r="D34" s="335" t="s">
        <v>3437</v>
      </c>
      <c r="E34" s="335"/>
      <c r="F34" s="335"/>
      <c r="G34" s="335"/>
      <c r="H34" s="335"/>
      <c r="I34" s="335"/>
      <c r="J34" s="335"/>
      <c r="K34" s="212"/>
    </row>
    <row r="35" spans="2:11" customFormat="1" ht="15" customHeight="1">
      <c r="B35" s="215"/>
      <c r="C35" s="216"/>
      <c r="D35" s="335" t="s">
        <v>3438</v>
      </c>
      <c r="E35" s="335"/>
      <c r="F35" s="335"/>
      <c r="G35" s="335"/>
      <c r="H35" s="335"/>
      <c r="I35" s="335"/>
      <c r="J35" s="335"/>
      <c r="K35" s="212"/>
    </row>
    <row r="36" spans="2:11" customFormat="1" ht="15" customHeight="1">
      <c r="B36" s="215"/>
      <c r="C36" s="216"/>
      <c r="D36" s="214"/>
      <c r="E36" s="217" t="s">
        <v>334</v>
      </c>
      <c r="F36" s="214"/>
      <c r="G36" s="335" t="s">
        <v>3439</v>
      </c>
      <c r="H36" s="335"/>
      <c r="I36" s="335"/>
      <c r="J36" s="335"/>
      <c r="K36" s="212"/>
    </row>
    <row r="37" spans="2:11" customFormat="1" ht="30.75" customHeight="1">
      <c r="B37" s="215"/>
      <c r="C37" s="216"/>
      <c r="D37" s="214"/>
      <c r="E37" s="217" t="s">
        <v>3440</v>
      </c>
      <c r="F37" s="214"/>
      <c r="G37" s="335" t="s">
        <v>3441</v>
      </c>
      <c r="H37" s="335"/>
      <c r="I37" s="335"/>
      <c r="J37" s="335"/>
      <c r="K37" s="212"/>
    </row>
    <row r="38" spans="2:11" customFormat="1" ht="15" customHeight="1">
      <c r="B38" s="215"/>
      <c r="C38" s="216"/>
      <c r="D38" s="214"/>
      <c r="E38" s="217" t="s">
        <v>59</v>
      </c>
      <c r="F38" s="214"/>
      <c r="G38" s="335" t="s">
        <v>3442</v>
      </c>
      <c r="H38" s="335"/>
      <c r="I38" s="335"/>
      <c r="J38" s="335"/>
      <c r="K38" s="212"/>
    </row>
    <row r="39" spans="2:11" customFormat="1" ht="15" customHeight="1">
      <c r="B39" s="215"/>
      <c r="C39" s="216"/>
      <c r="D39" s="214"/>
      <c r="E39" s="217" t="s">
        <v>60</v>
      </c>
      <c r="F39" s="214"/>
      <c r="G39" s="335" t="s">
        <v>3443</v>
      </c>
      <c r="H39" s="335"/>
      <c r="I39" s="335"/>
      <c r="J39" s="335"/>
      <c r="K39" s="212"/>
    </row>
    <row r="40" spans="2:11" customFormat="1" ht="15" customHeight="1">
      <c r="B40" s="215"/>
      <c r="C40" s="216"/>
      <c r="D40" s="214"/>
      <c r="E40" s="217" t="s">
        <v>335</v>
      </c>
      <c r="F40" s="214"/>
      <c r="G40" s="335" t="s">
        <v>3444</v>
      </c>
      <c r="H40" s="335"/>
      <c r="I40" s="335"/>
      <c r="J40" s="335"/>
      <c r="K40" s="212"/>
    </row>
    <row r="41" spans="2:11" customFormat="1" ht="15" customHeight="1">
      <c r="B41" s="215"/>
      <c r="C41" s="216"/>
      <c r="D41" s="214"/>
      <c r="E41" s="217" t="s">
        <v>336</v>
      </c>
      <c r="F41" s="214"/>
      <c r="G41" s="335" t="s">
        <v>3445</v>
      </c>
      <c r="H41" s="335"/>
      <c r="I41" s="335"/>
      <c r="J41" s="335"/>
      <c r="K41" s="212"/>
    </row>
    <row r="42" spans="2:11" customFormat="1" ht="15" customHeight="1">
      <c r="B42" s="215"/>
      <c r="C42" s="216"/>
      <c r="D42" s="214"/>
      <c r="E42" s="217" t="s">
        <v>3446</v>
      </c>
      <c r="F42" s="214"/>
      <c r="G42" s="335" t="s">
        <v>3447</v>
      </c>
      <c r="H42" s="335"/>
      <c r="I42" s="335"/>
      <c r="J42" s="335"/>
      <c r="K42" s="212"/>
    </row>
    <row r="43" spans="2:11" customFormat="1" ht="15" customHeight="1">
      <c r="B43" s="215"/>
      <c r="C43" s="216"/>
      <c r="D43" s="214"/>
      <c r="E43" s="217"/>
      <c r="F43" s="214"/>
      <c r="G43" s="335" t="s">
        <v>3448</v>
      </c>
      <c r="H43" s="335"/>
      <c r="I43" s="335"/>
      <c r="J43" s="335"/>
      <c r="K43" s="212"/>
    </row>
    <row r="44" spans="2:11" customFormat="1" ht="15" customHeight="1">
      <c r="B44" s="215"/>
      <c r="C44" s="216"/>
      <c r="D44" s="214"/>
      <c r="E44" s="217" t="s">
        <v>3449</v>
      </c>
      <c r="F44" s="214"/>
      <c r="G44" s="335" t="s">
        <v>3450</v>
      </c>
      <c r="H44" s="335"/>
      <c r="I44" s="335"/>
      <c r="J44" s="335"/>
      <c r="K44" s="212"/>
    </row>
    <row r="45" spans="2:11" customFormat="1" ht="15" customHeight="1">
      <c r="B45" s="215"/>
      <c r="C45" s="216"/>
      <c r="D45" s="214"/>
      <c r="E45" s="217" t="s">
        <v>338</v>
      </c>
      <c r="F45" s="214"/>
      <c r="G45" s="335" t="s">
        <v>3451</v>
      </c>
      <c r="H45" s="335"/>
      <c r="I45" s="335"/>
      <c r="J45" s="335"/>
      <c r="K45" s="212"/>
    </row>
    <row r="46" spans="2:11" customFormat="1" ht="12.75" customHeight="1">
      <c r="B46" s="215"/>
      <c r="C46" s="216"/>
      <c r="D46" s="214"/>
      <c r="E46" s="214"/>
      <c r="F46" s="214"/>
      <c r="G46" s="214"/>
      <c r="H46" s="214"/>
      <c r="I46" s="214"/>
      <c r="J46" s="214"/>
      <c r="K46" s="212"/>
    </row>
    <row r="47" spans="2:11" customFormat="1" ht="15" customHeight="1">
      <c r="B47" s="215"/>
      <c r="C47" s="216"/>
      <c r="D47" s="335" t="s">
        <v>3452</v>
      </c>
      <c r="E47" s="335"/>
      <c r="F47" s="335"/>
      <c r="G47" s="335"/>
      <c r="H47" s="335"/>
      <c r="I47" s="335"/>
      <c r="J47" s="335"/>
      <c r="K47" s="212"/>
    </row>
    <row r="48" spans="2:11" customFormat="1" ht="15" customHeight="1">
      <c r="B48" s="215"/>
      <c r="C48" s="216"/>
      <c r="D48" s="216"/>
      <c r="E48" s="335" t="s">
        <v>3453</v>
      </c>
      <c r="F48" s="335"/>
      <c r="G48" s="335"/>
      <c r="H48" s="335"/>
      <c r="I48" s="335"/>
      <c r="J48" s="335"/>
      <c r="K48" s="212"/>
    </row>
    <row r="49" spans="2:11" customFormat="1" ht="15" customHeight="1">
      <c r="B49" s="215"/>
      <c r="C49" s="216"/>
      <c r="D49" s="216"/>
      <c r="E49" s="335" t="s">
        <v>3454</v>
      </c>
      <c r="F49" s="335"/>
      <c r="G49" s="335"/>
      <c r="H49" s="335"/>
      <c r="I49" s="335"/>
      <c r="J49" s="335"/>
      <c r="K49" s="212"/>
    </row>
    <row r="50" spans="2:11" customFormat="1" ht="15" customHeight="1">
      <c r="B50" s="215"/>
      <c r="C50" s="216"/>
      <c r="D50" s="216"/>
      <c r="E50" s="335" t="s">
        <v>3455</v>
      </c>
      <c r="F50" s="335"/>
      <c r="G50" s="335"/>
      <c r="H50" s="335"/>
      <c r="I50" s="335"/>
      <c r="J50" s="335"/>
      <c r="K50" s="212"/>
    </row>
    <row r="51" spans="2:11" customFormat="1" ht="15" customHeight="1">
      <c r="B51" s="215"/>
      <c r="C51" s="216"/>
      <c r="D51" s="335" t="s">
        <v>3456</v>
      </c>
      <c r="E51" s="335"/>
      <c r="F51" s="335"/>
      <c r="G51" s="335"/>
      <c r="H51" s="335"/>
      <c r="I51" s="335"/>
      <c r="J51" s="335"/>
      <c r="K51" s="212"/>
    </row>
    <row r="52" spans="2:11" customFormat="1" ht="25.5" customHeight="1">
      <c r="B52" s="211"/>
      <c r="C52" s="336" t="s">
        <v>3457</v>
      </c>
      <c r="D52" s="336"/>
      <c r="E52" s="336"/>
      <c r="F52" s="336"/>
      <c r="G52" s="336"/>
      <c r="H52" s="336"/>
      <c r="I52" s="336"/>
      <c r="J52" s="336"/>
      <c r="K52" s="212"/>
    </row>
    <row r="53" spans="2:11" customFormat="1" ht="5.25" customHeight="1">
      <c r="B53" s="211"/>
      <c r="C53" s="213"/>
      <c r="D53" s="213"/>
      <c r="E53" s="213"/>
      <c r="F53" s="213"/>
      <c r="G53" s="213"/>
      <c r="H53" s="213"/>
      <c r="I53" s="213"/>
      <c r="J53" s="213"/>
      <c r="K53" s="212"/>
    </row>
    <row r="54" spans="2:11" customFormat="1" ht="15" customHeight="1">
      <c r="B54" s="211"/>
      <c r="C54" s="335" t="s">
        <v>3458</v>
      </c>
      <c r="D54" s="335"/>
      <c r="E54" s="335"/>
      <c r="F54" s="335"/>
      <c r="G54" s="335"/>
      <c r="H54" s="335"/>
      <c r="I54" s="335"/>
      <c r="J54" s="335"/>
      <c r="K54" s="212"/>
    </row>
    <row r="55" spans="2:11" customFormat="1" ht="15" customHeight="1">
      <c r="B55" s="211"/>
      <c r="C55" s="335" t="s">
        <v>3459</v>
      </c>
      <c r="D55" s="335"/>
      <c r="E55" s="335"/>
      <c r="F55" s="335"/>
      <c r="G55" s="335"/>
      <c r="H55" s="335"/>
      <c r="I55" s="335"/>
      <c r="J55" s="335"/>
      <c r="K55" s="212"/>
    </row>
    <row r="56" spans="2:11" customFormat="1" ht="12.75" customHeight="1">
      <c r="B56" s="211"/>
      <c r="C56" s="214"/>
      <c r="D56" s="214"/>
      <c r="E56" s="214"/>
      <c r="F56" s="214"/>
      <c r="G56" s="214"/>
      <c r="H56" s="214"/>
      <c r="I56" s="214"/>
      <c r="J56" s="214"/>
      <c r="K56" s="212"/>
    </row>
    <row r="57" spans="2:11" customFormat="1" ht="15" customHeight="1">
      <c r="B57" s="211"/>
      <c r="C57" s="335" t="s">
        <v>3460</v>
      </c>
      <c r="D57" s="335"/>
      <c r="E57" s="335"/>
      <c r="F57" s="335"/>
      <c r="G57" s="335"/>
      <c r="H57" s="335"/>
      <c r="I57" s="335"/>
      <c r="J57" s="335"/>
      <c r="K57" s="212"/>
    </row>
    <row r="58" spans="2:11" customFormat="1" ht="15" customHeight="1">
      <c r="B58" s="211"/>
      <c r="C58" s="216"/>
      <c r="D58" s="335" t="s">
        <v>3461</v>
      </c>
      <c r="E58" s="335"/>
      <c r="F58" s="335"/>
      <c r="G58" s="335"/>
      <c r="H58" s="335"/>
      <c r="I58" s="335"/>
      <c r="J58" s="335"/>
      <c r="K58" s="212"/>
    </row>
    <row r="59" spans="2:11" customFormat="1" ht="15" customHeight="1">
      <c r="B59" s="211"/>
      <c r="C59" s="216"/>
      <c r="D59" s="335" t="s">
        <v>3462</v>
      </c>
      <c r="E59" s="335"/>
      <c r="F59" s="335"/>
      <c r="G59" s="335"/>
      <c r="H59" s="335"/>
      <c r="I59" s="335"/>
      <c r="J59" s="335"/>
      <c r="K59" s="212"/>
    </row>
    <row r="60" spans="2:11" customFormat="1" ht="15" customHeight="1">
      <c r="B60" s="211"/>
      <c r="C60" s="216"/>
      <c r="D60" s="335" t="s">
        <v>3463</v>
      </c>
      <c r="E60" s="335"/>
      <c r="F60" s="335"/>
      <c r="G60" s="335"/>
      <c r="H60" s="335"/>
      <c r="I60" s="335"/>
      <c r="J60" s="335"/>
      <c r="K60" s="212"/>
    </row>
    <row r="61" spans="2:11" customFormat="1" ht="15" customHeight="1">
      <c r="B61" s="211"/>
      <c r="C61" s="216"/>
      <c r="D61" s="335" t="s">
        <v>3464</v>
      </c>
      <c r="E61" s="335"/>
      <c r="F61" s="335"/>
      <c r="G61" s="335"/>
      <c r="H61" s="335"/>
      <c r="I61" s="335"/>
      <c r="J61" s="335"/>
      <c r="K61" s="212"/>
    </row>
    <row r="62" spans="2:11" customFormat="1" ht="15" customHeight="1">
      <c r="B62" s="211"/>
      <c r="C62" s="216"/>
      <c r="D62" s="338" t="s">
        <v>3465</v>
      </c>
      <c r="E62" s="338"/>
      <c r="F62" s="338"/>
      <c r="G62" s="338"/>
      <c r="H62" s="338"/>
      <c r="I62" s="338"/>
      <c r="J62" s="338"/>
      <c r="K62" s="212"/>
    </row>
    <row r="63" spans="2:11" customFormat="1" ht="15" customHeight="1">
      <c r="B63" s="211"/>
      <c r="C63" s="216"/>
      <c r="D63" s="335" t="s">
        <v>3466</v>
      </c>
      <c r="E63" s="335"/>
      <c r="F63" s="335"/>
      <c r="G63" s="335"/>
      <c r="H63" s="335"/>
      <c r="I63" s="335"/>
      <c r="J63" s="335"/>
      <c r="K63" s="212"/>
    </row>
    <row r="64" spans="2:11" customFormat="1" ht="12.75" customHeight="1">
      <c r="B64" s="211"/>
      <c r="C64" s="216"/>
      <c r="D64" s="216"/>
      <c r="E64" s="219"/>
      <c r="F64" s="216"/>
      <c r="G64" s="216"/>
      <c r="H64" s="216"/>
      <c r="I64" s="216"/>
      <c r="J64" s="216"/>
      <c r="K64" s="212"/>
    </row>
    <row r="65" spans="2:11" customFormat="1" ht="15" customHeight="1">
      <c r="B65" s="211"/>
      <c r="C65" s="216"/>
      <c r="D65" s="335" t="s">
        <v>3467</v>
      </c>
      <c r="E65" s="335"/>
      <c r="F65" s="335"/>
      <c r="G65" s="335"/>
      <c r="H65" s="335"/>
      <c r="I65" s="335"/>
      <c r="J65" s="335"/>
      <c r="K65" s="212"/>
    </row>
    <row r="66" spans="2:11" customFormat="1" ht="15" customHeight="1">
      <c r="B66" s="211"/>
      <c r="C66" s="216"/>
      <c r="D66" s="338" t="s">
        <v>3468</v>
      </c>
      <c r="E66" s="338"/>
      <c r="F66" s="338"/>
      <c r="G66" s="338"/>
      <c r="H66" s="338"/>
      <c r="I66" s="338"/>
      <c r="J66" s="338"/>
      <c r="K66" s="212"/>
    </row>
    <row r="67" spans="2:11" customFormat="1" ht="15" customHeight="1">
      <c r="B67" s="211"/>
      <c r="C67" s="216"/>
      <c r="D67" s="335" t="s">
        <v>3469</v>
      </c>
      <c r="E67" s="335"/>
      <c r="F67" s="335"/>
      <c r="G67" s="335"/>
      <c r="H67" s="335"/>
      <c r="I67" s="335"/>
      <c r="J67" s="335"/>
      <c r="K67" s="212"/>
    </row>
    <row r="68" spans="2:11" customFormat="1" ht="15" customHeight="1">
      <c r="B68" s="211"/>
      <c r="C68" s="216"/>
      <c r="D68" s="335" t="s">
        <v>3470</v>
      </c>
      <c r="E68" s="335"/>
      <c r="F68" s="335"/>
      <c r="G68" s="335"/>
      <c r="H68" s="335"/>
      <c r="I68" s="335"/>
      <c r="J68" s="335"/>
      <c r="K68" s="212"/>
    </row>
    <row r="69" spans="2:11" customFormat="1" ht="15" customHeight="1">
      <c r="B69" s="211"/>
      <c r="C69" s="216"/>
      <c r="D69" s="335" t="s">
        <v>3471</v>
      </c>
      <c r="E69" s="335"/>
      <c r="F69" s="335"/>
      <c r="G69" s="335"/>
      <c r="H69" s="335"/>
      <c r="I69" s="335"/>
      <c r="J69" s="335"/>
      <c r="K69" s="212"/>
    </row>
    <row r="70" spans="2:11" customFormat="1" ht="15" customHeight="1">
      <c r="B70" s="211"/>
      <c r="C70" s="216"/>
      <c r="D70" s="335" t="s">
        <v>3472</v>
      </c>
      <c r="E70" s="335"/>
      <c r="F70" s="335"/>
      <c r="G70" s="335"/>
      <c r="H70" s="335"/>
      <c r="I70" s="335"/>
      <c r="J70" s="335"/>
      <c r="K70" s="212"/>
    </row>
    <row r="71" spans="2:11" customFormat="1" ht="12.75" customHeight="1">
      <c r="B71" s="220"/>
      <c r="C71" s="221"/>
      <c r="D71" s="221"/>
      <c r="E71" s="221"/>
      <c r="F71" s="221"/>
      <c r="G71" s="221"/>
      <c r="H71" s="221"/>
      <c r="I71" s="221"/>
      <c r="J71" s="221"/>
      <c r="K71" s="222"/>
    </row>
    <row r="72" spans="2:11" customFormat="1" ht="18.75" customHeight="1">
      <c r="B72" s="223"/>
      <c r="C72" s="223"/>
      <c r="D72" s="223"/>
      <c r="E72" s="223"/>
      <c r="F72" s="223"/>
      <c r="G72" s="223"/>
      <c r="H72" s="223"/>
      <c r="I72" s="223"/>
      <c r="J72" s="223"/>
      <c r="K72" s="224"/>
    </row>
    <row r="73" spans="2:11" customFormat="1" ht="18.75" customHeight="1">
      <c r="B73" s="224"/>
      <c r="C73" s="224"/>
      <c r="D73" s="224"/>
      <c r="E73" s="224"/>
      <c r="F73" s="224"/>
      <c r="G73" s="224"/>
      <c r="H73" s="224"/>
      <c r="I73" s="224"/>
      <c r="J73" s="224"/>
      <c r="K73" s="224"/>
    </row>
    <row r="74" spans="2:11" customFormat="1" ht="7.5" customHeight="1">
      <c r="B74" s="225"/>
      <c r="C74" s="226"/>
      <c r="D74" s="226"/>
      <c r="E74" s="226"/>
      <c r="F74" s="226"/>
      <c r="G74" s="226"/>
      <c r="H74" s="226"/>
      <c r="I74" s="226"/>
      <c r="J74" s="226"/>
      <c r="K74" s="227"/>
    </row>
    <row r="75" spans="2:11" customFormat="1" ht="45" customHeight="1">
      <c r="B75" s="228"/>
      <c r="C75" s="339" t="s">
        <v>3473</v>
      </c>
      <c r="D75" s="339"/>
      <c r="E75" s="339"/>
      <c r="F75" s="339"/>
      <c r="G75" s="339"/>
      <c r="H75" s="339"/>
      <c r="I75" s="339"/>
      <c r="J75" s="339"/>
      <c r="K75" s="229"/>
    </row>
    <row r="76" spans="2:11" customFormat="1" ht="17.25" customHeight="1">
      <c r="B76" s="228"/>
      <c r="C76" s="230" t="s">
        <v>3474</v>
      </c>
      <c r="D76" s="230"/>
      <c r="E76" s="230"/>
      <c r="F76" s="230" t="s">
        <v>3475</v>
      </c>
      <c r="G76" s="231"/>
      <c r="H76" s="230" t="s">
        <v>60</v>
      </c>
      <c r="I76" s="230" t="s">
        <v>63</v>
      </c>
      <c r="J76" s="230" t="s">
        <v>3476</v>
      </c>
      <c r="K76" s="229"/>
    </row>
    <row r="77" spans="2:11" customFormat="1" ht="17.25" customHeight="1">
      <c r="B77" s="228"/>
      <c r="C77" s="232" t="s">
        <v>3477</v>
      </c>
      <c r="D77" s="232"/>
      <c r="E77" s="232"/>
      <c r="F77" s="233" t="s">
        <v>3478</v>
      </c>
      <c r="G77" s="234"/>
      <c r="H77" s="232"/>
      <c r="I77" s="232"/>
      <c r="J77" s="232" t="s">
        <v>3479</v>
      </c>
      <c r="K77" s="229"/>
    </row>
    <row r="78" spans="2:11" customFormat="1" ht="5.25" customHeight="1">
      <c r="B78" s="228"/>
      <c r="C78" s="235"/>
      <c r="D78" s="235"/>
      <c r="E78" s="235"/>
      <c r="F78" s="235"/>
      <c r="G78" s="236"/>
      <c r="H78" s="235"/>
      <c r="I78" s="235"/>
      <c r="J78" s="235"/>
      <c r="K78" s="229"/>
    </row>
    <row r="79" spans="2:11" customFormat="1" ht="15" customHeight="1">
      <c r="B79" s="228"/>
      <c r="C79" s="217" t="s">
        <v>59</v>
      </c>
      <c r="D79" s="237"/>
      <c r="E79" s="237"/>
      <c r="F79" s="238" t="s">
        <v>82</v>
      </c>
      <c r="G79" s="239"/>
      <c r="H79" s="217" t="s">
        <v>3480</v>
      </c>
      <c r="I79" s="217" t="s">
        <v>3481</v>
      </c>
      <c r="J79" s="217">
        <v>20</v>
      </c>
      <c r="K79" s="229"/>
    </row>
    <row r="80" spans="2:11" customFormat="1" ht="15" customHeight="1">
      <c r="B80" s="228"/>
      <c r="C80" s="217" t="s">
        <v>3482</v>
      </c>
      <c r="D80" s="217"/>
      <c r="E80" s="217"/>
      <c r="F80" s="238" t="s">
        <v>82</v>
      </c>
      <c r="G80" s="239"/>
      <c r="H80" s="217" t="s">
        <v>3483</v>
      </c>
      <c r="I80" s="217" t="s">
        <v>3481</v>
      </c>
      <c r="J80" s="217">
        <v>120</v>
      </c>
      <c r="K80" s="229"/>
    </row>
    <row r="81" spans="2:11" customFormat="1" ht="15" customHeight="1">
      <c r="B81" s="240"/>
      <c r="C81" s="217" t="s">
        <v>3484</v>
      </c>
      <c r="D81" s="217"/>
      <c r="E81" s="217"/>
      <c r="F81" s="238" t="s">
        <v>3485</v>
      </c>
      <c r="G81" s="239"/>
      <c r="H81" s="217" t="s">
        <v>3486</v>
      </c>
      <c r="I81" s="217" t="s">
        <v>3481</v>
      </c>
      <c r="J81" s="217">
        <v>50</v>
      </c>
      <c r="K81" s="229"/>
    </row>
    <row r="82" spans="2:11" customFormat="1" ht="15" customHeight="1">
      <c r="B82" s="240"/>
      <c r="C82" s="217" t="s">
        <v>3487</v>
      </c>
      <c r="D82" s="217"/>
      <c r="E82" s="217"/>
      <c r="F82" s="238" t="s">
        <v>82</v>
      </c>
      <c r="G82" s="239"/>
      <c r="H82" s="217" t="s">
        <v>3488</v>
      </c>
      <c r="I82" s="217" t="s">
        <v>3489</v>
      </c>
      <c r="J82" s="217"/>
      <c r="K82" s="229"/>
    </row>
    <row r="83" spans="2:11" customFormat="1" ht="15" customHeight="1">
      <c r="B83" s="240"/>
      <c r="C83" s="217" t="s">
        <v>3490</v>
      </c>
      <c r="D83" s="217"/>
      <c r="E83" s="217"/>
      <c r="F83" s="238" t="s">
        <v>3485</v>
      </c>
      <c r="G83" s="217"/>
      <c r="H83" s="217" t="s">
        <v>3491</v>
      </c>
      <c r="I83" s="217" t="s">
        <v>3481</v>
      </c>
      <c r="J83" s="217">
        <v>15</v>
      </c>
      <c r="K83" s="229"/>
    </row>
    <row r="84" spans="2:11" customFormat="1" ht="15" customHeight="1">
      <c r="B84" s="240"/>
      <c r="C84" s="217" t="s">
        <v>3492</v>
      </c>
      <c r="D84" s="217"/>
      <c r="E84" s="217"/>
      <c r="F84" s="238" t="s">
        <v>3485</v>
      </c>
      <c r="G84" s="217"/>
      <c r="H84" s="217" t="s">
        <v>3493</v>
      </c>
      <c r="I84" s="217" t="s">
        <v>3481</v>
      </c>
      <c r="J84" s="217">
        <v>15</v>
      </c>
      <c r="K84" s="229"/>
    </row>
    <row r="85" spans="2:11" customFormat="1" ht="15" customHeight="1">
      <c r="B85" s="240"/>
      <c r="C85" s="217" t="s">
        <v>3494</v>
      </c>
      <c r="D85" s="217"/>
      <c r="E85" s="217"/>
      <c r="F85" s="238" t="s">
        <v>3485</v>
      </c>
      <c r="G85" s="217"/>
      <c r="H85" s="217" t="s">
        <v>3495</v>
      </c>
      <c r="I85" s="217" t="s">
        <v>3481</v>
      </c>
      <c r="J85" s="217">
        <v>20</v>
      </c>
      <c r="K85" s="229"/>
    </row>
    <row r="86" spans="2:11" customFormat="1" ht="15" customHeight="1">
      <c r="B86" s="240"/>
      <c r="C86" s="217" t="s">
        <v>3496</v>
      </c>
      <c r="D86" s="217"/>
      <c r="E86" s="217"/>
      <c r="F86" s="238" t="s">
        <v>3485</v>
      </c>
      <c r="G86" s="217"/>
      <c r="H86" s="217" t="s">
        <v>3497</v>
      </c>
      <c r="I86" s="217" t="s">
        <v>3481</v>
      </c>
      <c r="J86" s="217">
        <v>20</v>
      </c>
      <c r="K86" s="229"/>
    </row>
    <row r="87" spans="2:11" customFormat="1" ht="15" customHeight="1">
      <c r="B87" s="240"/>
      <c r="C87" s="217" t="s">
        <v>3498</v>
      </c>
      <c r="D87" s="217"/>
      <c r="E87" s="217"/>
      <c r="F87" s="238" t="s">
        <v>3485</v>
      </c>
      <c r="G87" s="239"/>
      <c r="H87" s="217" t="s">
        <v>3499</v>
      </c>
      <c r="I87" s="217" t="s">
        <v>3481</v>
      </c>
      <c r="J87" s="217">
        <v>50</v>
      </c>
      <c r="K87" s="229"/>
    </row>
    <row r="88" spans="2:11" customFormat="1" ht="15" customHeight="1">
      <c r="B88" s="240"/>
      <c r="C88" s="217" t="s">
        <v>3500</v>
      </c>
      <c r="D88" s="217"/>
      <c r="E88" s="217"/>
      <c r="F88" s="238" t="s">
        <v>3485</v>
      </c>
      <c r="G88" s="239"/>
      <c r="H88" s="217" t="s">
        <v>3501</v>
      </c>
      <c r="I88" s="217" t="s">
        <v>3481</v>
      </c>
      <c r="J88" s="217">
        <v>20</v>
      </c>
      <c r="K88" s="229"/>
    </row>
    <row r="89" spans="2:11" customFormat="1" ht="15" customHeight="1">
      <c r="B89" s="240"/>
      <c r="C89" s="217" t="s">
        <v>3502</v>
      </c>
      <c r="D89" s="217"/>
      <c r="E89" s="217"/>
      <c r="F89" s="238" t="s">
        <v>3485</v>
      </c>
      <c r="G89" s="239"/>
      <c r="H89" s="217" t="s">
        <v>3503</v>
      </c>
      <c r="I89" s="217" t="s">
        <v>3481</v>
      </c>
      <c r="J89" s="217">
        <v>20</v>
      </c>
      <c r="K89" s="229"/>
    </row>
    <row r="90" spans="2:11" customFormat="1" ht="15" customHeight="1">
      <c r="B90" s="240"/>
      <c r="C90" s="217" t="s">
        <v>3504</v>
      </c>
      <c r="D90" s="217"/>
      <c r="E90" s="217"/>
      <c r="F90" s="238" t="s">
        <v>3485</v>
      </c>
      <c r="G90" s="239"/>
      <c r="H90" s="217" t="s">
        <v>3505</v>
      </c>
      <c r="I90" s="217" t="s">
        <v>3481</v>
      </c>
      <c r="J90" s="217">
        <v>50</v>
      </c>
      <c r="K90" s="229"/>
    </row>
    <row r="91" spans="2:11" customFormat="1" ht="15" customHeight="1">
      <c r="B91" s="240"/>
      <c r="C91" s="217" t="s">
        <v>3506</v>
      </c>
      <c r="D91" s="217"/>
      <c r="E91" s="217"/>
      <c r="F91" s="238" t="s">
        <v>3485</v>
      </c>
      <c r="G91" s="239"/>
      <c r="H91" s="217" t="s">
        <v>3506</v>
      </c>
      <c r="I91" s="217" t="s">
        <v>3481</v>
      </c>
      <c r="J91" s="217">
        <v>50</v>
      </c>
      <c r="K91" s="229"/>
    </row>
    <row r="92" spans="2:11" customFormat="1" ht="15" customHeight="1">
      <c r="B92" s="240"/>
      <c r="C92" s="217" t="s">
        <v>3507</v>
      </c>
      <c r="D92" s="217"/>
      <c r="E92" s="217"/>
      <c r="F92" s="238" t="s">
        <v>3485</v>
      </c>
      <c r="G92" s="239"/>
      <c r="H92" s="217" t="s">
        <v>3508</v>
      </c>
      <c r="I92" s="217" t="s">
        <v>3481</v>
      </c>
      <c r="J92" s="217">
        <v>255</v>
      </c>
      <c r="K92" s="229"/>
    </row>
    <row r="93" spans="2:11" customFormat="1" ht="15" customHeight="1">
      <c r="B93" s="240"/>
      <c r="C93" s="217" t="s">
        <v>3509</v>
      </c>
      <c r="D93" s="217"/>
      <c r="E93" s="217"/>
      <c r="F93" s="238" t="s">
        <v>82</v>
      </c>
      <c r="G93" s="239"/>
      <c r="H93" s="217" t="s">
        <v>3510</v>
      </c>
      <c r="I93" s="217" t="s">
        <v>3511</v>
      </c>
      <c r="J93" s="217"/>
      <c r="K93" s="229"/>
    </row>
    <row r="94" spans="2:11" customFormat="1" ht="15" customHeight="1">
      <c r="B94" s="240"/>
      <c r="C94" s="217" t="s">
        <v>3512</v>
      </c>
      <c r="D94" s="217"/>
      <c r="E94" s="217"/>
      <c r="F94" s="238" t="s">
        <v>82</v>
      </c>
      <c r="G94" s="239"/>
      <c r="H94" s="217" t="s">
        <v>3513</v>
      </c>
      <c r="I94" s="217" t="s">
        <v>3514</v>
      </c>
      <c r="J94" s="217"/>
      <c r="K94" s="229"/>
    </row>
    <row r="95" spans="2:11" customFormat="1" ht="15" customHeight="1">
      <c r="B95" s="240"/>
      <c r="C95" s="217" t="s">
        <v>3515</v>
      </c>
      <c r="D95" s="217"/>
      <c r="E95" s="217"/>
      <c r="F95" s="238" t="s">
        <v>82</v>
      </c>
      <c r="G95" s="239"/>
      <c r="H95" s="217" t="s">
        <v>3515</v>
      </c>
      <c r="I95" s="217" t="s">
        <v>3514</v>
      </c>
      <c r="J95" s="217"/>
      <c r="K95" s="229"/>
    </row>
    <row r="96" spans="2:11" customFormat="1" ht="15" customHeight="1">
      <c r="B96" s="240"/>
      <c r="C96" s="217" t="s">
        <v>44</v>
      </c>
      <c r="D96" s="217"/>
      <c r="E96" s="217"/>
      <c r="F96" s="238" t="s">
        <v>82</v>
      </c>
      <c r="G96" s="239"/>
      <c r="H96" s="217" t="s">
        <v>3516</v>
      </c>
      <c r="I96" s="217" t="s">
        <v>3514</v>
      </c>
      <c r="J96" s="217"/>
      <c r="K96" s="229"/>
    </row>
    <row r="97" spans="2:11" customFormat="1" ht="15" customHeight="1">
      <c r="B97" s="240"/>
      <c r="C97" s="217" t="s">
        <v>54</v>
      </c>
      <c r="D97" s="217"/>
      <c r="E97" s="217"/>
      <c r="F97" s="238" t="s">
        <v>82</v>
      </c>
      <c r="G97" s="239"/>
      <c r="H97" s="217" t="s">
        <v>3517</v>
      </c>
      <c r="I97" s="217" t="s">
        <v>3514</v>
      </c>
      <c r="J97" s="217"/>
      <c r="K97" s="229"/>
    </row>
    <row r="98" spans="2:11" customFormat="1" ht="15" customHeight="1">
      <c r="B98" s="241"/>
      <c r="C98" s="242"/>
      <c r="D98" s="242"/>
      <c r="E98" s="242"/>
      <c r="F98" s="242"/>
      <c r="G98" s="242"/>
      <c r="H98" s="242"/>
      <c r="I98" s="242"/>
      <c r="J98" s="242"/>
      <c r="K98" s="243"/>
    </row>
    <row r="99" spans="2:11" customFormat="1" ht="18.75" customHeight="1">
      <c r="B99" s="244"/>
      <c r="C99" s="245"/>
      <c r="D99" s="245"/>
      <c r="E99" s="245"/>
      <c r="F99" s="245"/>
      <c r="G99" s="245"/>
      <c r="H99" s="245"/>
      <c r="I99" s="245"/>
      <c r="J99" s="245"/>
      <c r="K99" s="244"/>
    </row>
    <row r="100" spans="2:11" customFormat="1" ht="18.75" customHeight="1">
      <c r="B100" s="224"/>
      <c r="C100" s="224"/>
      <c r="D100" s="224"/>
      <c r="E100" s="224"/>
      <c r="F100" s="224"/>
      <c r="G100" s="224"/>
      <c r="H100" s="224"/>
      <c r="I100" s="224"/>
      <c r="J100" s="224"/>
      <c r="K100" s="224"/>
    </row>
    <row r="101" spans="2:11" customFormat="1" ht="7.5" customHeight="1">
      <c r="B101" s="225"/>
      <c r="C101" s="226"/>
      <c r="D101" s="226"/>
      <c r="E101" s="226"/>
      <c r="F101" s="226"/>
      <c r="G101" s="226"/>
      <c r="H101" s="226"/>
      <c r="I101" s="226"/>
      <c r="J101" s="226"/>
      <c r="K101" s="227"/>
    </row>
    <row r="102" spans="2:11" customFormat="1" ht="45" customHeight="1">
      <c r="B102" s="228"/>
      <c r="C102" s="339" t="s">
        <v>3518</v>
      </c>
      <c r="D102" s="339"/>
      <c r="E102" s="339"/>
      <c r="F102" s="339"/>
      <c r="G102" s="339"/>
      <c r="H102" s="339"/>
      <c r="I102" s="339"/>
      <c r="J102" s="339"/>
      <c r="K102" s="229"/>
    </row>
    <row r="103" spans="2:11" customFormat="1" ht="17.25" customHeight="1">
      <c r="B103" s="228"/>
      <c r="C103" s="230" t="s">
        <v>3474</v>
      </c>
      <c r="D103" s="230"/>
      <c r="E103" s="230"/>
      <c r="F103" s="230" t="s">
        <v>3475</v>
      </c>
      <c r="G103" s="231"/>
      <c r="H103" s="230" t="s">
        <v>60</v>
      </c>
      <c r="I103" s="230" t="s">
        <v>63</v>
      </c>
      <c r="J103" s="230" t="s">
        <v>3476</v>
      </c>
      <c r="K103" s="229"/>
    </row>
    <row r="104" spans="2:11" customFormat="1" ht="17.25" customHeight="1">
      <c r="B104" s="228"/>
      <c r="C104" s="232" t="s">
        <v>3477</v>
      </c>
      <c r="D104" s="232"/>
      <c r="E104" s="232"/>
      <c r="F104" s="233" t="s">
        <v>3478</v>
      </c>
      <c r="G104" s="234"/>
      <c r="H104" s="232"/>
      <c r="I104" s="232"/>
      <c r="J104" s="232" t="s">
        <v>3479</v>
      </c>
      <c r="K104" s="229"/>
    </row>
    <row r="105" spans="2:11" customFormat="1" ht="5.25" customHeight="1">
      <c r="B105" s="228"/>
      <c r="C105" s="230"/>
      <c r="D105" s="230"/>
      <c r="E105" s="230"/>
      <c r="F105" s="230"/>
      <c r="G105" s="246"/>
      <c r="H105" s="230"/>
      <c r="I105" s="230"/>
      <c r="J105" s="230"/>
      <c r="K105" s="229"/>
    </row>
    <row r="106" spans="2:11" customFormat="1" ht="15" customHeight="1">
      <c r="B106" s="228"/>
      <c r="C106" s="217" t="s">
        <v>59</v>
      </c>
      <c r="D106" s="237"/>
      <c r="E106" s="237"/>
      <c r="F106" s="238" t="s">
        <v>82</v>
      </c>
      <c r="G106" s="217"/>
      <c r="H106" s="217" t="s">
        <v>3519</v>
      </c>
      <c r="I106" s="217" t="s">
        <v>3481</v>
      </c>
      <c r="J106" s="217">
        <v>20</v>
      </c>
      <c r="K106" s="229"/>
    </row>
    <row r="107" spans="2:11" customFormat="1" ht="15" customHeight="1">
      <c r="B107" s="228"/>
      <c r="C107" s="217" t="s">
        <v>3482</v>
      </c>
      <c r="D107" s="217"/>
      <c r="E107" s="217"/>
      <c r="F107" s="238" t="s">
        <v>82</v>
      </c>
      <c r="G107" s="217"/>
      <c r="H107" s="217" t="s">
        <v>3519</v>
      </c>
      <c r="I107" s="217" t="s">
        <v>3481</v>
      </c>
      <c r="J107" s="217">
        <v>120</v>
      </c>
      <c r="K107" s="229"/>
    </row>
    <row r="108" spans="2:11" customFormat="1" ht="15" customHeight="1">
      <c r="B108" s="240"/>
      <c r="C108" s="217" t="s">
        <v>3484</v>
      </c>
      <c r="D108" s="217"/>
      <c r="E108" s="217"/>
      <c r="F108" s="238" t="s">
        <v>3485</v>
      </c>
      <c r="G108" s="217"/>
      <c r="H108" s="217" t="s">
        <v>3519</v>
      </c>
      <c r="I108" s="217" t="s">
        <v>3481</v>
      </c>
      <c r="J108" s="217">
        <v>50</v>
      </c>
      <c r="K108" s="229"/>
    </row>
    <row r="109" spans="2:11" customFormat="1" ht="15" customHeight="1">
      <c r="B109" s="240"/>
      <c r="C109" s="217" t="s">
        <v>3487</v>
      </c>
      <c r="D109" s="217"/>
      <c r="E109" s="217"/>
      <c r="F109" s="238" t="s">
        <v>82</v>
      </c>
      <c r="G109" s="217"/>
      <c r="H109" s="217" t="s">
        <v>3519</v>
      </c>
      <c r="I109" s="217" t="s">
        <v>3489</v>
      </c>
      <c r="J109" s="217"/>
      <c r="K109" s="229"/>
    </row>
    <row r="110" spans="2:11" customFormat="1" ht="15" customHeight="1">
      <c r="B110" s="240"/>
      <c r="C110" s="217" t="s">
        <v>3498</v>
      </c>
      <c r="D110" s="217"/>
      <c r="E110" s="217"/>
      <c r="F110" s="238" t="s">
        <v>3485</v>
      </c>
      <c r="G110" s="217"/>
      <c r="H110" s="217" t="s">
        <v>3519</v>
      </c>
      <c r="I110" s="217" t="s">
        <v>3481</v>
      </c>
      <c r="J110" s="217">
        <v>50</v>
      </c>
      <c r="K110" s="229"/>
    </row>
    <row r="111" spans="2:11" customFormat="1" ht="15" customHeight="1">
      <c r="B111" s="240"/>
      <c r="C111" s="217" t="s">
        <v>3506</v>
      </c>
      <c r="D111" s="217"/>
      <c r="E111" s="217"/>
      <c r="F111" s="238" t="s">
        <v>3485</v>
      </c>
      <c r="G111" s="217"/>
      <c r="H111" s="217" t="s">
        <v>3519</v>
      </c>
      <c r="I111" s="217" t="s">
        <v>3481</v>
      </c>
      <c r="J111" s="217">
        <v>50</v>
      </c>
      <c r="K111" s="229"/>
    </row>
    <row r="112" spans="2:11" customFormat="1" ht="15" customHeight="1">
      <c r="B112" s="240"/>
      <c r="C112" s="217" t="s">
        <v>3504</v>
      </c>
      <c r="D112" s="217"/>
      <c r="E112" s="217"/>
      <c r="F112" s="238" t="s">
        <v>3485</v>
      </c>
      <c r="G112" s="217"/>
      <c r="H112" s="217" t="s">
        <v>3519</v>
      </c>
      <c r="I112" s="217" t="s">
        <v>3481</v>
      </c>
      <c r="J112" s="217">
        <v>50</v>
      </c>
      <c r="K112" s="229"/>
    </row>
    <row r="113" spans="2:11" customFormat="1" ht="15" customHeight="1">
      <c r="B113" s="240"/>
      <c r="C113" s="217" t="s">
        <v>59</v>
      </c>
      <c r="D113" s="217"/>
      <c r="E113" s="217"/>
      <c r="F113" s="238" t="s">
        <v>82</v>
      </c>
      <c r="G113" s="217"/>
      <c r="H113" s="217" t="s">
        <v>3520</v>
      </c>
      <c r="I113" s="217" t="s">
        <v>3481</v>
      </c>
      <c r="J113" s="217">
        <v>20</v>
      </c>
      <c r="K113" s="229"/>
    </row>
    <row r="114" spans="2:11" customFormat="1" ht="15" customHeight="1">
      <c r="B114" s="240"/>
      <c r="C114" s="217" t="s">
        <v>3521</v>
      </c>
      <c r="D114" s="217"/>
      <c r="E114" s="217"/>
      <c r="F114" s="238" t="s">
        <v>82</v>
      </c>
      <c r="G114" s="217"/>
      <c r="H114" s="217" t="s">
        <v>3522</v>
      </c>
      <c r="I114" s="217" t="s">
        <v>3481</v>
      </c>
      <c r="J114" s="217">
        <v>120</v>
      </c>
      <c r="K114" s="229"/>
    </row>
    <row r="115" spans="2:11" customFormat="1" ht="15" customHeight="1">
      <c r="B115" s="240"/>
      <c r="C115" s="217" t="s">
        <v>44</v>
      </c>
      <c r="D115" s="217"/>
      <c r="E115" s="217"/>
      <c r="F115" s="238" t="s">
        <v>82</v>
      </c>
      <c r="G115" s="217"/>
      <c r="H115" s="217" t="s">
        <v>3523</v>
      </c>
      <c r="I115" s="217" t="s">
        <v>3514</v>
      </c>
      <c r="J115" s="217"/>
      <c r="K115" s="229"/>
    </row>
    <row r="116" spans="2:11" customFormat="1" ht="15" customHeight="1">
      <c r="B116" s="240"/>
      <c r="C116" s="217" t="s">
        <v>54</v>
      </c>
      <c r="D116" s="217"/>
      <c r="E116" s="217"/>
      <c r="F116" s="238" t="s">
        <v>82</v>
      </c>
      <c r="G116" s="217"/>
      <c r="H116" s="217" t="s">
        <v>3524</v>
      </c>
      <c r="I116" s="217" t="s">
        <v>3514</v>
      </c>
      <c r="J116" s="217"/>
      <c r="K116" s="229"/>
    </row>
    <row r="117" spans="2:11" customFormat="1" ht="15" customHeight="1">
      <c r="B117" s="240"/>
      <c r="C117" s="217" t="s">
        <v>63</v>
      </c>
      <c r="D117" s="217"/>
      <c r="E117" s="217"/>
      <c r="F117" s="238" t="s">
        <v>82</v>
      </c>
      <c r="G117" s="217"/>
      <c r="H117" s="217" t="s">
        <v>3525</v>
      </c>
      <c r="I117" s="217" t="s">
        <v>3526</v>
      </c>
      <c r="J117" s="217"/>
      <c r="K117" s="229"/>
    </row>
    <row r="118" spans="2:11" customFormat="1" ht="15" customHeight="1">
      <c r="B118" s="241"/>
      <c r="C118" s="247"/>
      <c r="D118" s="247"/>
      <c r="E118" s="247"/>
      <c r="F118" s="247"/>
      <c r="G118" s="247"/>
      <c r="H118" s="247"/>
      <c r="I118" s="247"/>
      <c r="J118" s="247"/>
      <c r="K118" s="243"/>
    </row>
    <row r="119" spans="2:11" customFormat="1" ht="18.75" customHeight="1">
      <c r="B119" s="248"/>
      <c r="C119" s="249"/>
      <c r="D119" s="249"/>
      <c r="E119" s="249"/>
      <c r="F119" s="250"/>
      <c r="G119" s="249"/>
      <c r="H119" s="249"/>
      <c r="I119" s="249"/>
      <c r="J119" s="249"/>
      <c r="K119" s="248"/>
    </row>
    <row r="120" spans="2:11" customFormat="1" ht="18.75" customHeight="1">
      <c r="B120" s="224"/>
      <c r="C120" s="224"/>
      <c r="D120" s="224"/>
      <c r="E120" s="224"/>
      <c r="F120" s="224"/>
      <c r="G120" s="224"/>
      <c r="H120" s="224"/>
      <c r="I120" s="224"/>
      <c r="J120" s="224"/>
      <c r="K120" s="224"/>
    </row>
    <row r="121" spans="2:11" customFormat="1" ht="7.5" customHeight="1">
      <c r="B121" s="251"/>
      <c r="C121" s="252"/>
      <c r="D121" s="252"/>
      <c r="E121" s="252"/>
      <c r="F121" s="252"/>
      <c r="G121" s="252"/>
      <c r="H121" s="252"/>
      <c r="I121" s="252"/>
      <c r="J121" s="252"/>
      <c r="K121" s="253"/>
    </row>
    <row r="122" spans="2:11" customFormat="1" ht="45" customHeight="1">
      <c r="B122" s="254"/>
      <c r="C122" s="337" t="s">
        <v>3527</v>
      </c>
      <c r="D122" s="337"/>
      <c r="E122" s="337"/>
      <c r="F122" s="337"/>
      <c r="G122" s="337"/>
      <c r="H122" s="337"/>
      <c r="I122" s="337"/>
      <c r="J122" s="337"/>
      <c r="K122" s="255"/>
    </row>
    <row r="123" spans="2:11" customFormat="1" ht="17.25" customHeight="1">
      <c r="B123" s="256"/>
      <c r="C123" s="230" t="s">
        <v>3474</v>
      </c>
      <c r="D123" s="230"/>
      <c r="E123" s="230"/>
      <c r="F123" s="230" t="s">
        <v>3475</v>
      </c>
      <c r="G123" s="231"/>
      <c r="H123" s="230" t="s">
        <v>60</v>
      </c>
      <c r="I123" s="230" t="s">
        <v>63</v>
      </c>
      <c r="J123" s="230" t="s">
        <v>3476</v>
      </c>
      <c r="K123" s="257"/>
    </row>
    <row r="124" spans="2:11" customFormat="1" ht="17.25" customHeight="1">
      <c r="B124" s="256"/>
      <c r="C124" s="232" t="s">
        <v>3477</v>
      </c>
      <c r="D124" s="232"/>
      <c r="E124" s="232"/>
      <c r="F124" s="233" t="s">
        <v>3478</v>
      </c>
      <c r="G124" s="234"/>
      <c r="H124" s="232"/>
      <c r="I124" s="232"/>
      <c r="J124" s="232" t="s">
        <v>3479</v>
      </c>
      <c r="K124" s="257"/>
    </row>
    <row r="125" spans="2:11" customFormat="1" ht="5.25" customHeight="1">
      <c r="B125" s="258"/>
      <c r="C125" s="235"/>
      <c r="D125" s="235"/>
      <c r="E125" s="235"/>
      <c r="F125" s="235"/>
      <c r="G125" s="259"/>
      <c r="H125" s="235"/>
      <c r="I125" s="235"/>
      <c r="J125" s="235"/>
      <c r="K125" s="260"/>
    </row>
    <row r="126" spans="2:11" customFormat="1" ht="15" customHeight="1">
      <c r="B126" s="258"/>
      <c r="C126" s="217" t="s">
        <v>3482</v>
      </c>
      <c r="D126" s="237"/>
      <c r="E126" s="237"/>
      <c r="F126" s="238" t="s">
        <v>82</v>
      </c>
      <c r="G126" s="217"/>
      <c r="H126" s="217" t="s">
        <v>3519</v>
      </c>
      <c r="I126" s="217" t="s">
        <v>3481</v>
      </c>
      <c r="J126" s="217">
        <v>120</v>
      </c>
      <c r="K126" s="261"/>
    </row>
    <row r="127" spans="2:11" customFormat="1" ht="15" customHeight="1">
      <c r="B127" s="258"/>
      <c r="C127" s="217" t="s">
        <v>3528</v>
      </c>
      <c r="D127" s="217"/>
      <c r="E127" s="217"/>
      <c r="F127" s="238" t="s">
        <v>82</v>
      </c>
      <c r="G127" s="217"/>
      <c r="H127" s="217" t="s">
        <v>3529</v>
      </c>
      <c r="I127" s="217" t="s">
        <v>3481</v>
      </c>
      <c r="J127" s="217" t="s">
        <v>3530</v>
      </c>
      <c r="K127" s="261"/>
    </row>
    <row r="128" spans="2:11" customFormat="1" ht="15" customHeight="1">
      <c r="B128" s="258"/>
      <c r="C128" s="217" t="s">
        <v>91</v>
      </c>
      <c r="D128" s="217"/>
      <c r="E128" s="217"/>
      <c r="F128" s="238" t="s">
        <v>82</v>
      </c>
      <c r="G128" s="217"/>
      <c r="H128" s="217" t="s">
        <v>3531</v>
      </c>
      <c r="I128" s="217" t="s">
        <v>3481</v>
      </c>
      <c r="J128" s="217" t="s">
        <v>3530</v>
      </c>
      <c r="K128" s="261"/>
    </row>
    <row r="129" spans="2:11" customFormat="1" ht="15" customHeight="1">
      <c r="B129" s="258"/>
      <c r="C129" s="217" t="s">
        <v>3490</v>
      </c>
      <c r="D129" s="217"/>
      <c r="E129" s="217"/>
      <c r="F129" s="238" t="s">
        <v>3485</v>
      </c>
      <c r="G129" s="217"/>
      <c r="H129" s="217" t="s">
        <v>3491</v>
      </c>
      <c r="I129" s="217" t="s">
        <v>3481</v>
      </c>
      <c r="J129" s="217">
        <v>15</v>
      </c>
      <c r="K129" s="261"/>
    </row>
    <row r="130" spans="2:11" customFormat="1" ht="15" customHeight="1">
      <c r="B130" s="258"/>
      <c r="C130" s="217" t="s">
        <v>3492</v>
      </c>
      <c r="D130" s="217"/>
      <c r="E130" s="217"/>
      <c r="F130" s="238" t="s">
        <v>3485</v>
      </c>
      <c r="G130" s="217"/>
      <c r="H130" s="217" t="s">
        <v>3493</v>
      </c>
      <c r="I130" s="217" t="s">
        <v>3481</v>
      </c>
      <c r="J130" s="217">
        <v>15</v>
      </c>
      <c r="K130" s="261"/>
    </row>
    <row r="131" spans="2:11" customFormat="1" ht="15" customHeight="1">
      <c r="B131" s="258"/>
      <c r="C131" s="217" t="s">
        <v>3494</v>
      </c>
      <c r="D131" s="217"/>
      <c r="E131" s="217"/>
      <c r="F131" s="238" t="s">
        <v>3485</v>
      </c>
      <c r="G131" s="217"/>
      <c r="H131" s="217" t="s">
        <v>3495</v>
      </c>
      <c r="I131" s="217" t="s">
        <v>3481</v>
      </c>
      <c r="J131" s="217">
        <v>20</v>
      </c>
      <c r="K131" s="261"/>
    </row>
    <row r="132" spans="2:11" customFormat="1" ht="15" customHeight="1">
      <c r="B132" s="258"/>
      <c r="C132" s="217" t="s">
        <v>3496</v>
      </c>
      <c r="D132" s="217"/>
      <c r="E132" s="217"/>
      <c r="F132" s="238" t="s">
        <v>3485</v>
      </c>
      <c r="G132" s="217"/>
      <c r="H132" s="217" t="s">
        <v>3497</v>
      </c>
      <c r="I132" s="217" t="s">
        <v>3481</v>
      </c>
      <c r="J132" s="217">
        <v>20</v>
      </c>
      <c r="K132" s="261"/>
    </row>
    <row r="133" spans="2:11" customFormat="1" ht="15" customHeight="1">
      <c r="B133" s="258"/>
      <c r="C133" s="217" t="s">
        <v>3484</v>
      </c>
      <c r="D133" s="217"/>
      <c r="E133" s="217"/>
      <c r="F133" s="238" t="s">
        <v>3485</v>
      </c>
      <c r="G133" s="217"/>
      <c r="H133" s="217" t="s">
        <v>3519</v>
      </c>
      <c r="I133" s="217" t="s">
        <v>3481</v>
      </c>
      <c r="J133" s="217">
        <v>50</v>
      </c>
      <c r="K133" s="261"/>
    </row>
    <row r="134" spans="2:11" customFormat="1" ht="15" customHeight="1">
      <c r="B134" s="258"/>
      <c r="C134" s="217" t="s">
        <v>3498</v>
      </c>
      <c r="D134" s="217"/>
      <c r="E134" s="217"/>
      <c r="F134" s="238" t="s">
        <v>3485</v>
      </c>
      <c r="G134" s="217"/>
      <c r="H134" s="217" t="s">
        <v>3519</v>
      </c>
      <c r="I134" s="217" t="s">
        <v>3481</v>
      </c>
      <c r="J134" s="217">
        <v>50</v>
      </c>
      <c r="K134" s="261"/>
    </row>
    <row r="135" spans="2:11" customFormat="1" ht="15" customHeight="1">
      <c r="B135" s="258"/>
      <c r="C135" s="217" t="s">
        <v>3504</v>
      </c>
      <c r="D135" s="217"/>
      <c r="E135" s="217"/>
      <c r="F135" s="238" t="s">
        <v>3485</v>
      </c>
      <c r="G135" s="217"/>
      <c r="H135" s="217" t="s">
        <v>3519</v>
      </c>
      <c r="I135" s="217" t="s">
        <v>3481</v>
      </c>
      <c r="J135" s="217">
        <v>50</v>
      </c>
      <c r="K135" s="261"/>
    </row>
    <row r="136" spans="2:11" customFormat="1" ht="15" customHeight="1">
      <c r="B136" s="258"/>
      <c r="C136" s="217" t="s">
        <v>3506</v>
      </c>
      <c r="D136" s="217"/>
      <c r="E136" s="217"/>
      <c r="F136" s="238" t="s">
        <v>3485</v>
      </c>
      <c r="G136" s="217"/>
      <c r="H136" s="217" t="s">
        <v>3519</v>
      </c>
      <c r="I136" s="217" t="s">
        <v>3481</v>
      </c>
      <c r="J136" s="217">
        <v>50</v>
      </c>
      <c r="K136" s="261"/>
    </row>
    <row r="137" spans="2:11" customFormat="1" ht="15" customHeight="1">
      <c r="B137" s="258"/>
      <c r="C137" s="217" t="s">
        <v>3507</v>
      </c>
      <c r="D137" s="217"/>
      <c r="E137" s="217"/>
      <c r="F137" s="238" t="s">
        <v>3485</v>
      </c>
      <c r="G137" s="217"/>
      <c r="H137" s="217" t="s">
        <v>3532</v>
      </c>
      <c r="I137" s="217" t="s">
        <v>3481</v>
      </c>
      <c r="J137" s="217">
        <v>255</v>
      </c>
      <c r="K137" s="261"/>
    </row>
    <row r="138" spans="2:11" customFormat="1" ht="15" customHeight="1">
      <c r="B138" s="258"/>
      <c r="C138" s="217" t="s">
        <v>3509</v>
      </c>
      <c r="D138" s="217"/>
      <c r="E138" s="217"/>
      <c r="F138" s="238" t="s">
        <v>82</v>
      </c>
      <c r="G138" s="217"/>
      <c r="H138" s="217" t="s">
        <v>3533</v>
      </c>
      <c r="I138" s="217" t="s">
        <v>3511</v>
      </c>
      <c r="J138" s="217"/>
      <c r="K138" s="261"/>
    </row>
    <row r="139" spans="2:11" customFormat="1" ht="15" customHeight="1">
      <c r="B139" s="258"/>
      <c r="C139" s="217" t="s">
        <v>3512</v>
      </c>
      <c r="D139" s="217"/>
      <c r="E139" s="217"/>
      <c r="F139" s="238" t="s">
        <v>82</v>
      </c>
      <c r="G139" s="217"/>
      <c r="H139" s="217" t="s">
        <v>3534</v>
      </c>
      <c r="I139" s="217" t="s">
        <v>3514</v>
      </c>
      <c r="J139" s="217"/>
      <c r="K139" s="261"/>
    </row>
    <row r="140" spans="2:11" customFormat="1" ht="15" customHeight="1">
      <c r="B140" s="258"/>
      <c r="C140" s="217" t="s">
        <v>3515</v>
      </c>
      <c r="D140" s="217"/>
      <c r="E140" s="217"/>
      <c r="F140" s="238" t="s">
        <v>82</v>
      </c>
      <c r="G140" s="217"/>
      <c r="H140" s="217" t="s">
        <v>3515</v>
      </c>
      <c r="I140" s="217" t="s">
        <v>3514</v>
      </c>
      <c r="J140" s="217"/>
      <c r="K140" s="261"/>
    </row>
    <row r="141" spans="2:11" customFormat="1" ht="15" customHeight="1">
      <c r="B141" s="258"/>
      <c r="C141" s="217" t="s">
        <v>44</v>
      </c>
      <c r="D141" s="217"/>
      <c r="E141" s="217"/>
      <c r="F141" s="238" t="s">
        <v>82</v>
      </c>
      <c r="G141" s="217"/>
      <c r="H141" s="217" t="s">
        <v>3535</v>
      </c>
      <c r="I141" s="217" t="s">
        <v>3514</v>
      </c>
      <c r="J141" s="217"/>
      <c r="K141" s="261"/>
    </row>
    <row r="142" spans="2:11" customFormat="1" ht="15" customHeight="1">
      <c r="B142" s="258"/>
      <c r="C142" s="217" t="s">
        <v>3536</v>
      </c>
      <c r="D142" s="217"/>
      <c r="E142" s="217"/>
      <c r="F142" s="238" t="s">
        <v>82</v>
      </c>
      <c r="G142" s="217"/>
      <c r="H142" s="217" t="s">
        <v>3537</v>
      </c>
      <c r="I142" s="217" t="s">
        <v>3514</v>
      </c>
      <c r="J142" s="217"/>
      <c r="K142" s="261"/>
    </row>
    <row r="143" spans="2:11" customFormat="1" ht="15" customHeight="1">
      <c r="B143" s="262"/>
      <c r="C143" s="263"/>
      <c r="D143" s="263"/>
      <c r="E143" s="263"/>
      <c r="F143" s="263"/>
      <c r="G143" s="263"/>
      <c r="H143" s="263"/>
      <c r="I143" s="263"/>
      <c r="J143" s="263"/>
      <c r="K143" s="264"/>
    </row>
    <row r="144" spans="2:11" customFormat="1" ht="18.75" customHeight="1">
      <c r="B144" s="249"/>
      <c r="C144" s="249"/>
      <c r="D144" s="249"/>
      <c r="E144" s="249"/>
      <c r="F144" s="250"/>
      <c r="G144" s="249"/>
      <c r="H144" s="249"/>
      <c r="I144" s="249"/>
      <c r="J144" s="249"/>
      <c r="K144" s="249"/>
    </row>
    <row r="145" spans="2:11" customFormat="1" ht="18.75" customHeight="1">
      <c r="B145" s="224"/>
      <c r="C145" s="224"/>
      <c r="D145" s="224"/>
      <c r="E145" s="224"/>
      <c r="F145" s="224"/>
      <c r="G145" s="224"/>
      <c r="H145" s="224"/>
      <c r="I145" s="224"/>
      <c r="J145" s="224"/>
      <c r="K145" s="224"/>
    </row>
    <row r="146" spans="2:11" customFormat="1" ht="7.5" customHeight="1">
      <c r="B146" s="225"/>
      <c r="C146" s="226"/>
      <c r="D146" s="226"/>
      <c r="E146" s="226"/>
      <c r="F146" s="226"/>
      <c r="G146" s="226"/>
      <c r="H146" s="226"/>
      <c r="I146" s="226"/>
      <c r="J146" s="226"/>
      <c r="K146" s="227"/>
    </row>
    <row r="147" spans="2:11" customFormat="1" ht="45" customHeight="1">
      <c r="B147" s="228"/>
      <c r="C147" s="339" t="s">
        <v>3538</v>
      </c>
      <c r="D147" s="339"/>
      <c r="E147" s="339"/>
      <c r="F147" s="339"/>
      <c r="G147" s="339"/>
      <c r="H147" s="339"/>
      <c r="I147" s="339"/>
      <c r="J147" s="339"/>
      <c r="K147" s="229"/>
    </row>
    <row r="148" spans="2:11" customFormat="1" ht="17.25" customHeight="1">
      <c r="B148" s="228"/>
      <c r="C148" s="230" t="s">
        <v>3474</v>
      </c>
      <c r="D148" s="230"/>
      <c r="E148" s="230"/>
      <c r="F148" s="230" t="s">
        <v>3475</v>
      </c>
      <c r="G148" s="231"/>
      <c r="H148" s="230" t="s">
        <v>60</v>
      </c>
      <c r="I148" s="230" t="s">
        <v>63</v>
      </c>
      <c r="J148" s="230" t="s">
        <v>3476</v>
      </c>
      <c r="K148" s="229"/>
    </row>
    <row r="149" spans="2:11" customFormat="1" ht="17.25" customHeight="1">
      <c r="B149" s="228"/>
      <c r="C149" s="232" t="s">
        <v>3477</v>
      </c>
      <c r="D149" s="232"/>
      <c r="E149" s="232"/>
      <c r="F149" s="233" t="s">
        <v>3478</v>
      </c>
      <c r="G149" s="234"/>
      <c r="H149" s="232"/>
      <c r="I149" s="232"/>
      <c r="J149" s="232" t="s">
        <v>3479</v>
      </c>
      <c r="K149" s="229"/>
    </row>
    <row r="150" spans="2:11" customFormat="1" ht="5.25" customHeight="1">
      <c r="B150" s="240"/>
      <c r="C150" s="235"/>
      <c r="D150" s="235"/>
      <c r="E150" s="235"/>
      <c r="F150" s="235"/>
      <c r="G150" s="236"/>
      <c r="H150" s="235"/>
      <c r="I150" s="235"/>
      <c r="J150" s="235"/>
      <c r="K150" s="261"/>
    </row>
    <row r="151" spans="2:11" customFormat="1" ht="15" customHeight="1">
      <c r="B151" s="240"/>
      <c r="C151" s="265" t="s">
        <v>3482</v>
      </c>
      <c r="D151" s="217"/>
      <c r="E151" s="217"/>
      <c r="F151" s="266" t="s">
        <v>82</v>
      </c>
      <c r="G151" s="217"/>
      <c r="H151" s="265" t="s">
        <v>3519</v>
      </c>
      <c r="I151" s="265" t="s">
        <v>3481</v>
      </c>
      <c r="J151" s="265">
        <v>120</v>
      </c>
      <c r="K151" s="261"/>
    </row>
    <row r="152" spans="2:11" customFormat="1" ht="15" customHeight="1">
      <c r="B152" s="240"/>
      <c r="C152" s="265" t="s">
        <v>3528</v>
      </c>
      <c r="D152" s="217"/>
      <c r="E152" s="217"/>
      <c r="F152" s="266" t="s">
        <v>82</v>
      </c>
      <c r="G152" s="217"/>
      <c r="H152" s="265" t="s">
        <v>3539</v>
      </c>
      <c r="I152" s="265" t="s">
        <v>3481</v>
      </c>
      <c r="J152" s="265" t="s">
        <v>3530</v>
      </c>
      <c r="K152" s="261"/>
    </row>
    <row r="153" spans="2:11" customFormat="1" ht="15" customHeight="1">
      <c r="B153" s="240"/>
      <c r="C153" s="265" t="s">
        <v>91</v>
      </c>
      <c r="D153" s="217"/>
      <c r="E153" s="217"/>
      <c r="F153" s="266" t="s">
        <v>82</v>
      </c>
      <c r="G153" s="217"/>
      <c r="H153" s="265" t="s">
        <v>3540</v>
      </c>
      <c r="I153" s="265" t="s">
        <v>3481</v>
      </c>
      <c r="J153" s="265" t="s">
        <v>3530</v>
      </c>
      <c r="K153" s="261"/>
    </row>
    <row r="154" spans="2:11" customFormat="1" ht="15" customHeight="1">
      <c r="B154" s="240"/>
      <c r="C154" s="265" t="s">
        <v>3484</v>
      </c>
      <c r="D154" s="217"/>
      <c r="E154" s="217"/>
      <c r="F154" s="266" t="s">
        <v>3485</v>
      </c>
      <c r="G154" s="217"/>
      <c r="H154" s="265" t="s">
        <v>3519</v>
      </c>
      <c r="I154" s="265" t="s">
        <v>3481</v>
      </c>
      <c r="J154" s="265">
        <v>50</v>
      </c>
      <c r="K154" s="261"/>
    </row>
    <row r="155" spans="2:11" customFormat="1" ht="15" customHeight="1">
      <c r="B155" s="240"/>
      <c r="C155" s="265" t="s">
        <v>3487</v>
      </c>
      <c r="D155" s="217"/>
      <c r="E155" s="217"/>
      <c r="F155" s="266" t="s">
        <v>82</v>
      </c>
      <c r="G155" s="217"/>
      <c r="H155" s="265" t="s">
        <v>3519</v>
      </c>
      <c r="I155" s="265" t="s">
        <v>3489</v>
      </c>
      <c r="J155" s="265"/>
      <c r="K155" s="261"/>
    </row>
    <row r="156" spans="2:11" customFormat="1" ht="15" customHeight="1">
      <c r="B156" s="240"/>
      <c r="C156" s="265" t="s">
        <v>3498</v>
      </c>
      <c r="D156" s="217"/>
      <c r="E156" s="217"/>
      <c r="F156" s="266" t="s">
        <v>3485</v>
      </c>
      <c r="G156" s="217"/>
      <c r="H156" s="265" t="s">
        <v>3519</v>
      </c>
      <c r="I156" s="265" t="s">
        <v>3481</v>
      </c>
      <c r="J156" s="265">
        <v>50</v>
      </c>
      <c r="K156" s="261"/>
    </row>
    <row r="157" spans="2:11" customFormat="1" ht="15" customHeight="1">
      <c r="B157" s="240"/>
      <c r="C157" s="265" t="s">
        <v>3506</v>
      </c>
      <c r="D157" s="217"/>
      <c r="E157" s="217"/>
      <c r="F157" s="266" t="s">
        <v>3485</v>
      </c>
      <c r="G157" s="217"/>
      <c r="H157" s="265" t="s">
        <v>3519</v>
      </c>
      <c r="I157" s="265" t="s">
        <v>3481</v>
      </c>
      <c r="J157" s="265">
        <v>50</v>
      </c>
      <c r="K157" s="261"/>
    </row>
    <row r="158" spans="2:11" customFormat="1" ht="15" customHeight="1">
      <c r="B158" s="240"/>
      <c r="C158" s="265" t="s">
        <v>3504</v>
      </c>
      <c r="D158" s="217"/>
      <c r="E158" s="217"/>
      <c r="F158" s="266" t="s">
        <v>3485</v>
      </c>
      <c r="G158" s="217"/>
      <c r="H158" s="265" t="s">
        <v>3519</v>
      </c>
      <c r="I158" s="265" t="s">
        <v>3481</v>
      </c>
      <c r="J158" s="265">
        <v>50</v>
      </c>
      <c r="K158" s="261"/>
    </row>
    <row r="159" spans="2:11" customFormat="1" ht="15" customHeight="1">
      <c r="B159" s="240"/>
      <c r="C159" s="265" t="s">
        <v>284</v>
      </c>
      <c r="D159" s="217"/>
      <c r="E159" s="217"/>
      <c r="F159" s="266" t="s">
        <v>82</v>
      </c>
      <c r="G159" s="217"/>
      <c r="H159" s="265" t="s">
        <v>3541</v>
      </c>
      <c r="I159" s="265" t="s">
        <v>3481</v>
      </c>
      <c r="J159" s="265" t="s">
        <v>3542</v>
      </c>
      <c r="K159" s="261"/>
    </row>
    <row r="160" spans="2:11" customFormat="1" ht="15" customHeight="1">
      <c r="B160" s="240"/>
      <c r="C160" s="265" t="s">
        <v>3543</v>
      </c>
      <c r="D160" s="217"/>
      <c r="E160" s="217"/>
      <c r="F160" s="266" t="s">
        <v>82</v>
      </c>
      <c r="G160" s="217"/>
      <c r="H160" s="265" t="s">
        <v>3544</v>
      </c>
      <c r="I160" s="265" t="s">
        <v>3514</v>
      </c>
      <c r="J160" s="265"/>
      <c r="K160" s="261"/>
    </row>
    <row r="161" spans="2:11" customFormat="1" ht="15" customHeight="1">
      <c r="B161" s="267"/>
      <c r="C161" s="247"/>
      <c r="D161" s="247"/>
      <c r="E161" s="247"/>
      <c r="F161" s="247"/>
      <c r="G161" s="247"/>
      <c r="H161" s="247"/>
      <c r="I161" s="247"/>
      <c r="J161" s="247"/>
      <c r="K161" s="268"/>
    </row>
    <row r="162" spans="2:11" customFormat="1" ht="18.75" customHeight="1">
      <c r="B162" s="249"/>
      <c r="C162" s="259"/>
      <c r="D162" s="259"/>
      <c r="E162" s="259"/>
      <c r="F162" s="269"/>
      <c r="G162" s="259"/>
      <c r="H162" s="259"/>
      <c r="I162" s="259"/>
      <c r="J162" s="259"/>
      <c r="K162" s="249"/>
    </row>
    <row r="163" spans="2:11" customFormat="1" ht="18.75" customHeight="1">
      <c r="B163" s="224"/>
      <c r="C163" s="224"/>
      <c r="D163" s="224"/>
      <c r="E163" s="224"/>
      <c r="F163" s="224"/>
      <c r="G163" s="224"/>
      <c r="H163" s="224"/>
      <c r="I163" s="224"/>
      <c r="J163" s="224"/>
      <c r="K163" s="224"/>
    </row>
    <row r="164" spans="2:11" customFormat="1" ht="7.5" customHeight="1">
      <c r="B164" s="206"/>
      <c r="C164" s="207"/>
      <c r="D164" s="207"/>
      <c r="E164" s="207"/>
      <c r="F164" s="207"/>
      <c r="G164" s="207"/>
      <c r="H164" s="207"/>
      <c r="I164" s="207"/>
      <c r="J164" s="207"/>
      <c r="K164" s="208"/>
    </row>
    <row r="165" spans="2:11" customFormat="1" ht="45" customHeight="1">
      <c r="B165" s="209"/>
      <c r="C165" s="337" t="s">
        <v>3545</v>
      </c>
      <c r="D165" s="337"/>
      <c r="E165" s="337"/>
      <c r="F165" s="337"/>
      <c r="G165" s="337"/>
      <c r="H165" s="337"/>
      <c r="I165" s="337"/>
      <c r="J165" s="337"/>
      <c r="K165" s="210"/>
    </row>
    <row r="166" spans="2:11" customFormat="1" ht="17.25" customHeight="1">
      <c r="B166" s="209"/>
      <c r="C166" s="230" t="s">
        <v>3474</v>
      </c>
      <c r="D166" s="230"/>
      <c r="E166" s="230"/>
      <c r="F166" s="230" t="s">
        <v>3475</v>
      </c>
      <c r="G166" s="270"/>
      <c r="H166" s="271" t="s">
        <v>60</v>
      </c>
      <c r="I166" s="271" t="s">
        <v>63</v>
      </c>
      <c r="J166" s="230" t="s">
        <v>3476</v>
      </c>
      <c r="K166" s="210"/>
    </row>
    <row r="167" spans="2:11" customFormat="1" ht="17.25" customHeight="1">
      <c r="B167" s="211"/>
      <c r="C167" s="232" t="s">
        <v>3477</v>
      </c>
      <c r="D167" s="232"/>
      <c r="E167" s="232"/>
      <c r="F167" s="233" t="s">
        <v>3478</v>
      </c>
      <c r="G167" s="272"/>
      <c r="H167" s="273"/>
      <c r="I167" s="273"/>
      <c r="J167" s="232" t="s">
        <v>3479</v>
      </c>
      <c r="K167" s="212"/>
    </row>
    <row r="168" spans="2:11" customFormat="1" ht="5.25" customHeight="1">
      <c r="B168" s="240"/>
      <c r="C168" s="235"/>
      <c r="D168" s="235"/>
      <c r="E168" s="235"/>
      <c r="F168" s="235"/>
      <c r="G168" s="236"/>
      <c r="H168" s="235"/>
      <c r="I168" s="235"/>
      <c r="J168" s="235"/>
      <c r="K168" s="261"/>
    </row>
    <row r="169" spans="2:11" customFormat="1" ht="15" customHeight="1">
      <c r="B169" s="240"/>
      <c r="C169" s="217" t="s">
        <v>3482</v>
      </c>
      <c r="D169" s="217"/>
      <c r="E169" s="217"/>
      <c r="F169" s="238" t="s">
        <v>82</v>
      </c>
      <c r="G169" s="217"/>
      <c r="H169" s="217" t="s">
        <v>3519</v>
      </c>
      <c r="I169" s="217" t="s">
        <v>3481</v>
      </c>
      <c r="J169" s="217">
        <v>120</v>
      </c>
      <c r="K169" s="261"/>
    </row>
    <row r="170" spans="2:11" customFormat="1" ht="15" customHeight="1">
      <c r="B170" s="240"/>
      <c r="C170" s="217" t="s">
        <v>3528</v>
      </c>
      <c r="D170" s="217"/>
      <c r="E170" s="217"/>
      <c r="F170" s="238" t="s">
        <v>82</v>
      </c>
      <c r="G170" s="217"/>
      <c r="H170" s="217" t="s">
        <v>3529</v>
      </c>
      <c r="I170" s="217" t="s">
        <v>3481</v>
      </c>
      <c r="J170" s="217" t="s">
        <v>3530</v>
      </c>
      <c r="K170" s="261"/>
    </row>
    <row r="171" spans="2:11" customFormat="1" ht="15" customHeight="1">
      <c r="B171" s="240"/>
      <c r="C171" s="217" t="s">
        <v>91</v>
      </c>
      <c r="D171" s="217"/>
      <c r="E171" s="217"/>
      <c r="F171" s="238" t="s">
        <v>82</v>
      </c>
      <c r="G171" s="217"/>
      <c r="H171" s="217" t="s">
        <v>3546</v>
      </c>
      <c r="I171" s="217" t="s">
        <v>3481</v>
      </c>
      <c r="J171" s="217" t="s">
        <v>3530</v>
      </c>
      <c r="K171" s="261"/>
    </row>
    <row r="172" spans="2:11" customFormat="1" ht="15" customHeight="1">
      <c r="B172" s="240"/>
      <c r="C172" s="217" t="s">
        <v>3484</v>
      </c>
      <c r="D172" s="217"/>
      <c r="E172" s="217"/>
      <c r="F172" s="238" t="s">
        <v>3485</v>
      </c>
      <c r="G172" s="217"/>
      <c r="H172" s="217" t="s">
        <v>3546</v>
      </c>
      <c r="I172" s="217" t="s">
        <v>3481</v>
      </c>
      <c r="J172" s="217">
        <v>50</v>
      </c>
      <c r="K172" s="261"/>
    </row>
    <row r="173" spans="2:11" customFormat="1" ht="15" customHeight="1">
      <c r="B173" s="240"/>
      <c r="C173" s="217" t="s">
        <v>3487</v>
      </c>
      <c r="D173" s="217"/>
      <c r="E173" s="217"/>
      <c r="F173" s="238" t="s">
        <v>82</v>
      </c>
      <c r="G173" s="217"/>
      <c r="H173" s="217" t="s">
        <v>3546</v>
      </c>
      <c r="I173" s="217" t="s">
        <v>3489</v>
      </c>
      <c r="J173" s="217"/>
      <c r="K173" s="261"/>
    </row>
    <row r="174" spans="2:11" customFormat="1" ht="15" customHeight="1">
      <c r="B174" s="240"/>
      <c r="C174" s="217" t="s">
        <v>3498</v>
      </c>
      <c r="D174" s="217"/>
      <c r="E174" s="217"/>
      <c r="F174" s="238" t="s">
        <v>3485</v>
      </c>
      <c r="G174" s="217"/>
      <c r="H174" s="217" t="s">
        <v>3546</v>
      </c>
      <c r="I174" s="217" t="s">
        <v>3481</v>
      </c>
      <c r="J174" s="217">
        <v>50</v>
      </c>
      <c r="K174" s="261"/>
    </row>
    <row r="175" spans="2:11" customFormat="1" ht="15" customHeight="1">
      <c r="B175" s="240"/>
      <c r="C175" s="217" t="s">
        <v>3506</v>
      </c>
      <c r="D175" s="217"/>
      <c r="E175" s="217"/>
      <c r="F175" s="238" t="s">
        <v>3485</v>
      </c>
      <c r="G175" s="217"/>
      <c r="H175" s="217" t="s">
        <v>3546</v>
      </c>
      <c r="I175" s="217" t="s">
        <v>3481</v>
      </c>
      <c r="J175" s="217">
        <v>50</v>
      </c>
      <c r="K175" s="261"/>
    </row>
    <row r="176" spans="2:11" customFormat="1" ht="15" customHeight="1">
      <c r="B176" s="240"/>
      <c r="C176" s="217" t="s">
        <v>3504</v>
      </c>
      <c r="D176" s="217"/>
      <c r="E176" s="217"/>
      <c r="F176" s="238" t="s">
        <v>3485</v>
      </c>
      <c r="G176" s="217"/>
      <c r="H176" s="217" t="s">
        <v>3546</v>
      </c>
      <c r="I176" s="217" t="s">
        <v>3481</v>
      </c>
      <c r="J176" s="217">
        <v>50</v>
      </c>
      <c r="K176" s="261"/>
    </row>
    <row r="177" spans="2:11" customFormat="1" ht="15" customHeight="1">
      <c r="B177" s="240"/>
      <c r="C177" s="217" t="s">
        <v>334</v>
      </c>
      <c r="D177" s="217"/>
      <c r="E177" s="217"/>
      <c r="F177" s="238" t="s">
        <v>82</v>
      </c>
      <c r="G177" s="217"/>
      <c r="H177" s="217" t="s">
        <v>3547</v>
      </c>
      <c r="I177" s="217" t="s">
        <v>3548</v>
      </c>
      <c r="J177" s="217"/>
      <c r="K177" s="261"/>
    </row>
    <row r="178" spans="2:11" customFormat="1" ht="15" customHeight="1">
      <c r="B178" s="240"/>
      <c r="C178" s="217" t="s">
        <v>63</v>
      </c>
      <c r="D178" s="217"/>
      <c r="E178" s="217"/>
      <c r="F178" s="238" t="s">
        <v>82</v>
      </c>
      <c r="G178" s="217"/>
      <c r="H178" s="217" t="s">
        <v>3549</v>
      </c>
      <c r="I178" s="217" t="s">
        <v>3550</v>
      </c>
      <c r="J178" s="217">
        <v>1</v>
      </c>
      <c r="K178" s="261"/>
    </row>
    <row r="179" spans="2:11" customFormat="1" ht="15" customHeight="1">
      <c r="B179" s="240"/>
      <c r="C179" s="217" t="s">
        <v>59</v>
      </c>
      <c r="D179" s="217"/>
      <c r="E179" s="217"/>
      <c r="F179" s="238" t="s">
        <v>82</v>
      </c>
      <c r="G179" s="217"/>
      <c r="H179" s="217" t="s">
        <v>3551</v>
      </c>
      <c r="I179" s="217" t="s">
        <v>3481</v>
      </c>
      <c r="J179" s="217">
        <v>20</v>
      </c>
      <c r="K179" s="261"/>
    </row>
    <row r="180" spans="2:11" customFormat="1" ht="15" customHeight="1">
      <c r="B180" s="240"/>
      <c r="C180" s="217" t="s">
        <v>60</v>
      </c>
      <c r="D180" s="217"/>
      <c r="E180" s="217"/>
      <c r="F180" s="238" t="s">
        <v>82</v>
      </c>
      <c r="G180" s="217"/>
      <c r="H180" s="217" t="s">
        <v>3552</v>
      </c>
      <c r="I180" s="217" t="s">
        <v>3481</v>
      </c>
      <c r="J180" s="217">
        <v>255</v>
      </c>
      <c r="K180" s="261"/>
    </row>
    <row r="181" spans="2:11" customFormat="1" ht="15" customHeight="1">
      <c r="B181" s="240"/>
      <c r="C181" s="217" t="s">
        <v>335</v>
      </c>
      <c r="D181" s="217"/>
      <c r="E181" s="217"/>
      <c r="F181" s="238" t="s">
        <v>82</v>
      </c>
      <c r="G181" s="217"/>
      <c r="H181" s="217" t="s">
        <v>3444</v>
      </c>
      <c r="I181" s="217" t="s">
        <v>3481</v>
      </c>
      <c r="J181" s="217">
        <v>10</v>
      </c>
      <c r="K181" s="261"/>
    </row>
    <row r="182" spans="2:11" customFormat="1" ht="15" customHeight="1">
      <c r="B182" s="240"/>
      <c r="C182" s="217" t="s">
        <v>336</v>
      </c>
      <c r="D182" s="217"/>
      <c r="E182" s="217"/>
      <c r="F182" s="238" t="s">
        <v>82</v>
      </c>
      <c r="G182" s="217"/>
      <c r="H182" s="217" t="s">
        <v>3553</v>
      </c>
      <c r="I182" s="217" t="s">
        <v>3514</v>
      </c>
      <c r="J182" s="217"/>
      <c r="K182" s="261"/>
    </row>
    <row r="183" spans="2:11" customFormat="1" ht="15" customHeight="1">
      <c r="B183" s="240"/>
      <c r="C183" s="217" t="s">
        <v>3554</v>
      </c>
      <c r="D183" s="217"/>
      <c r="E183" s="217"/>
      <c r="F183" s="238" t="s">
        <v>82</v>
      </c>
      <c r="G183" s="217"/>
      <c r="H183" s="217" t="s">
        <v>3555</v>
      </c>
      <c r="I183" s="217" t="s">
        <v>3514</v>
      </c>
      <c r="J183" s="217"/>
      <c r="K183" s="261"/>
    </row>
    <row r="184" spans="2:11" customFormat="1" ht="15" customHeight="1">
      <c r="B184" s="240"/>
      <c r="C184" s="217" t="s">
        <v>3543</v>
      </c>
      <c r="D184" s="217"/>
      <c r="E184" s="217"/>
      <c r="F184" s="238" t="s">
        <v>82</v>
      </c>
      <c r="G184" s="217"/>
      <c r="H184" s="217" t="s">
        <v>3556</v>
      </c>
      <c r="I184" s="217" t="s">
        <v>3514</v>
      </c>
      <c r="J184" s="217"/>
      <c r="K184" s="261"/>
    </row>
    <row r="185" spans="2:11" customFormat="1" ht="15" customHeight="1">
      <c r="B185" s="240"/>
      <c r="C185" s="217" t="s">
        <v>338</v>
      </c>
      <c r="D185" s="217"/>
      <c r="E185" s="217"/>
      <c r="F185" s="238" t="s">
        <v>3485</v>
      </c>
      <c r="G185" s="217"/>
      <c r="H185" s="217" t="s">
        <v>3557</v>
      </c>
      <c r="I185" s="217" t="s">
        <v>3481</v>
      </c>
      <c r="J185" s="217">
        <v>50</v>
      </c>
      <c r="K185" s="261"/>
    </row>
    <row r="186" spans="2:11" customFormat="1" ht="15" customHeight="1">
      <c r="B186" s="240"/>
      <c r="C186" s="217" t="s">
        <v>3558</v>
      </c>
      <c r="D186" s="217"/>
      <c r="E186" s="217"/>
      <c r="F186" s="238" t="s">
        <v>3485</v>
      </c>
      <c r="G186" s="217"/>
      <c r="H186" s="217" t="s">
        <v>3559</v>
      </c>
      <c r="I186" s="217" t="s">
        <v>3560</v>
      </c>
      <c r="J186" s="217"/>
      <c r="K186" s="261"/>
    </row>
    <row r="187" spans="2:11" customFormat="1" ht="15" customHeight="1">
      <c r="B187" s="240"/>
      <c r="C187" s="217" t="s">
        <v>3561</v>
      </c>
      <c r="D187" s="217"/>
      <c r="E187" s="217"/>
      <c r="F187" s="238" t="s">
        <v>3485</v>
      </c>
      <c r="G187" s="217"/>
      <c r="H187" s="217" t="s">
        <v>3562</v>
      </c>
      <c r="I187" s="217" t="s">
        <v>3560</v>
      </c>
      <c r="J187" s="217"/>
      <c r="K187" s="261"/>
    </row>
    <row r="188" spans="2:11" customFormat="1" ht="15" customHeight="1">
      <c r="B188" s="240"/>
      <c r="C188" s="217" t="s">
        <v>3563</v>
      </c>
      <c r="D188" s="217"/>
      <c r="E188" s="217"/>
      <c r="F188" s="238" t="s">
        <v>3485</v>
      </c>
      <c r="G188" s="217"/>
      <c r="H188" s="217" t="s">
        <v>3564</v>
      </c>
      <c r="I188" s="217" t="s">
        <v>3560</v>
      </c>
      <c r="J188" s="217"/>
      <c r="K188" s="261"/>
    </row>
    <row r="189" spans="2:11" customFormat="1" ht="15" customHeight="1">
      <c r="B189" s="240"/>
      <c r="C189" s="274" t="s">
        <v>3565</v>
      </c>
      <c r="D189" s="217"/>
      <c r="E189" s="217"/>
      <c r="F189" s="238" t="s">
        <v>3485</v>
      </c>
      <c r="G189" s="217"/>
      <c r="H189" s="217" t="s">
        <v>3566</v>
      </c>
      <c r="I189" s="217" t="s">
        <v>3567</v>
      </c>
      <c r="J189" s="275" t="s">
        <v>3568</v>
      </c>
      <c r="K189" s="261"/>
    </row>
    <row r="190" spans="2:11" customFormat="1" ht="15" customHeight="1">
      <c r="B190" s="276"/>
      <c r="C190" s="277" t="s">
        <v>3569</v>
      </c>
      <c r="D190" s="278"/>
      <c r="E190" s="278"/>
      <c r="F190" s="279" t="s">
        <v>3485</v>
      </c>
      <c r="G190" s="278"/>
      <c r="H190" s="278" t="s">
        <v>3570</v>
      </c>
      <c r="I190" s="278" t="s">
        <v>3567</v>
      </c>
      <c r="J190" s="280" t="s">
        <v>3568</v>
      </c>
      <c r="K190" s="281"/>
    </row>
    <row r="191" spans="2:11" customFormat="1" ht="15" customHeight="1">
      <c r="B191" s="240"/>
      <c r="C191" s="274" t="s">
        <v>48</v>
      </c>
      <c r="D191" s="217"/>
      <c r="E191" s="217"/>
      <c r="F191" s="238" t="s">
        <v>82</v>
      </c>
      <c r="G191" s="217"/>
      <c r="H191" s="214" t="s">
        <v>3571</v>
      </c>
      <c r="I191" s="217" t="s">
        <v>3572</v>
      </c>
      <c r="J191" s="217"/>
      <c r="K191" s="261"/>
    </row>
    <row r="192" spans="2:11" customFormat="1" ht="15" customHeight="1">
      <c r="B192" s="240"/>
      <c r="C192" s="274" t="s">
        <v>3573</v>
      </c>
      <c r="D192" s="217"/>
      <c r="E192" s="217"/>
      <c r="F192" s="238" t="s">
        <v>82</v>
      </c>
      <c r="G192" s="217"/>
      <c r="H192" s="217" t="s">
        <v>3574</v>
      </c>
      <c r="I192" s="217" t="s">
        <v>3514</v>
      </c>
      <c r="J192" s="217"/>
      <c r="K192" s="261"/>
    </row>
    <row r="193" spans="2:11" customFormat="1" ht="15" customHeight="1">
      <c r="B193" s="240"/>
      <c r="C193" s="274" t="s">
        <v>3575</v>
      </c>
      <c r="D193" s="217"/>
      <c r="E193" s="217"/>
      <c r="F193" s="238" t="s">
        <v>82</v>
      </c>
      <c r="G193" s="217"/>
      <c r="H193" s="217" t="s">
        <v>3576</v>
      </c>
      <c r="I193" s="217" t="s">
        <v>3514</v>
      </c>
      <c r="J193" s="217"/>
      <c r="K193" s="261"/>
    </row>
    <row r="194" spans="2:11" customFormat="1" ht="15" customHeight="1">
      <c r="B194" s="240"/>
      <c r="C194" s="274" t="s">
        <v>3577</v>
      </c>
      <c r="D194" s="217"/>
      <c r="E194" s="217"/>
      <c r="F194" s="238" t="s">
        <v>3485</v>
      </c>
      <c r="G194" s="217"/>
      <c r="H194" s="217" t="s">
        <v>3578</v>
      </c>
      <c r="I194" s="217" t="s">
        <v>3514</v>
      </c>
      <c r="J194" s="217"/>
      <c r="K194" s="261"/>
    </row>
    <row r="195" spans="2:11" customFormat="1" ht="15" customHeight="1">
      <c r="B195" s="267"/>
      <c r="C195" s="282"/>
      <c r="D195" s="247"/>
      <c r="E195" s="247"/>
      <c r="F195" s="247"/>
      <c r="G195" s="247"/>
      <c r="H195" s="247"/>
      <c r="I195" s="247"/>
      <c r="J195" s="247"/>
      <c r="K195" s="268"/>
    </row>
    <row r="196" spans="2:11" customFormat="1" ht="18.75" customHeight="1">
      <c r="B196" s="249"/>
      <c r="C196" s="259"/>
      <c r="D196" s="259"/>
      <c r="E196" s="259"/>
      <c r="F196" s="269"/>
      <c r="G196" s="259"/>
      <c r="H196" s="259"/>
      <c r="I196" s="259"/>
      <c r="J196" s="259"/>
      <c r="K196" s="249"/>
    </row>
    <row r="197" spans="2:11" customFormat="1" ht="18.75" customHeight="1">
      <c r="B197" s="249"/>
      <c r="C197" s="259"/>
      <c r="D197" s="259"/>
      <c r="E197" s="259"/>
      <c r="F197" s="269"/>
      <c r="G197" s="259"/>
      <c r="H197" s="259"/>
      <c r="I197" s="259"/>
      <c r="J197" s="259"/>
      <c r="K197" s="249"/>
    </row>
    <row r="198" spans="2:11" customFormat="1" ht="18.75" customHeight="1">
      <c r="B198" s="224"/>
      <c r="C198" s="224"/>
      <c r="D198" s="224"/>
      <c r="E198" s="224"/>
      <c r="F198" s="224"/>
      <c r="G198" s="224"/>
      <c r="H198" s="224"/>
      <c r="I198" s="224"/>
      <c r="J198" s="224"/>
      <c r="K198" s="224"/>
    </row>
    <row r="199" spans="2:11" customFormat="1" ht="12">
      <c r="B199" s="206"/>
      <c r="C199" s="207"/>
      <c r="D199" s="207"/>
      <c r="E199" s="207"/>
      <c r="F199" s="207"/>
      <c r="G199" s="207"/>
      <c r="H199" s="207"/>
      <c r="I199" s="207"/>
      <c r="J199" s="207"/>
      <c r="K199" s="208"/>
    </row>
    <row r="200" spans="2:11" customFormat="1" ht="22.2">
      <c r="B200" s="209"/>
      <c r="C200" s="337" t="s">
        <v>3579</v>
      </c>
      <c r="D200" s="337"/>
      <c r="E200" s="337"/>
      <c r="F200" s="337"/>
      <c r="G200" s="337"/>
      <c r="H200" s="337"/>
      <c r="I200" s="337"/>
      <c r="J200" s="337"/>
      <c r="K200" s="210"/>
    </row>
    <row r="201" spans="2:11" customFormat="1" ht="25.5" customHeight="1">
      <c r="B201" s="209"/>
      <c r="C201" s="283" t="s">
        <v>3580</v>
      </c>
      <c r="D201" s="283"/>
      <c r="E201" s="283"/>
      <c r="F201" s="283" t="s">
        <v>3581</v>
      </c>
      <c r="G201" s="284"/>
      <c r="H201" s="340" t="s">
        <v>3582</v>
      </c>
      <c r="I201" s="340"/>
      <c r="J201" s="340"/>
      <c r="K201" s="210"/>
    </row>
    <row r="202" spans="2:11" customFormat="1" ht="5.25" customHeight="1">
      <c r="B202" s="240"/>
      <c r="C202" s="235"/>
      <c r="D202" s="235"/>
      <c r="E202" s="235"/>
      <c r="F202" s="235"/>
      <c r="G202" s="259"/>
      <c r="H202" s="235"/>
      <c r="I202" s="235"/>
      <c r="J202" s="235"/>
      <c r="K202" s="261"/>
    </row>
    <row r="203" spans="2:11" customFormat="1" ht="15" customHeight="1">
      <c r="B203" s="240"/>
      <c r="C203" s="217" t="s">
        <v>3572</v>
      </c>
      <c r="D203" s="217"/>
      <c r="E203" s="217"/>
      <c r="F203" s="238" t="s">
        <v>49</v>
      </c>
      <c r="G203" s="217"/>
      <c r="H203" s="341" t="s">
        <v>3583</v>
      </c>
      <c r="I203" s="341"/>
      <c r="J203" s="341"/>
      <c r="K203" s="261"/>
    </row>
    <row r="204" spans="2:11" customFormat="1" ht="15" customHeight="1">
      <c r="B204" s="240"/>
      <c r="C204" s="217"/>
      <c r="D204" s="217"/>
      <c r="E204" s="217"/>
      <c r="F204" s="238" t="s">
        <v>50</v>
      </c>
      <c r="G204" s="217"/>
      <c r="H204" s="341" t="s">
        <v>3584</v>
      </c>
      <c r="I204" s="341"/>
      <c r="J204" s="341"/>
      <c r="K204" s="261"/>
    </row>
    <row r="205" spans="2:11" customFormat="1" ht="15" customHeight="1">
      <c r="B205" s="240"/>
      <c r="C205" s="217"/>
      <c r="D205" s="217"/>
      <c r="E205" s="217"/>
      <c r="F205" s="238" t="s">
        <v>53</v>
      </c>
      <c r="G205" s="217"/>
      <c r="H205" s="341" t="s">
        <v>3585</v>
      </c>
      <c r="I205" s="341"/>
      <c r="J205" s="341"/>
      <c r="K205" s="261"/>
    </row>
    <row r="206" spans="2:11" customFormat="1" ht="15" customHeight="1">
      <c r="B206" s="240"/>
      <c r="C206" s="217"/>
      <c r="D206" s="217"/>
      <c r="E206" s="217"/>
      <c r="F206" s="238" t="s">
        <v>51</v>
      </c>
      <c r="G206" s="217"/>
      <c r="H206" s="341" t="s">
        <v>3586</v>
      </c>
      <c r="I206" s="341"/>
      <c r="J206" s="341"/>
      <c r="K206" s="261"/>
    </row>
    <row r="207" spans="2:11" customFormat="1" ht="15" customHeight="1">
      <c r="B207" s="240"/>
      <c r="C207" s="217"/>
      <c r="D207" s="217"/>
      <c r="E207" s="217"/>
      <c r="F207" s="238" t="s">
        <v>52</v>
      </c>
      <c r="G207" s="217"/>
      <c r="H207" s="341" t="s">
        <v>3587</v>
      </c>
      <c r="I207" s="341"/>
      <c r="J207" s="341"/>
      <c r="K207" s="261"/>
    </row>
    <row r="208" spans="2:11" customFormat="1" ht="15" customHeight="1">
      <c r="B208" s="240"/>
      <c r="C208" s="217"/>
      <c r="D208" s="217"/>
      <c r="E208" s="217"/>
      <c r="F208" s="238"/>
      <c r="G208" s="217"/>
      <c r="H208" s="217"/>
      <c r="I208" s="217"/>
      <c r="J208" s="217"/>
      <c r="K208" s="261"/>
    </row>
    <row r="209" spans="2:11" customFormat="1" ht="15" customHeight="1">
      <c r="B209" s="240"/>
      <c r="C209" s="217" t="s">
        <v>3526</v>
      </c>
      <c r="D209" s="217"/>
      <c r="E209" s="217"/>
      <c r="F209" s="238" t="s">
        <v>84</v>
      </c>
      <c r="G209" s="217"/>
      <c r="H209" s="341" t="s">
        <v>3588</v>
      </c>
      <c r="I209" s="341"/>
      <c r="J209" s="341"/>
      <c r="K209" s="261"/>
    </row>
    <row r="210" spans="2:11" customFormat="1" ht="15" customHeight="1">
      <c r="B210" s="240"/>
      <c r="C210" s="217"/>
      <c r="D210" s="217"/>
      <c r="E210" s="217"/>
      <c r="F210" s="238" t="s">
        <v>3425</v>
      </c>
      <c r="G210" s="217"/>
      <c r="H210" s="341" t="s">
        <v>3426</v>
      </c>
      <c r="I210" s="341"/>
      <c r="J210" s="341"/>
      <c r="K210" s="261"/>
    </row>
    <row r="211" spans="2:11" customFormat="1" ht="15" customHeight="1">
      <c r="B211" s="240"/>
      <c r="C211" s="217"/>
      <c r="D211" s="217"/>
      <c r="E211" s="217"/>
      <c r="F211" s="238" t="s">
        <v>3423</v>
      </c>
      <c r="G211" s="217"/>
      <c r="H211" s="341" t="s">
        <v>3589</v>
      </c>
      <c r="I211" s="341"/>
      <c r="J211" s="341"/>
      <c r="K211" s="261"/>
    </row>
    <row r="212" spans="2:11" customFormat="1" ht="15" customHeight="1">
      <c r="B212" s="285"/>
      <c r="C212" s="217"/>
      <c r="D212" s="217"/>
      <c r="E212" s="217"/>
      <c r="F212" s="238" t="s">
        <v>107</v>
      </c>
      <c r="G212" s="274"/>
      <c r="H212" s="342" t="s">
        <v>108</v>
      </c>
      <c r="I212" s="342"/>
      <c r="J212" s="342"/>
      <c r="K212" s="286"/>
    </row>
    <row r="213" spans="2:11" customFormat="1" ht="15" customHeight="1">
      <c r="B213" s="285"/>
      <c r="C213" s="217"/>
      <c r="D213" s="217"/>
      <c r="E213" s="217"/>
      <c r="F213" s="238" t="s">
        <v>3427</v>
      </c>
      <c r="G213" s="274"/>
      <c r="H213" s="342" t="s">
        <v>2916</v>
      </c>
      <c r="I213" s="342"/>
      <c r="J213" s="342"/>
      <c r="K213" s="286"/>
    </row>
    <row r="214" spans="2:11" customFormat="1" ht="15" customHeight="1">
      <c r="B214" s="285"/>
      <c r="C214" s="217"/>
      <c r="D214" s="217"/>
      <c r="E214" s="217"/>
      <c r="F214" s="238"/>
      <c r="G214" s="274"/>
      <c r="H214" s="265"/>
      <c r="I214" s="265"/>
      <c r="J214" s="265"/>
      <c r="K214" s="286"/>
    </row>
    <row r="215" spans="2:11" customFormat="1" ht="15" customHeight="1">
      <c r="B215" s="285"/>
      <c r="C215" s="217" t="s">
        <v>3550</v>
      </c>
      <c r="D215" s="217"/>
      <c r="E215" s="217"/>
      <c r="F215" s="238">
        <v>1</v>
      </c>
      <c r="G215" s="274"/>
      <c r="H215" s="342" t="s">
        <v>3590</v>
      </c>
      <c r="I215" s="342"/>
      <c r="J215" s="342"/>
      <c r="K215" s="286"/>
    </row>
    <row r="216" spans="2:11" customFormat="1" ht="15" customHeight="1">
      <c r="B216" s="285"/>
      <c r="C216" s="217"/>
      <c r="D216" s="217"/>
      <c r="E216" s="217"/>
      <c r="F216" s="238">
        <v>2</v>
      </c>
      <c r="G216" s="274"/>
      <c r="H216" s="342" t="s">
        <v>3591</v>
      </c>
      <c r="I216" s="342"/>
      <c r="J216" s="342"/>
      <c r="K216" s="286"/>
    </row>
    <row r="217" spans="2:11" customFormat="1" ht="15" customHeight="1">
      <c r="B217" s="285"/>
      <c r="C217" s="217"/>
      <c r="D217" s="217"/>
      <c r="E217" s="217"/>
      <c r="F217" s="238">
        <v>3</v>
      </c>
      <c r="G217" s="274"/>
      <c r="H217" s="342" t="s">
        <v>3592</v>
      </c>
      <c r="I217" s="342"/>
      <c r="J217" s="342"/>
      <c r="K217" s="286"/>
    </row>
    <row r="218" spans="2:11" customFormat="1" ht="15" customHeight="1">
      <c r="B218" s="285"/>
      <c r="C218" s="217"/>
      <c r="D218" s="217"/>
      <c r="E218" s="217"/>
      <c r="F218" s="238">
        <v>4</v>
      </c>
      <c r="G218" s="274"/>
      <c r="H218" s="342" t="s">
        <v>3593</v>
      </c>
      <c r="I218" s="342"/>
      <c r="J218" s="342"/>
      <c r="K218" s="286"/>
    </row>
    <row r="219" spans="2:11" customFormat="1" ht="12.75" customHeight="1">
      <c r="B219" s="287"/>
      <c r="C219" s="288"/>
      <c r="D219" s="288"/>
      <c r="E219" s="288"/>
      <c r="F219" s="288"/>
      <c r="G219" s="288"/>
      <c r="H219" s="288"/>
      <c r="I219" s="288"/>
      <c r="J219" s="288"/>
      <c r="K219" s="289"/>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93D6B-9919-4AE6-B429-0EE19FDA7F21}">
  <sheetPr>
    <pageSetUpPr fitToPage="1"/>
  </sheetPr>
  <dimension ref="A1:A107"/>
  <sheetViews>
    <sheetView view="pageLayout" topLeftCell="A10" workbookViewId="0"/>
  </sheetViews>
  <sheetFormatPr defaultRowHeight="10.199999999999999"/>
  <cols>
    <col min="1" max="1" width="112" style="344" customWidth="1"/>
    <col min="2" max="256" width="9.140625" style="344"/>
    <col min="257" max="257" width="112" style="344" customWidth="1"/>
    <col min="258" max="512" width="9.140625" style="344"/>
    <col min="513" max="513" width="112" style="344" customWidth="1"/>
    <col min="514" max="768" width="9.140625" style="344"/>
    <col min="769" max="769" width="112" style="344" customWidth="1"/>
    <col min="770" max="1024" width="9.140625" style="344"/>
    <col min="1025" max="1025" width="112" style="344" customWidth="1"/>
    <col min="1026" max="1280" width="9.140625" style="344"/>
    <col min="1281" max="1281" width="112" style="344" customWidth="1"/>
    <col min="1282" max="1536" width="9.140625" style="344"/>
    <col min="1537" max="1537" width="112" style="344" customWidth="1"/>
    <col min="1538" max="1792" width="9.140625" style="344"/>
    <col min="1793" max="1793" width="112" style="344" customWidth="1"/>
    <col min="1794" max="2048" width="9.140625" style="344"/>
    <col min="2049" max="2049" width="112" style="344" customWidth="1"/>
    <col min="2050" max="2304" width="9.140625" style="344"/>
    <col min="2305" max="2305" width="112" style="344" customWidth="1"/>
    <col min="2306" max="2560" width="9.140625" style="344"/>
    <col min="2561" max="2561" width="112" style="344" customWidth="1"/>
    <col min="2562" max="2816" width="9.140625" style="344"/>
    <col min="2817" max="2817" width="112" style="344" customWidth="1"/>
    <col min="2818" max="3072" width="9.140625" style="344"/>
    <col min="3073" max="3073" width="112" style="344" customWidth="1"/>
    <col min="3074" max="3328" width="9.140625" style="344"/>
    <col min="3329" max="3329" width="112" style="344" customWidth="1"/>
    <col min="3330" max="3584" width="9.140625" style="344"/>
    <col min="3585" max="3585" width="112" style="344" customWidth="1"/>
    <col min="3586" max="3840" width="9.140625" style="344"/>
    <col min="3841" max="3841" width="112" style="344" customWidth="1"/>
    <col min="3842" max="4096" width="9.140625" style="344"/>
    <col min="4097" max="4097" width="112" style="344" customWidth="1"/>
    <col min="4098" max="4352" width="9.140625" style="344"/>
    <col min="4353" max="4353" width="112" style="344" customWidth="1"/>
    <col min="4354" max="4608" width="9.140625" style="344"/>
    <col min="4609" max="4609" width="112" style="344" customWidth="1"/>
    <col min="4610" max="4864" width="9.140625" style="344"/>
    <col min="4865" max="4865" width="112" style="344" customWidth="1"/>
    <col min="4866" max="5120" width="9.140625" style="344"/>
    <col min="5121" max="5121" width="112" style="344" customWidth="1"/>
    <col min="5122" max="5376" width="9.140625" style="344"/>
    <col min="5377" max="5377" width="112" style="344" customWidth="1"/>
    <col min="5378" max="5632" width="9.140625" style="344"/>
    <col min="5633" max="5633" width="112" style="344" customWidth="1"/>
    <col min="5634" max="5888" width="9.140625" style="344"/>
    <col min="5889" max="5889" width="112" style="344" customWidth="1"/>
    <col min="5890" max="6144" width="9.140625" style="344"/>
    <col min="6145" max="6145" width="112" style="344" customWidth="1"/>
    <col min="6146" max="6400" width="9.140625" style="344"/>
    <col min="6401" max="6401" width="112" style="344" customWidth="1"/>
    <col min="6402" max="6656" width="9.140625" style="344"/>
    <col min="6657" max="6657" width="112" style="344" customWidth="1"/>
    <col min="6658" max="6912" width="9.140625" style="344"/>
    <col min="6913" max="6913" width="112" style="344" customWidth="1"/>
    <col min="6914" max="7168" width="9.140625" style="344"/>
    <col min="7169" max="7169" width="112" style="344" customWidth="1"/>
    <col min="7170" max="7424" width="9.140625" style="344"/>
    <col min="7425" max="7425" width="112" style="344" customWidth="1"/>
    <col min="7426" max="7680" width="9.140625" style="344"/>
    <col min="7681" max="7681" width="112" style="344" customWidth="1"/>
    <col min="7682" max="7936" width="9.140625" style="344"/>
    <col min="7937" max="7937" width="112" style="344" customWidth="1"/>
    <col min="7938" max="8192" width="9.140625" style="344"/>
    <col min="8193" max="8193" width="112" style="344" customWidth="1"/>
    <col min="8194" max="8448" width="9.140625" style="344"/>
    <col min="8449" max="8449" width="112" style="344" customWidth="1"/>
    <col min="8450" max="8704" width="9.140625" style="344"/>
    <col min="8705" max="8705" width="112" style="344" customWidth="1"/>
    <col min="8706" max="8960" width="9.140625" style="344"/>
    <col min="8961" max="8961" width="112" style="344" customWidth="1"/>
    <col min="8962" max="9216" width="9.140625" style="344"/>
    <col min="9217" max="9217" width="112" style="344" customWidth="1"/>
    <col min="9218" max="9472" width="9.140625" style="344"/>
    <col min="9473" max="9473" width="112" style="344" customWidth="1"/>
    <col min="9474" max="9728" width="9.140625" style="344"/>
    <col min="9729" max="9729" width="112" style="344" customWidth="1"/>
    <col min="9730" max="9984" width="9.140625" style="344"/>
    <col min="9985" max="9985" width="112" style="344" customWidth="1"/>
    <col min="9986" max="10240" width="9.140625" style="344"/>
    <col min="10241" max="10241" width="112" style="344" customWidth="1"/>
    <col min="10242" max="10496" width="9.140625" style="344"/>
    <col min="10497" max="10497" width="112" style="344" customWidth="1"/>
    <col min="10498" max="10752" width="9.140625" style="344"/>
    <col min="10753" max="10753" width="112" style="344" customWidth="1"/>
    <col min="10754" max="11008" width="9.140625" style="344"/>
    <col min="11009" max="11009" width="112" style="344" customWidth="1"/>
    <col min="11010" max="11264" width="9.140625" style="344"/>
    <col min="11265" max="11265" width="112" style="344" customWidth="1"/>
    <col min="11266" max="11520" width="9.140625" style="344"/>
    <col min="11521" max="11521" width="112" style="344" customWidth="1"/>
    <col min="11522" max="11776" width="9.140625" style="344"/>
    <col min="11777" max="11777" width="112" style="344" customWidth="1"/>
    <col min="11778" max="12032" width="9.140625" style="344"/>
    <col min="12033" max="12033" width="112" style="344" customWidth="1"/>
    <col min="12034" max="12288" width="9.140625" style="344"/>
    <col min="12289" max="12289" width="112" style="344" customWidth="1"/>
    <col min="12290" max="12544" width="9.140625" style="344"/>
    <col min="12545" max="12545" width="112" style="344" customWidth="1"/>
    <col min="12546" max="12800" width="9.140625" style="344"/>
    <col min="12801" max="12801" width="112" style="344" customWidth="1"/>
    <col min="12802" max="13056" width="9.140625" style="344"/>
    <col min="13057" max="13057" width="112" style="344" customWidth="1"/>
    <col min="13058" max="13312" width="9.140625" style="344"/>
    <col min="13313" max="13313" width="112" style="344" customWidth="1"/>
    <col min="13314" max="13568" width="9.140625" style="344"/>
    <col min="13569" max="13569" width="112" style="344" customWidth="1"/>
    <col min="13570" max="13824" width="9.140625" style="344"/>
    <col min="13825" max="13825" width="112" style="344" customWidth="1"/>
    <col min="13826" max="14080" width="9.140625" style="344"/>
    <col min="14081" max="14081" width="112" style="344" customWidth="1"/>
    <col min="14082" max="14336" width="9.140625" style="344"/>
    <col min="14337" max="14337" width="112" style="344" customWidth="1"/>
    <col min="14338" max="14592" width="9.140625" style="344"/>
    <col min="14593" max="14593" width="112" style="344" customWidth="1"/>
    <col min="14594" max="14848" width="9.140625" style="344"/>
    <col min="14849" max="14849" width="112" style="344" customWidth="1"/>
    <col min="14850" max="15104" width="9.140625" style="344"/>
    <col min="15105" max="15105" width="112" style="344" customWidth="1"/>
    <col min="15106" max="15360" width="9.140625" style="344"/>
    <col min="15361" max="15361" width="112" style="344" customWidth="1"/>
    <col min="15362" max="15616" width="9.140625" style="344"/>
    <col min="15617" max="15617" width="112" style="344" customWidth="1"/>
    <col min="15618" max="15872" width="9.140625" style="344"/>
    <col min="15873" max="15873" width="112" style="344" customWidth="1"/>
    <col min="15874" max="16128" width="9.140625" style="344"/>
    <col min="16129" max="16129" width="112" style="344" customWidth="1"/>
    <col min="16130" max="16384" width="9.140625" style="344"/>
  </cols>
  <sheetData>
    <row r="1" spans="1:1" ht="51" customHeight="1">
      <c r="A1" s="343" t="s">
        <v>3594</v>
      </c>
    </row>
    <row r="2" spans="1:1" ht="51" customHeight="1">
      <c r="A2" s="345" t="s">
        <v>3595</v>
      </c>
    </row>
    <row r="3" spans="1:1" ht="51" customHeight="1">
      <c r="A3" s="345" t="s">
        <v>3596</v>
      </c>
    </row>
    <row r="4" spans="1:1" ht="78" customHeight="1">
      <c r="A4" s="345" t="s">
        <v>3597</v>
      </c>
    </row>
    <row r="5" spans="1:1" ht="63.75" customHeight="1">
      <c r="A5" s="345" t="s">
        <v>3598</v>
      </c>
    </row>
    <row r="6" spans="1:1" ht="80.400000000000006" customHeight="1">
      <c r="A6" s="345" t="s">
        <v>3599</v>
      </c>
    </row>
    <row r="7" spans="1:1" ht="64.5" customHeight="1">
      <c r="A7" s="345" t="s">
        <v>3600</v>
      </c>
    </row>
    <row r="8" spans="1:1" ht="104.25" customHeight="1">
      <c r="A8" s="345" t="s">
        <v>3601</v>
      </c>
    </row>
    <row r="9" spans="1:1" ht="77.25" customHeight="1">
      <c r="A9" s="345" t="s">
        <v>3602</v>
      </c>
    </row>
    <row r="10" spans="1:1" ht="79.5" customHeight="1">
      <c r="A10" s="345" t="s">
        <v>3603</v>
      </c>
    </row>
    <row r="11" spans="1:1" ht="51" customHeight="1">
      <c r="A11" s="345" t="s">
        <v>3604</v>
      </c>
    </row>
    <row r="12" spans="1:1" ht="51" customHeight="1">
      <c r="A12" s="345" t="s">
        <v>3605</v>
      </c>
    </row>
    <row r="13" spans="1:1" ht="51" customHeight="1">
      <c r="A13" s="345" t="s">
        <v>3606</v>
      </c>
    </row>
    <row r="14" spans="1:1" ht="51" customHeight="1">
      <c r="A14" s="345" t="s">
        <v>3607</v>
      </c>
    </row>
    <row r="15" spans="1:1" ht="51" customHeight="1">
      <c r="A15" s="345" t="s">
        <v>3608</v>
      </c>
    </row>
    <row r="16" spans="1:1" ht="51" customHeight="1">
      <c r="A16" s="345" t="s">
        <v>3609</v>
      </c>
    </row>
    <row r="17" spans="1:1" ht="51" customHeight="1">
      <c r="A17" s="345" t="s">
        <v>3610</v>
      </c>
    </row>
    <row r="18" spans="1:1" ht="51" customHeight="1">
      <c r="A18" s="345" t="s">
        <v>3611</v>
      </c>
    </row>
    <row r="19" spans="1:1" ht="51" customHeight="1">
      <c r="A19" s="345" t="s">
        <v>3612</v>
      </c>
    </row>
    <row r="20" spans="1:1" ht="90.75" customHeight="1">
      <c r="A20" s="345" t="s">
        <v>3613</v>
      </c>
    </row>
    <row r="21" spans="1:1" ht="64.5" customHeight="1">
      <c r="A21" s="345" t="s">
        <v>3614</v>
      </c>
    </row>
    <row r="22" spans="1:1" ht="51" customHeight="1">
      <c r="A22" s="345" t="s">
        <v>3615</v>
      </c>
    </row>
    <row r="23" spans="1:1" ht="66" customHeight="1">
      <c r="A23" s="345" t="s">
        <v>3616</v>
      </c>
    </row>
    <row r="24" spans="1:1" ht="78" customHeight="1">
      <c r="A24" s="345" t="s">
        <v>3617</v>
      </c>
    </row>
    <row r="25" spans="1:1" ht="51" customHeight="1">
      <c r="A25" s="345" t="s">
        <v>3618</v>
      </c>
    </row>
    <row r="26" spans="1:1" ht="51" customHeight="1">
      <c r="A26" s="345" t="s">
        <v>3619</v>
      </c>
    </row>
    <row r="27" spans="1:1" ht="51" customHeight="1">
      <c r="A27" s="345" t="s">
        <v>3620</v>
      </c>
    </row>
    <row r="28" spans="1:1" ht="51" customHeight="1">
      <c r="A28" s="345" t="s">
        <v>3621</v>
      </c>
    </row>
    <row r="29" spans="1:1" ht="51" customHeight="1">
      <c r="A29" s="345" t="s">
        <v>3622</v>
      </c>
    </row>
    <row r="30" spans="1:1" ht="13.8">
      <c r="A30" s="346" t="s">
        <v>3623</v>
      </c>
    </row>
    <row r="31" spans="1:1" ht="13.8">
      <c r="A31" s="347"/>
    </row>
    <row r="32" spans="1:1" ht="13.8">
      <c r="A32" s="347"/>
    </row>
    <row r="33" spans="1:1" ht="13.8">
      <c r="A33" s="347"/>
    </row>
    <row r="34" spans="1:1" ht="13.8">
      <c r="A34" s="347"/>
    </row>
    <row r="35" spans="1:1" ht="13.8">
      <c r="A35" s="347"/>
    </row>
    <row r="36" spans="1:1" ht="13.8">
      <c r="A36" s="347"/>
    </row>
    <row r="37" spans="1:1" ht="13.8">
      <c r="A37" s="347"/>
    </row>
    <row r="38" spans="1:1" ht="13.8">
      <c r="A38" s="347"/>
    </row>
    <row r="39" spans="1:1" ht="13.8">
      <c r="A39" s="347"/>
    </row>
    <row r="40" spans="1:1" ht="13.8">
      <c r="A40" s="347"/>
    </row>
    <row r="41" spans="1:1" ht="13.8">
      <c r="A41" s="347"/>
    </row>
    <row r="42" spans="1:1" ht="13.8">
      <c r="A42" s="347"/>
    </row>
    <row r="43" spans="1:1" ht="13.8">
      <c r="A43" s="347"/>
    </row>
    <row r="44" spans="1:1" ht="13.8">
      <c r="A44" s="347"/>
    </row>
    <row r="45" spans="1:1" ht="13.8">
      <c r="A45" s="347"/>
    </row>
    <row r="46" spans="1:1" ht="13.8">
      <c r="A46" s="347"/>
    </row>
    <row r="47" spans="1:1" ht="13.8">
      <c r="A47" s="347"/>
    </row>
    <row r="48" spans="1:1" ht="13.8">
      <c r="A48" s="347"/>
    </row>
    <row r="49" spans="1:1" ht="13.8">
      <c r="A49" s="347"/>
    </row>
    <row r="50" spans="1:1" ht="13.8">
      <c r="A50" s="347"/>
    </row>
    <row r="51" spans="1:1" ht="13.8">
      <c r="A51" s="347"/>
    </row>
    <row r="52" spans="1:1" ht="13.8">
      <c r="A52" s="347"/>
    </row>
    <row r="53" spans="1:1" ht="13.8">
      <c r="A53" s="347"/>
    </row>
    <row r="54" spans="1:1" ht="13.8">
      <c r="A54" s="347"/>
    </row>
    <row r="55" spans="1:1" ht="13.8">
      <c r="A55" s="347"/>
    </row>
    <row r="56" spans="1:1" ht="13.8">
      <c r="A56" s="347"/>
    </row>
    <row r="57" spans="1:1" ht="13.8">
      <c r="A57" s="347"/>
    </row>
    <row r="58" spans="1:1" ht="13.8">
      <c r="A58" s="347"/>
    </row>
    <row r="59" spans="1:1" ht="13.8">
      <c r="A59" s="347"/>
    </row>
    <row r="60" spans="1:1" ht="13.8">
      <c r="A60" s="347"/>
    </row>
    <row r="61" spans="1:1" ht="13.8">
      <c r="A61" s="347"/>
    </row>
    <row r="62" spans="1:1" ht="13.8">
      <c r="A62" s="347"/>
    </row>
    <row r="63" spans="1:1" ht="13.8">
      <c r="A63" s="347"/>
    </row>
    <row r="64" spans="1:1" ht="13.8">
      <c r="A64" s="347"/>
    </row>
    <row r="65" spans="1:1" ht="13.8">
      <c r="A65" s="347"/>
    </row>
    <row r="66" spans="1:1" ht="13.8">
      <c r="A66" s="347"/>
    </row>
    <row r="67" spans="1:1" ht="13.8">
      <c r="A67" s="347"/>
    </row>
    <row r="68" spans="1:1" ht="13.8">
      <c r="A68" s="347"/>
    </row>
    <row r="69" spans="1:1" ht="13.8">
      <c r="A69" s="347"/>
    </row>
    <row r="70" spans="1:1" ht="13.8">
      <c r="A70" s="347"/>
    </row>
    <row r="71" spans="1:1" ht="13.8">
      <c r="A71" s="347"/>
    </row>
    <row r="72" spans="1:1" ht="13.8">
      <c r="A72" s="347"/>
    </row>
    <row r="73" spans="1:1" ht="13.8">
      <c r="A73" s="347"/>
    </row>
    <row r="74" spans="1:1" ht="13.8">
      <c r="A74" s="347"/>
    </row>
    <row r="75" spans="1:1" ht="13.8">
      <c r="A75" s="347"/>
    </row>
    <row r="76" spans="1:1" ht="13.8">
      <c r="A76" s="347"/>
    </row>
    <row r="77" spans="1:1" ht="13.8">
      <c r="A77" s="347"/>
    </row>
    <row r="78" spans="1:1" ht="13.8">
      <c r="A78" s="347"/>
    </row>
    <row r="79" spans="1:1" ht="13.8">
      <c r="A79" s="347"/>
    </row>
    <row r="80" spans="1:1" ht="13.8">
      <c r="A80" s="347"/>
    </row>
    <row r="81" spans="1:1" ht="13.8">
      <c r="A81" s="347"/>
    </row>
    <row r="82" spans="1:1" ht="13.8">
      <c r="A82" s="347"/>
    </row>
    <row r="83" spans="1:1" ht="13.8">
      <c r="A83" s="347"/>
    </row>
    <row r="84" spans="1:1" ht="13.8">
      <c r="A84" s="347"/>
    </row>
    <row r="85" spans="1:1" ht="13.8">
      <c r="A85" s="347"/>
    </row>
    <row r="86" spans="1:1" ht="13.8">
      <c r="A86" s="347"/>
    </row>
    <row r="87" spans="1:1" ht="13.8">
      <c r="A87" s="347"/>
    </row>
    <row r="88" spans="1:1" ht="13.8">
      <c r="A88" s="347"/>
    </row>
    <row r="89" spans="1:1" ht="13.8">
      <c r="A89" s="347"/>
    </row>
    <row r="90" spans="1:1" ht="13.8">
      <c r="A90" s="347"/>
    </row>
    <row r="91" spans="1:1" ht="13.8">
      <c r="A91" s="347"/>
    </row>
    <row r="92" spans="1:1" ht="13.8">
      <c r="A92" s="347"/>
    </row>
    <row r="93" spans="1:1" ht="13.8">
      <c r="A93" s="347"/>
    </row>
    <row r="94" spans="1:1" ht="13.8">
      <c r="A94" s="347"/>
    </row>
    <row r="95" spans="1:1" ht="13.8">
      <c r="A95" s="347"/>
    </row>
    <row r="96" spans="1:1" ht="13.8">
      <c r="A96" s="347"/>
    </row>
    <row r="97" spans="1:1" ht="13.8">
      <c r="A97" s="347"/>
    </row>
    <row r="98" spans="1:1" ht="13.8">
      <c r="A98" s="347"/>
    </row>
    <row r="99" spans="1:1" ht="13.8">
      <c r="A99" s="347"/>
    </row>
    <row r="100" spans="1:1" ht="13.8">
      <c r="A100" s="347"/>
    </row>
    <row r="101" spans="1:1" ht="13.8">
      <c r="A101" s="347"/>
    </row>
    <row r="102" spans="1:1" ht="13.8">
      <c r="A102" s="347"/>
    </row>
    <row r="103" spans="1:1" ht="13.8">
      <c r="A103" s="347"/>
    </row>
    <row r="104" spans="1:1" ht="13.8">
      <c r="A104" s="347"/>
    </row>
    <row r="105" spans="1:1" ht="13.8">
      <c r="A105" s="347"/>
    </row>
    <row r="106" spans="1:1" ht="13.8">
      <c r="A106" s="347"/>
    </row>
    <row r="107" spans="1:1" ht="13.8">
      <c r="A107" s="347"/>
    </row>
  </sheetData>
  <pageMargins left="0.70866141732283472" right="0.70866141732283472" top="0.94488188976377963" bottom="0.78740157480314965" header="0.31496062992125984" footer="0.31496062992125984"/>
  <pageSetup paperSize="9" scale="98" fitToHeight="100" orientation="portrait" r:id="rId1"/>
  <headerFooter>
    <oddHeader>&amp;LTábor - Sídliště Nad Lužnicí
Náměstí Přátelství, část A&amp;CDOPAS s.r.o.&amp;RPOLOŽKOVÝ VÝKAZ VÝMĚR</oddHeader>
    <oddFooter>&amp;LVOP&amp;C&amp;P z &amp;N&amp;Rčást - Všeobecné podmínky k ceně díla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1690"/>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56" ht="36.9" customHeight="1">
      <c r="L2" s="316"/>
      <c r="M2" s="316"/>
      <c r="N2" s="316"/>
      <c r="O2" s="316"/>
      <c r="P2" s="316"/>
      <c r="Q2" s="316"/>
      <c r="R2" s="316"/>
      <c r="S2" s="316"/>
      <c r="T2" s="316"/>
      <c r="U2" s="316"/>
      <c r="V2" s="316"/>
      <c r="AT2" s="17" t="s">
        <v>92</v>
      </c>
      <c r="AZ2" s="91" t="s">
        <v>110</v>
      </c>
      <c r="BA2" s="91" t="s">
        <v>111</v>
      </c>
      <c r="BB2" s="91" t="s">
        <v>32</v>
      </c>
      <c r="BC2" s="91" t="s">
        <v>112</v>
      </c>
      <c r="BD2" s="91" t="s">
        <v>113</v>
      </c>
    </row>
    <row r="3" spans="2:56" ht="6.9" customHeight="1">
      <c r="B3" s="18"/>
      <c r="C3" s="19"/>
      <c r="D3" s="19"/>
      <c r="E3" s="19"/>
      <c r="F3" s="19"/>
      <c r="G3" s="19"/>
      <c r="H3" s="19"/>
      <c r="I3" s="19"/>
      <c r="J3" s="19"/>
      <c r="K3" s="19"/>
      <c r="L3" s="20"/>
      <c r="AT3" s="17" t="s">
        <v>87</v>
      </c>
      <c r="AZ3" s="91" t="s">
        <v>114</v>
      </c>
      <c r="BA3" s="91" t="s">
        <v>115</v>
      </c>
      <c r="BB3" s="91" t="s">
        <v>32</v>
      </c>
      <c r="BC3" s="91" t="s">
        <v>116</v>
      </c>
      <c r="BD3" s="91" t="s">
        <v>113</v>
      </c>
    </row>
    <row r="4" spans="2:56" ht="24.9" customHeight="1">
      <c r="B4" s="20"/>
      <c r="D4" s="21" t="s">
        <v>117</v>
      </c>
      <c r="L4" s="20"/>
      <c r="M4" s="92" t="s">
        <v>10</v>
      </c>
      <c r="AT4" s="17" t="s">
        <v>4</v>
      </c>
      <c r="AZ4" s="91" t="s">
        <v>118</v>
      </c>
      <c r="BA4" s="91" t="s">
        <v>119</v>
      </c>
      <c r="BB4" s="91" t="s">
        <v>32</v>
      </c>
      <c r="BC4" s="91" t="s">
        <v>120</v>
      </c>
      <c r="BD4" s="91" t="s">
        <v>113</v>
      </c>
    </row>
    <row r="5" spans="2:56" ht="6.9" customHeight="1">
      <c r="B5" s="20"/>
      <c r="L5" s="20"/>
      <c r="AZ5" s="91" t="s">
        <v>121</v>
      </c>
      <c r="BA5" s="91" t="s">
        <v>122</v>
      </c>
      <c r="BB5" s="91" t="s">
        <v>32</v>
      </c>
      <c r="BC5" s="91" t="s">
        <v>123</v>
      </c>
      <c r="BD5" s="91" t="s">
        <v>113</v>
      </c>
    </row>
    <row r="6" spans="2:56" ht="12" customHeight="1">
      <c r="B6" s="20"/>
      <c r="D6" s="27" t="s">
        <v>16</v>
      </c>
      <c r="L6" s="20"/>
      <c r="AZ6" s="91" t="s">
        <v>124</v>
      </c>
      <c r="BA6" s="91" t="s">
        <v>125</v>
      </c>
      <c r="BB6" s="91" t="s">
        <v>32</v>
      </c>
      <c r="BC6" s="91" t="s">
        <v>126</v>
      </c>
      <c r="BD6" s="91" t="s">
        <v>113</v>
      </c>
    </row>
    <row r="7" spans="2:56" ht="16.5" customHeight="1">
      <c r="B7" s="20"/>
      <c r="E7" s="331" t="str">
        <f>'Rekapitulace stavby'!K6</f>
        <v>Tábor - Sídliště Nad Lužnicí - Náměstí Přátelství, část A</v>
      </c>
      <c r="F7" s="332"/>
      <c r="G7" s="332"/>
      <c r="H7" s="332"/>
      <c r="L7" s="20"/>
      <c r="AZ7" s="91" t="s">
        <v>127</v>
      </c>
      <c r="BA7" s="91" t="s">
        <v>128</v>
      </c>
      <c r="BB7" s="91" t="s">
        <v>32</v>
      </c>
      <c r="BC7" s="91" t="s">
        <v>129</v>
      </c>
      <c r="BD7" s="91" t="s">
        <v>113</v>
      </c>
    </row>
    <row r="8" spans="2:56" ht="12" customHeight="1">
      <c r="B8" s="20"/>
      <c r="D8" s="27" t="s">
        <v>130</v>
      </c>
      <c r="L8" s="20"/>
      <c r="AZ8" s="91" t="s">
        <v>131</v>
      </c>
      <c r="BA8" s="91" t="s">
        <v>132</v>
      </c>
      <c r="BB8" s="91" t="s">
        <v>32</v>
      </c>
      <c r="BC8" s="91" t="s">
        <v>133</v>
      </c>
      <c r="BD8" s="91" t="s">
        <v>113</v>
      </c>
    </row>
    <row r="9" spans="2:56" s="1" customFormat="1" ht="16.5" customHeight="1">
      <c r="B9" s="33"/>
      <c r="E9" s="331" t="s">
        <v>134</v>
      </c>
      <c r="F9" s="333"/>
      <c r="G9" s="333"/>
      <c r="H9" s="333"/>
      <c r="L9" s="33"/>
      <c r="AZ9" s="91" t="s">
        <v>135</v>
      </c>
      <c r="BA9" s="91" t="s">
        <v>136</v>
      </c>
      <c r="BB9" s="91" t="s">
        <v>32</v>
      </c>
      <c r="BC9" s="91" t="s">
        <v>137</v>
      </c>
      <c r="BD9" s="91" t="s">
        <v>113</v>
      </c>
    </row>
    <row r="10" spans="2:56" s="1" customFormat="1" ht="12" customHeight="1">
      <c r="B10" s="33"/>
      <c r="D10" s="27" t="s">
        <v>138</v>
      </c>
      <c r="L10" s="33"/>
      <c r="AZ10" s="91" t="s">
        <v>139</v>
      </c>
      <c r="BA10" s="91" t="s">
        <v>140</v>
      </c>
      <c r="BB10" s="91" t="s">
        <v>32</v>
      </c>
      <c r="BC10" s="91" t="s">
        <v>141</v>
      </c>
      <c r="BD10" s="91" t="s">
        <v>113</v>
      </c>
    </row>
    <row r="11" spans="2:56" s="1" customFormat="1" ht="16.5" customHeight="1">
      <c r="B11" s="33"/>
      <c r="E11" s="290" t="s">
        <v>142</v>
      </c>
      <c r="F11" s="333"/>
      <c r="G11" s="333"/>
      <c r="H11" s="333"/>
      <c r="L11" s="33"/>
      <c r="AZ11" s="91" t="s">
        <v>143</v>
      </c>
      <c r="BA11" s="91" t="s">
        <v>144</v>
      </c>
      <c r="BB11" s="91" t="s">
        <v>32</v>
      </c>
      <c r="BC11" s="91" t="s">
        <v>87</v>
      </c>
      <c r="BD11" s="91" t="s">
        <v>113</v>
      </c>
    </row>
    <row r="12" spans="2:56" s="1" customFormat="1" ht="10.199999999999999">
      <c r="B12" s="33"/>
      <c r="L12" s="33"/>
      <c r="AZ12" s="91" t="s">
        <v>145</v>
      </c>
      <c r="BA12" s="91" t="s">
        <v>146</v>
      </c>
      <c r="BB12" s="91" t="s">
        <v>32</v>
      </c>
      <c r="BC12" s="91" t="s">
        <v>147</v>
      </c>
      <c r="BD12" s="91" t="s">
        <v>113</v>
      </c>
    </row>
    <row r="13" spans="2:56" s="1" customFormat="1" ht="12" customHeight="1">
      <c r="B13" s="33"/>
      <c r="D13" s="27" t="s">
        <v>18</v>
      </c>
      <c r="F13" s="25" t="s">
        <v>32</v>
      </c>
      <c r="I13" s="27" t="s">
        <v>20</v>
      </c>
      <c r="J13" s="25" t="s">
        <v>32</v>
      </c>
      <c r="L13" s="33"/>
      <c r="AZ13" s="91" t="s">
        <v>148</v>
      </c>
      <c r="BA13" s="91" t="s">
        <v>149</v>
      </c>
      <c r="BB13" s="91" t="s">
        <v>32</v>
      </c>
      <c r="BC13" s="91" t="s">
        <v>150</v>
      </c>
      <c r="BD13" s="91" t="s">
        <v>113</v>
      </c>
    </row>
    <row r="14" spans="2:56" s="1" customFormat="1" ht="12" customHeight="1">
      <c r="B14" s="33"/>
      <c r="D14" s="27" t="s">
        <v>22</v>
      </c>
      <c r="F14" s="25" t="s">
        <v>23</v>
      </c>
      <c r="I14" s="27" t="s">
        <v>24</v>
      </c>
      <c r="J14" s="50" t="str">
        <f>'Rekapitulace stavby'!AN8</f>
        <v>20. 6. 2024</v>
      </c>
      <c r="L14" s="33"/>
      <c r="AZ14" s="91" t="s">
        <v>151</v>
      </c>
      <c r="BA14" s="91" t="s">
        <v>152</v>
      </c>
      <c r="BB14" s="91" t="s">
        <v>32</v>
      </c>
      <c r="BC14" s="91" t="s">
        <v>153</v>
      </c>
      <c r="BD14" s="91" t="s">
        <v>113</v>
      </c>
    </row>
    <row r="15" spans="2:56" s="1" customFormat="1" ht="10.8" customHeight="1">
      <c r="B15" s="33"/>
      <c r="L15" s="33"/>
      <c r="AZ15" s="91" t="s">
        <v>154</v>
      </c>
      <c r="BA15" s="91" t="s">
        <v>155</v>
      </c>
      <c r="BB15" s="91" t="s">
        <v>32</v>
      </c>
      <c r="BC15" s="91" t="s">
        <v>156</v>
      </c>
      <c r="BD15" s="91" t="s">
        <v>113</v>
      </c>
    </row>
    <row r="16" spans="2:56" s="1" customFormat="1" ht="12" customHeight="1">
      <c r="B16" s="33"/>
      <c r="D16" s="27" t="s">
        <v>30</v>
      </c>
      <c r="I16" s="27" t="s">
        <v>31</v>
      </c>
      <c r="J16" s="25" t="s">
        <v>32</v>
      </c>
      <c r="L16" s="33"/>
      <c r="AZ16" s="91" t="s">
        <v>157</v>
      </c>
      <c r="BA16" s="91" t="s">
        <v>158</v>
      </c>
      <c r="BB16" s="91" t="s">
        <v>32</v>
      </c>
      <c r="BC16" s="91" t="s">
        <v>156</v>
      </c>
      <c r="BD16" s="91" t="s">
        <v>113</v>
      </c>
    </row>
    <row r="17" spans="2:56" s="1" customFormat="1" ht="18" customHeight="1">
      <c r="B17" s="33"/>
      <c r="E17" s="25" t="s">
        <v>33</v>
      </c>
      <c r="I17" s="27" t="s">
        <v>34</v>
      </c>
      <c r="J17" s="25" t="s">
        <v>32</v>
      </c>
      <c r="L17" s="33"/>
      <c r="AZ17" s="91" t="s">
        <v>159</v>
      </c>
      <c r="BA17" s="91" t="s">
        <v>160</v>
      </c>
      <c r="BB17" s="91" t="s">
        <v>32</v>
      </c>
      <c r="BC17" s="91" t="s">
        <v>161</v>
      </c>
      <c r="BD17" s="91" t="s">
        <v>113</v>
      </c>
    </row>
    <row r="18" spans="2:56" s="1" customFormat="1" ht="6.9" customHeight="1">
      <c r="B18" s="33"/>
      <c r="L18" s="33"/>
      <c r="AZ18" s="91" t="s">
        <v>162</v>
      </c>
      <c r="BA18" s="91" t="s">
        <v>163</v>
      </c>
      <c r="BB18" s="91" t="s">
        <v>32</v>
      </c>
      <c r="BC18" s="91" t="s">
        <v>161</v>
      </c>
      <c r="BD18" s="91" t="s">
        <v>113</v>
      </c>
    </row>
    <row r="19" spans="2:56" s="1" customFormat="1" ht="12" customHeight="1">
      <c r="B19" s="33"/>
      <c r="D19" s="27" t="s">
        <v>35</v>
      </c>
      <c r="I19" s="27" t="s">
        <v>31</v>
      </c>
      <c r="J19" s="28" t="str">
        <f>'Rekapitulace stavby'!AN13</f>
        <v>Vyplň údaj</v>
      </c>
      <c r="L19" s="33"/>
      <c r="AZ19" s="91" t="s">
        <v>164</v>
      </c>
      <c r="BA19" s="91" t="s">
        <v>165</v>
      </c>
      <c r="BB19" s="91" t="s">
        <v>32</v>
      </c>
      <c r="BC19" s="91" t="s">
        <v>166</v>
      </c>
      <c r="BD19" s="91" t="s">
        <v>113</v>
      </c>
    </row>
    <row r="20" spans="2:56" s="1" customFormat="1" ht="18" customHeight="1">
      <c r="B20" s="33"/>
      <c r="E20" s="334" t="str">
        <f>'Rekapitulace stavby'!E14</f>
        <v>Vyplň údaj</v>
      </c>
      <c r="F20" s="315"/>
      <c r="G20" s="315"/>
      <c r="H20" s="315"/>
      <c r="I20" s="27" t="s">
        <v>34</v>
      </c>
      <c r="J20" s="28" t="str">
        <f>'Rekapitulace stavby'!AN14</f>
        <v>Vyplň údaj</v>
      </c>
      <c r="L20" s="33"/>
      <c r="AZ20" s="91" t="s">
        <v>167</v>
      </c>
      <c r="BA20" s="91" t="s">
        <v>168</v>
      </c>
      <c r="BB20" s="91" t="s">
        <v>32</v>
      </c>
      <c r="BC20" s="91" t="s">
        <v>169</v>
      </c>
      <c r="BD20" s="91" t="s">
        <v>113</v>
      </c>
    </row>
    <row r="21" spans="2:56" s="1" customFormat="1" ht="6.9" customHeight="1">
      <c r="B21" s="33"/>
      <c r="L21" s="33"/>
      <c r="AZ21" s="91" t="s">
        <v>170</v>
      </c>
      <c r="BA21" s="91" t="s">
        <v>171</v>
      </c>
      <c r="BB21" s="91" t="s">
        <v>32</v>
      </c>
      <c r="BC21" s="91" t="s">
        <v>172</v>
      </c>
      <c r="BD21" s="91" t="s">
        <v>113</v>
      </c>
    </row>
    <row r="22" spans="2:56" s="1" customFormat="1" ht="12" customHeight="1">
      <c r="B22" s="33"/>
      <c r="D22" s="27" t="s">
        <v>37</v>
      </c>
      <c r="I22" s="27" t="s">
        <v>31</v>
      </c>
      <c r="J22" s="25" t="s">
        <v>32</v>
      </c>
      <c r="L22" s="33"/>
      <c r="AZ22" s="91" t="s">
        <v>173</v>
      </c>
      <c r="BA22" s="91" t="s">
        <v>174</v>
      </c>
      <c r="BB22" s="91" t="s">
        <v>32</v>
      </c>
      <c r="BC22" s="91" t="s">
        <v>113</v>
      </c>
      <c r="BD22" s="91" t="s">
        <v>113</v>
      </c>
    </row>
    <row r="23" spans="2:56" s="1" customFormat="1" ht="18" customHeight="1">
      <c r="B23" s="33"/>
      <c r="E23" s="25" t="s">
        <v>38</v>
      </c>
      <c r="I23" s="27" t="s">
        <v>34</v>
      </c>
      <c r="J23" s="25" t="s">
        <v>32</v>
      </c>
      <c r="L23" s="33"/>
      <c r="AZ23" s="91" t="s">
        <v>175</v>
      </c>
      <c r="BA23" s="91" t="s">
        <v>176</v>
      </c>
      <c r="BB23" s="91" t="s">
        <v>32</v>
      </c>
      <c r="BC23" s="91" t="s">
        <v>177</v>
      </c>
      <c r="BD23" s="91" t="s">
        <v>113</v>
      </c>
    </row>
    <row r="24" spans="2:56" s="1" customFormat="1" ht="6.9" customHeight="1">
      <c r="B24" s="33"/>
      <c r="L24" s="33"/>
      <c r="AZ24" s="91" t="s">
        <v>178</v>
      </c>
      <c r="BA24" s="91" t="s">
        <v>179</v>
      </c>
      <c r="BB24" s="91" t="s">
        <v>32</v>
      </c>
      <c r="BC24" s="91" t="s">
        <v>180</v>
      </c>
      <c r="BD24" s="91" t="s">
        <v>113</v>
      </c>
    </row>
    <row r="25" spans="2:56" s="1" customFormat="1" ht="12" customHeight="1">
      <c r="B25" s="33"/>
      <c r="D25" s="27" t="s">
        <v>40</v>
      </c>
      <c r="I25" s="27" t="s">
        <v>31</v>
      </c>
      <c r="J25" s="25" t="s">
        <v>32</v>
      </c>
      <c r="L25" s="33"/>
      <c r="AZ25" s="91" t="s">
        <v>181</v>
      </c>
      <c r="BA25" s="91" t="s">
        <v>182</v>
      </c>
      <c r="BB25" s="91" t="s">
        <v>32</v>
      </c>
      <c r="BC25" s="91" t="s">
        <v>183</v>
      </c>
      <c r="BD25" s="91" t="s">
        <v>113</v>
      </c>
    </row>
    <row r="26" spans="2:56" s="1" customFormat="1" ht="18" customHeight="1">
      <c r="B26" s="33"/>
      <c r="E26" s="25" t="s">
        <v>41</v>
      </c>
      <c r="I26" s="27" t="s">
        <v>34</v>
      </c>
      <c r="J26" s="25" t="s">
        <v>32</v>
      </c>
      <c r="L26" s="33"/>
      <c r="AZ26" s="91" t="s">
        <v>184</v>
      </c>
      <c r="BA26" s="91" t="s">
        <v>185</v>
      </c>
      <c r="BB26" s="91" t="s">
        <v>32</v>
      </c>
      <c r="BC26" s="91" t="s">
        <v>186</v>
      </c>
      <c r="BD26" s="91" t="s">
        <v>113</v>
      </c>
    </row>
    <row r="27" spans="2:56" s="1" customFormat="1" ht="6.9" customHeight="1">
      <c r="B27" s="33"/>
      <c r="L27" s="33"/>
      <c r="AZ27" s="91" t="s">
        <v>187</v>
      </c>
      <c r="BA27" s="91" t="s">
        <v>188</v>
      </c>
      <c r="BB27" s="91" t="s">
        <v>32</v>
      </c>
      <c r="BC27" s="91" t="s">
        <v>189</v>
      </c>
      <c r="BD27" s="91" t="s">
        <v>113</v>
      </c>
    </row>
    <row r="28" spans="2:56" s="1" customFormat="1" ht="12" customHeight="1">
      <c r="B28" s="33"/>
      <c r="D28" s="27" t="s">
        <v>42</v>
      </c>
      <c r="L28" s="33"/>
      <c r="AZ28" s="91" t="s">
        <v>190</v>
      </c>
      <c r="BA28" s="91" t="s">
        <v>191</v>
      </c>
      <c r="BB28" s="91" t="s">
        <v>32</v>
      </c>
      <c r="BC28" s="91" t="s">
        <v>192</v>
      </c>
      <c r="BD28" s="91" t="s">
        <v>113</v>
      </c>
    </row>
    <row r="29" spans="2:56" s="7" customFormat="1" ht="71.25" customHeight="1">
      <c r="B29" s="93"/>
      <c r="E29" s="320" t="s">
        <v>43</v>
      </c>
      <c r="F29" s="320"/>
      <c r="G29" s="320"/>
      <c r="H29" s="320"/>
      <c r="L29" s="93"/>
      <c r="AZ29" s="94" t="s">
        <v>193</v>
      </c>
      <c r="BA29" s="94" t="s">
        <v>194</v>
      </c>
      <c r="BB29" s="94" t="s">
        <v>32</v>
      </c>
      <c r="BC29" s="94" t="s">
        <v>192</v>
      </c>
      <c r="BD29" s="94" t="s">
        <v>113</v>
      </c>
    </row>
    <row r="30" spans="2:56" s="1" customFormat="1" ht="6.9" customHeight="1">
      <c r="B30" s="33"/>
      <c r="L30" s="33"/>
      <c r="AZ30" s="91" t="s">
        <v>195</v>
      </c>
      <c r="BA30" s="91" t="s">
        <v>196</v>
      </c>
      <c r="BB30" s="91" t="s">
        <v>32</v>
      </c>
      <c r="BC30" s="91" t="s">
        <v>197</v>
      </c>
      <c r="BD30" s="91" t="s">
        <v>113</v>
      </c>
    </row>
    <row r="31" spans="2:56" s="1" customFormat="1" ht="6.9" customHeight="1">
      <c r="B31" s="33"/>
      <c r="D31" s="51"/>
      <c r="E31" s="51"/>
      <c r="F31" s="51"/>
      <c r="G31" s="51"/>
      <c r="H31" s="51"/>
      <c r="I31" s="51"/>
      <c r="J31" s="51"/>
      <c r="K31" s="51"/>
      <c r="L31" s="33"/>
      <c r="AZ31" s="91" t="s">
        <v>198</v>
      </c>
      <c r="BA31" s="91" t="s">
        <v>199</v>
      </c>
      <c r="BB31" s="91" t="s">
        <v>32</v>
      </c>
      <c r="BC31" s="91" t="s">
        <v>200</v>
      </c>
      <c r="BD31" s="91" t="s">
        <v>113</v>
      </c>
    </row>
    <row r="32" spans="2:56" s="1" customFormat="1" ht="25.35" customHeight="1">
      <c r="B32" s="33"/>
      <c r="D32" s="95" t="s">
        <v>44</v>
      </c>
      <c r="J32" s="64">
        <f>ROUND(J117, 2)</f>
        <v>0</v>
      </c>
      <c r="L32" s="33"/>
      <c r="AZ32" s="91" t="s">
        <v>201</v>
      </c>
      <c r="BA32" s="91" t="s">
        <v>202</v>
      </c>
      <c r="BB32" s="91" t="s">
        <v>32</v>
      </c>
      <c r="BC32" s="91" t="s">
        <v>203</v>
      </c>
      <c r="BD32" s="91" t="s">
        <v>113</v>
      </c>
    </row>
    <row r="33" spans="2:56" s="1" customFormat="1" ht="6.9" customHeight="1">
      <c r="B33" s="33"/>
      <c r="D33" s="51"/>
      <c r="E33" s="51"/>
      <c r="F33" s="51"/>
      <c r="G33" s="51"/>
      <c r="H33" s="51"/>
      <c r="I33" s="51"/>
      <c r="J33" s="51"/>
      <c r="K33" s="51"/>
      <c r="L33" s="33"/>
      <c r="AZ33" s="91" t="s">
        <v>204</v>
      </c>
      <c r="BA33" s="91" t="s">
        <v>205</v>
      </c>
      <c r="BB33" s="91" t="s">
        <v>32</v>
      </c>
      <c r="BC33" s="91" t="s">
        <v>206</v>
      </c>
      <c r="BD33" s="91" t="s">
        <v>113</v>
      </c>
    </row>
    <row r="34" spans="2:56" s="1" customFormat="1" ht="14.4" customHeight="1">
      <c r="B34" s="33"/>
      <c r="F34" s="36" t="s">
        <v>46</v>
      </c>
      <c r="I34" s="36" t="s">
        <v>45</v>
      </c>
      <c r="J34" s="36" t="s">
        <v>47</v>
      </c>
      <c r="L34" s="33"/>
      <c r="AZ34" s="91" t="s">
        <v>207</v>
      </c>
      <c r="BA34" s="91" t="s">
        <v>208</v>
      </c>
      <c r="BB34" s="91" t="s">
        <v>32</v>
      </c>
      <c r="BC34" s="91" t="s">
        <v>209</v>
      </c>
      <c r="BD34" s="91" t="s">
        <v>113</v>
      </c>
    </row>
    <row r="35" spans="2:56" s="1" customFormat="1" ht="14.4" customHeight="1">
      <c r="B35" s="33"/>
      <c r="D35" s="53" t="s">
        <v>48</v>
      </c>
      <c r="E35" s="27" t="s">
        <v>49</v>
      </c>
      <c r="F35" s="84">
        <f>ROUND((SUM(BE117:BE1689)),  2)</f>
        <v>0</v>
      </c>
      <c r="I35" s="96">
        <v>0.21</v>
      </c>
      <c r="J35" s="84">
        <f>ROUND(((SUM(BE117:BE1689))*I35),  2)</f>
        <v>0</v>
      </c>
      <c r="L35" s="33"/>
      <c r="AZ35" s="91" t="s">
        <v>210</v>
      </c>
      <c r="BA35" s="91" t="s">
        <v>211</v>
      </c>
      <c r="BB35" s="91" t="s">
        <v>32</v>
      </c>
      <c r="BC35" s="91" t="s">
        <v>212</v>
      </c>
      <c r="BD35" s="91" t="s">
        <v>113</v>
      </c>
    </row>
    <row r="36" spans="2:56" s="1" customFormat="1" ht="14.4" customHeight="1">
      <c r="B36" s="33"/>
      <c r="E36" s="27" t="s">
        <v>50</v>
      </c>
      <c r="F36" s="84">
        <f>ROUND((SUM(BF117:BF1689)),  2)</f>
        <v>0</v>
      </c>
      <c r="I36" s="96">
        <v>0.12</v>
      </c>
      <c r="J36" s="84">
        <f>ROUND(((SUM(BF117:BF1689))*I36),  2)</f>
        <v>0</v>
      </c>
      <c r="L36" s="33"/>
      <c r="AZ36" s="91" t="s">
        <v>213</v>
      </c>
      <c r="BA36" s="91" t="s">
        <v>214</v>
      </c>
      <c r="BB36" s="91" t="s">
        <v>32</v>
      </c>
      <c r="BC36" s="91" t="s">
        <v>215</v>
      </c>
      <c r="BD36" s="91" t="s">
        <v>113</v>
      </c>
    </row>
    <row r="37" spans="2:56" s="1" customFormat="1" ht="14.4" hidden="1" customHeight="1">
      <c r="B37" s="33"/>
      <c r="E37" s="27" t="s">
        <v>51</v>
      </c>
      <c r="F37" s="84">
        <f>ROUND((SUM(BG117:BG1689)),  2)</f>
        <v>0</v>
      </c>
      <c r="I37" s="96">
        <v>0.21</v>
      </c>
      <c r="J37" s="84">
        <f>0</f>
        <v>0</v>
      </c>
      <c r="L37" s="33"/>
      <c r="AZ37" s="91" t="s">
        <v>216</v>
      </c>
      <c r="BA37" s="91" t="s">
        <v>217</v>
      </c>
      <c r="BB37" s="91" t="s">
        <v>32</v>
      </c>
      <c r="BC37" s="91" t="s">
        <v>218</v>
      </c>
      <c r="BD37" s="91" t="s">
        <v>113</v>
      </c>
    </row>
    <row r="38" spans="2:56" s="1" customFormat="1" ht="14.4" hidden="1" customHeight="1">
      <c r="B38" s="33"/>
      <c r="E38" s="27" t="s">
        <v>52</v>
      </c>
      <c r="F38" s="84">
        <f>ROUND((SUM(BH117:BH1689)),  2)</f>
        <v>0</v>
      </c>
      <c r="I38" s="96">
        <v>0.12</v>
      </c>
      <c r="J38" s="84">
        <f>0</f>
        <v>0</v>
      </c>
      <c r="L38" s="33"/>
      <c r="AZ38" s="91" t="s">
        <v>219</v>
      </c>
      <c r="BA38" s="91" t="s">
        <v>220</v>
      </c>
      <c r="BB38" s="91" t="s">
        <v>32</v>
      </c>
      <c r="BC38" s="91" t="s">
        <v>221</v>
      </c>
      <c r="BD38" s="91" t="s">
        <v>113</v>
      </c>
    </row>
    <row r="39" spans="2:56" s="1" customFormat="1" ht="14.4" hidden="1" customHeight="1">
      <c r="B39" s="33"/>
      <c r="E39" s="27" t="s">
        <v>53</v>
      </c>
      <c r="F39" s="84">
        <f>ROUND((SUM(BI117:BI1689)),  2)</f>
        <v>0</v>
      </c>
      <c r="I39" s="96">
        <v>0</v>
      </c>
      <c r="J39" s="84">
        <f>0</f>
        <v>0</v>
      </c>
      <c r="L39" s="33"/>
      <c r="AZ39" s="91" t="s">
        <v>222</v>
      </c>
      <c r="BA39" s="91" t="s">
        <v>223</v>
      </c>
      <c r="BB39" s="91" t="s">
        <v>32</v>
      </c>
      <c r="BC39" s="91" t="s">
        <v>224</v>
      </c>
      <c r="BD39" s="91" t="s">
        <v>113</v>
      </c>
    </row>
    <row r="40" spans="2:56" s="1" customFormat="1" ht="6.9" customHeight="1">
      <c r="B40" s="33"/>
      <c r="L40" s="33"/>
      <c r="AZ40" s="91" t="s">
        <v>225</v>
      </c>
      <c r="BA40" s="91" t="s">
        <v>226</v>
      </c>
      <c r="BB40" s="91" t="s">
        <v>32</v>
      </c>
      <c r="BC40" s="91" t="s">
        <v>224</v>
      </c>
      <c r="BD40" s="91" t="s">
        <v>113</v>
      </c>
    </row>
    <row r="41" spans="2:56" s="1" customFormat="1" ht="25.35" customHeight="1">
      <c r="B41" s="33"/>
      <c r="C41" s="97"/>
      <c r="D41" s="98" t="s">
        <v>54</v>
      </c>
      <c r="E41" s="55"/>
      <c r="F41" s="55"/>
      <c r="G41" s="99" t="s">
        <v>55</v>
      </c>
      <c r="H41" s="100" t="s">
        <v>56</v>
      </c>
      <c r="I41" s="55"/>
      <c r="J41" s="101">
        <f>SUM(J32:J39)</f>
        <v>0</v>
      </c>
      <c r="K41" s="102"/>
      <c r="L41" s="33"/>
      <c r="AZ41" s="91" t="s">
        <v>227</v>
      </c>
      <c r="BA41" s="91" t="s">
        <v>228</v>
      </c>
      <c r="BB41" s="91" t="s">
        <v>32</v>
      </c>
      <c r="BC41" s="91" t="s">
        <v>229</v>
      </c>
      <c r="BD41" s="91" t="s">
        <v>113</v>
      </c>
    </row>
    <row r="42" spans="2:56" s="1" customFormat="1" ht="14.4" customHeight="1">
      <c r="B42" s="42"/>
      <c r="C42" s="43"/>
      <c r="D42" s="43"/>
      <c r="E42" s="43"/>
      <c r="F42" s="43"/>
      <c r="G42" s="43"/>
      <c r="H42" s="43"/>
      <c r="I42" s="43"/>
      <c r="J42" s="43"/>
      <c r="K42" s="43"/>
      <c r="L42" s="33"/>
      <c r="AZ42" s="91" t="s">
        <v>230</v>
      </c>
      <c r="BA42" s="91" t="s">
        <v>231</v>
      </c>
      <c r="BB42" s="91" t="s">
        <v>32</v>
      </c>
      <c r="BC42" s="91" t="s">
        <v>232</v>
      </c>
      <c r="BD42" s="91" t="s">
        <v>113</v>
      </c>
    </row>
    <row r="43" spans="2:56" ht="10.199999999999999">
      <c r="AZ43" s="91" t="s">
        <v>233</v>
      </c>
      <c r="BA43" s="91" t="s">
        <v>234</v>
      </c>
      <c r="BB43" s="91" t="s">
        <v>32</v>
      </c>
      <c r="BC43" s="91" t="s">
        <v>235</v>
      </c>
      <c r="BD43" s="91" t="s">
        <v>113</v>
      </c>
    </row>
    <row r="44" spans="2:56" ht="10.199999999999999">
      <c r="AZ44" s="91" t="s">
        <v>236</v>
      </c>
      <c r="BA44" s="91" t="s">
        <v>237</v>
      </c>
      <c r="BB44" s="91" t="s">
        <v>32</v>
      </c>
      <c r="BC44" s="91" t="s">
        <v>238</v>
      </c>
      <c r="BD44" s="91" t="s">
        <v>113</v>
      </c>
    </row>
    <row r="45" spans="2:56" ht="10.199999999999999">
      <c r="AZ45" s="91" t="s">
        <v>239</v>
      </c>
      <c r="BA45" s="91" t="s">
        <v>240</v>
      </c>
      <c r="BB45" s="91" t="s">
        <v>32</v>
      </c>
      <c r="BC45" s="91" t="s">
        <v>241</v>
      </c>
      <c r="BD45" s="91" t="s">
        <v>113</v>
      </c>
    </row>
    <row r="46" spans="2:56" s="1" customFormat="1" ht="6.9" customHeight="1">
      <c r="B46" s="44"/>
      <c r="C46" s="45"/>
      <c r="D46" s="45"/>
      <c r="E46" s="45"/>
      <c r="F46" s="45"/>
      <c r="G46" s="45"/>
      <c r="H46" s="45"/>
      <c r="I46" s="45"/>
      <c r="J46" s="45"/>
      <c r="K46" s="45"/>
      <c r="L46" s="33"/>
      <c r="AZ46" s="91" t="s">
        <v>242</v>
      </c>
      <c r="BA46" s="91" t="s">
        <v>243</v>
      </c>
      <c r="BB46" s="91" t="s">
        <v>32</v>
      </c>
      <c r="BC46" s="91" t="s">
        <v>244</v>
      </c>
      <c r="BD46" s="91" t="s">
        <v>113</v>
      </c>
    </row>
    <row r="47" spans="2:56" s="1" customFormat="1" ht="24.9" customHeight="1">
      <c r="B47" s="33"/>
      <c r="C47" s="21" t="s">
        <v>245</v>
      </c>
      <c r="L47" s="33"/>
      <c r="AZ47" s="91" t="s">
        <v>246</v>
      </c>
      <c r="BA47" s="91" t="s">
        <v>247</v>
      </c>
      <c r="BB47" s="91" t="s">
        <v>32</v>
      </c>
      <c r="BC47" s="91" t="s">
        <v>248</v>
      </c>
      <c r="BD47" s="91" t="s">
        <v>113</v>
      </c>
    </row>
    <row r="48" spans="2:56" s="1" customFormat="1" ht="6.9" customHeight="1">
      <c r="B48" s="33"/>
      <c r="L48" s="33"/>
      <c r="AZ48" s="91" t="s">
        <v>249</v>
      </c>
      <c r="BA48" s="91" t="s">
        <v>250</v>
      </c>
      <c r="BB48" s="91" t="s">
        <v>32</v>
      </c>
      <c r="BC48" s="91" t="s">
        <v>113</v>
      </c>
      <c r="BD48" s="91" t="s">
        <v>113</v>
      </c>
    </row>
    <row r="49" spans="2:56" s="1" customFormat="1" ht="12" customHeight="1">
      <c r="B49" s="33"/>
      <c r="C49" s="27" t="s">
        <v>16</v>
      </c>
      <c r="L49" s="33"/>
      <c r="AZ49" s="91" t="s">
        <v>251</v>
      </c>
      <c r="BA49" s="91" t="s">
        <v>252</v>
      </c>
      <c r="BB49" s="91" t="s">
        <v>32</v>
      </c>
      <c r="BC49" s="91" t="s">
        <v>253</v>
      </c>
      <c r="BD49" s="91" t="s">
        <v>113</v>
      </c>
    </row>
    <row r="50" spans="2:56" s="1" customFormat="1" ht="16.5" customHeight="1">
      <c r="B50" s="33"/>
      <c r="E50" s="331" t="str">
        <f>E7</f>
        <v>Tábor - Sídliště Nad Lužnicí - Náměstí Přátelství, část A</v>
      </c>
      <c r="F50" s="332"/>
      <c r="G50" s="332"/>
      <c r="H50" s="332"/>
      <c r="L50" s="33"/>
      <c r="AZ50" s="91" t="s">
        <v>254</v>
      </c>
      <c r="BA50" s="91" t="s">
        <v>255</v>
      </c>
      <c r="BB50" s="91" t="s">
        <v>32</v>
      </c>
      <c r="BC50" s="91" t="s">
        <v>189</v>
      </c>
      <c r="BD50" s="91" t="s">
        <v>113</v>
      </c>
    </row>
    <row r="51" spans="2:56" ht="12" customHeight="1">
      <c r="B51" s="20"/>
      <c r="C51" s="27" t="s">
        <v>130</v>
      </c>
      <c r="L51" s="20"/>
      <c r="AZ51" s="91" t="s">
        <v>256</v>
      </c>
      <c r="BA51" s="91" t="s">
        <v>257</v>
      </c>
      <c r="BB51" s="91" t="s">
        <v>32</v>
      </c>
      <c r="BC51" s="91" t="s">
        <v>258</v>
      </c>
      <c r="BD51" s="91" t="s">
        <v>113</v>
      </c>
    </row>
    <row r="52" spans="2:56" s="1" customFormat="1" ht="16.5" customHeight="1">
      <c r="B52" s="33"/>
      <c r="E52" s="331" t="s">
        <v>134</v>
      </c>
      <c r="F52" s="333"/>
      <c r="G52" s="333"/>
      <c r="H52" s="333"/>
      <c r="L52" s="33"/>
      <c r="AZ52" s="91" t="s">
        <v>259</v>
      </c>
      <c r="BA52" s="91" t="s">
        <v>260</v>
      </c>
      <c r="BB52" s="91" t="s">
        <v>32</v>
      </c>
      <c r="BC52" s="91" t="s">
        <v>258</v>
      </c>
      <c r="BD52" s="91" t="s">
        <v>113</v>
      </c>
    </row>
    <row r="53" spans="2:56" s="1" customFormat="1" ht="12" customHeight="1">
      <c r="B53" s="33"/>
      <c r="C53" s="27" t="s">
        <v>138</v>
      </c>
      <c r="L53" s="33"/>
      <c r="AZ53" s="91" t="s">
        <v>261</v>
      </c>
      <c r="BA53" s="91" t="s">
        <v>262</v>
      </c>
      <c r="BB53" s="91" t="s">
        <v>32</v>
      </c>
      <c r="BC53" s="91" t="s">
        <v>258</v>
      </c>
      <c r="BD53" s="91" t="s">
        <v>113</v>
      </c>
    </row>
    <row r="54" spans="2:56" s="1" customFormat="1" ht="16.5" customHeight="1">
      <c r="B54" s="33"/>
      <c r="E54" s="290" t="str">
        <f>E11</f>
        <v>SO 01 - Parkoviště, zpevněné plochy</v>
      </c>
      <c r="F54" s="333"/>
      <c r="G54" s="333"/>
      <c r="H54" s="333"/>
      <c r="L54" s="33"/>
      <c r="AZ54" s="91" t="s">
        <v>263</v>
      </c>
      <c r="BA54" s="91" t="s">
        <v>264</v>
      </c>
      <c r="BB54" s="91" t="s">
        <v>32</v>
      </c>
      <c r="BC54" s="91" t="s">
        <v>265</v>
      </c>
      <c r="BD54" s="91" t="s">
        <v>113</v>
      </c>
    </row>
    <row r="55" spans="2:56" s="1" customFormat="1" ht="6.9" customHeight="1">
      <c r="B55" s="33"/>
      <c r="L55" s="33"/>
      <c r="AZ55" s="91" t="s">
        <v>266</v>
      </c>
      <c r="BA55" s="91" t="s">
        <v>267</v>
      </c>
      <c r="BB55" s="91" t="s">
        <v>32</v>
      </c>
      <c r="BC55" s="91" t="s">
        <v>268</v>
      </c>
      <c r="BD55" s="91" t="s">
        <v>113</v>
      </c>
    </row>
    <row r="56" spans="2:56" s="1" customFormat="1" ht="12" customHeight="1">
      <c r="B56" s="33"/>
      <c r="C56" s="27" t="s">
        <v>22</v>
      </c>
      <c r="F56" s="25" t="str">
        <f>F14</f>
        <v>Tábor</v>
      </c>
      <c r="I56" s="27" t="s">
        <v>24</v>
      </c>
      <c r="J56" s="50" t="str">
        <f>IF(J14="","",J14)</f>
        <v>20. 6. 2024</v>
      </c>
      <c r="L56" s="33"/>
      <c r="AZ56" s="91" t="s">
        <v>269</v>
      </c>
      <c r="BA56" s="91" t="s">
        <v>270</v>
      </c>
      <c r="BB56" s="91" t="s">
        <v>32</v>
      </c>
      <c r="BC56" s="91" t="s">
        <v>271</v>
      </c>
      <c r="BD56" s="91" t="s">
        <v>113</v>
      </c>
    </row>
    <row r="57" spans="2:56" s="1" customFormat="1" ht="6.9" customHeight="1">
      <c r="B57" s="33"/>
      <c r="L57" s="33"/>
      <c r="AZ57" s="91" t="s">
        <v>272</v>
      </c>
      <c r="BA57" s="91" t="s">
        <v>273</v>
      </c>
      <c r="BB57" s="91" t="s">
        <v>32</v>
      </c>
      <c r="BC57" s="91" t="s">
        <v>274</v>
      </c>
      <c r="BD57" s="91" t="s">
        <v>113</v>
      </c>
    </row>
    <row r="58" spans="2:56" s="1" customFormat="1" ht="40.049999999999997" customHeight="1">
      <c r="B58" s="33"/>
      <c r="C58" s="27" t="s">
        <v>30</v>
      </c>
      <c r="F58" s="25" t="str">
        <f>E17</f>
        <v>Město Tábor, Žižkovo nám. 2/2, 390 01 Tábor</v>
      </c>
      <c r="I58" s="27" t="s">
        <v>37</v>
      </c>
      <c r="J58" s="31" t="str">
        <f>E23</f>
        <v>DOPAS s.r.o., Mahenova 494/3, 150 00 Praha</v>
      </c>
      <c r="L58" s="33"/>
      <c r="AZ58" s="91" t="s">
        <v>275</v>
      </c>
      <c r="BA58" s="91" t="s">
        <v>276</v>
      </c>
      <c r="BB58" s="91" t="s">
        <v>32</v>
      </c>
      <c r="BC58" s="91" t="s">
        <v>277</v>
      </c>
      <c r="BD58" s="91" t="s">
        <v>113</v>
      </c>
    </row>
    <row r="59" spans="2:56" s="1" customFormat="1" ht="15.15" customHeight="1">
      <c r="B59" s="33"/>
      <c r="C59" s="27" t="s">
        <v>35</v>
      </c>
      <c r="F59" s="25" t="str">
        <f>IF(E20="","",E20)</f>
        <v>Vyplň údaj</v>
      </c>
      <c r="I59" s="27" t="s">
        <v>40</v>
      </c>
      <c r="J59" s="31" t="str">
        <f>E26</f>
        <v>L.Štuller</v>
      </c>
      <c r="L59" s="33"/>
      <c r="AZ59" s="91" t="s">
        <v>278</v>
      </c>
      <c r="BA59" s="91" t="s">
        <v>279</v>
      </c>
      <c r="BB59" s="91" t="s">
        <v>32</v>
      </c>
      <c r="BC59" s="91" t="s">
        <v>280</v>
      </c>
      <c r="BD59" s="91" t="s">
        <v>113</v>
      </c>
    </row>
    <row r="60" spans="2:56" s="1" customFormat="1" ht="10.35" customHeight="1">
      <c r="B60" s="33"/>
      <c r="L60" s="33"/>
      <c r="AZ60" s="91" t="s">
        <v>281</v>
      </c>
      <c r="BA60" s="91" t="s">
        <v>282</v>
      </c>
      <c r="BB60" s="91" t="s">
        <v>32</v>
      </c>
      <c r="BC60" s="91" t="s">
        <v>283</v>
      </c>
      <c r="BD60" s="91" t="s">
        <v>113</v>
      </c>
    </row>
    <row r="61" spans="2:56" s="1" customFormat="1" ht="29.25" customHeight="1">
      <c r="B61" s="33"/>
      <c r="C61" s="103" t="s">
        <v>284</v>
      </c>
      <c r="D61" s="97"/>
      <c r="E61" s="97"/>
      <c r="F61" s="97"/>
      <c r="G61" s="97"/>
      <c r="H61" s="97"/>
      <c r="I61" s="97"/>
      <c r="J61" s="104" t="s">
        <v>285</v>
      </c>
      <c r="K61" s="97"/>
      <c r="L61" s="33"/>
      <c r="AZ61" s="91" t="s">
        <v>286</v>
      </c>
      <c r="BA61" s="91" t="s">
        <v>287</v>
      </c>
      <c r="BB61" s="91" t="s">
        <v>32</v>
      </c>
      <c r="BC61" s="91" t="s">
        <v>288</v>
      </c>
      <c r="BD61" s="91" t="s">
        <v>113</v>
      </c>
    </row>
    <row r="62" spans="2:56" s="1" customFormat="1" ht="10.35" customHeight="1">
      <c r="B62" s="33"/>
      <c r="L62" s="33"/>
      <c r="AZ62" s="91" t="s">
        <v>289</v>
      </c>
      <c r="BA62" s="91" t="s">
        <v>290</v>
      </c>
      <c r="BB62" s="91" t="s">
        <v>32</v>
      </c>
      <c r="BC62" s="91" t="s">
        <v>291</v>
      </c>
      <c r="BD62" s="91" t="s">
        <v>113</v>
      </c>
    </row>
    <row r="63" spans="2:56" s="1" customFormat="1" ht="22.8" customHeight="1">
      <c r="B63" s="33"/>
      <c r="C63" s="105" t="s">
        <v>76</v>
      </c>
      <c r="J63" s="64">
        <f>J117</f>
        <v>0</v>
      </c>
      <c r="L63" s="33"/>
      <c r="AU63" s="17" t="s">
        <v>292</v>
      </c>
      <c r="AZ63" s="91" t="s">
        <v>293</v>
      </c>
      <c r="BA63" s="91" t="s">
        <v>294</v>
      </c>
      <c r="BB63" s="91" t="s">
        <v>32</v>
      </c>
      <c r="BC63" s="91" t="s">
        <v>295</v>
      </c>
      <c r="BD63" s="91" t="s">
        <v>113</v>
      </c>
    </row>
    <row r="64" spans="2:56" s="8" customFormat="1" ht="24.9" customHeight="1">
      <c r="B64" s="106"/>
      <c r="D64" s="107" t="s">
        <v>296</v>
      </c>
      <c r="E64" s="108"/>
      <c r="F64" s="108"/>
      <c r="G64" s="108"/>
      <c r="H64" s="108"/>
      <c r="I64" s="108"/>
      <c r="J64" s="109">
        <f>J118</f>
        <v>0</v>
      </c>
      <c r="L64" s="106"/>
      <c r="AZ64" s="110" t="s">
        <v>297</v>
      </c>
      <c r="BA64" s="110" t="s">
        <v>298</v>
      </c>
      <c r="BB64" s="110" t="s">
        <v>32</v>
      </c>
      <c r="BC64" s="110" t="s">
        <v>299</v>
      </c>
      <c r="BD64" s="110" t="s">
        <v>113</v>
      </c>
    </row>
    <row r="65" spans="2:56" s="9" customFormat="1" ht="19.95" customHeight="1">
      <c r="B65" s="111"/>
      <c r="D65" s="112" t="s">
        <v>300</v>
      </c>
      <c r="E65" s="113"/>
      <c r="F65" s="113"/>
      <c r="G65" s="113"/>
      <c r="H65" s="113"/>
      <c r="I65" s="113"/>
      <c r="J65" s="114">
        <f>J119</f>
        <v>0</v>
      </c>
      <c r="L65" s="111"/>
      <c r="AZ65" s="115" t="s">
        <v>301</v>
      </c>
      <c r="BA65" s="115" t="s">
        <v>302</v>
      </c>
      <c r="BB65" s="115" t="s">
        <v>32</v>
      </c>
      <c r="BC65" s="115" t="s">
        <v>258</v>
      </c>
      <c r="BD65" s="115" t="s">
        <v>113</v>
      </c>
    </row>
    <row r="66" spans="2:56" s="9" customFormat="1" ht="14.85" customHeight="1">
      <c r="B66" s="111"/>
      <c r="D66" s="112" t="s">
        <v>303</v>
      </c>
      <c r="E66" s="113"/>
      <c r="F66" s="113"/>
      <c r="G66" s="113"/>
      <c r="H66" s="113"/>
      <c r="I66" s="113"/>
      <c r="J66" s="114">
        <f>J120</f>
        <v>0</v>
      </c>
      <c r="L66" s="111"/>
    </row>
    <row r="67" spans="2:56" s="9" customFormat="1" ht="19.95" customHeight="1">
      <c r="B67" s="111"/>
      <c r="D67" s="112" t="s">
        <v>304</v>
      </c>
      <c r="E67" s="113"/>
      <c r="F67" s="113"/>
      <c r="G67" s="113"/>
      <c r="H67" s="113"/>
      <c r="I67" s="113"/>
      <c r="J67" s="114">
        <f>J245</f>
        <v>0</v>
      </c>
      <c r="L67" s="111"/>
    </row>
    <row r="68" spans="2:56" s="9" customFormat="1" ht="14.85" customHeight="1">
      <c r="B68" s="111"/>
      <c r="D68" s="112" t="s">
        <v>305</v>
      </c>
      <c r="E68" s="113"/>
      <c r="F68" s="113"/>
      <c r="G68" s="113"/>
      <c r="H68" s="113"/>
      <c r="I68" s="113"/>
      <c r="J68" s="114">
        <f>J246</f>
        <v>0</v>
      </c>
      <c r="L68" s="111"/>
    </row>
    <row r="69" spans="2:56" s="9" customFormat="1" ht="19.95" customHeight="1">
      <c r="B69" s="111"/>
      <c r="D69" s="112" t="s">
        <v>306</v>
      </c>
      <c r="E69" s="113"/>
      <c r="F69" s="113"/>
      <c r="G69" s="113"/>
      <c r="H69" s="113"/>
      <c r="I69" s="113"/>
      <c r="J69" s="114">
        <f>J388</f>
        <v>0</v>
      </c>
      <c r="L69" s="111"/>
    </row>
    <row r="70" spans="2:56" s="9" customFormat="1" ht="14.85" customHeight="1">
      <c r="B70" s="111"/>
      <c r="D70" s="112" t="s">
        <v>307</v>
      </c>
      <c r="E70" s="113"/>
      <c r="F70" s="113"/>
      <c r="G70" s="113"/>
      <c r="H70" s="113"/>
      <c r="I70" s="113"/>
      <c r="J70" s="114">
        <f>J389</f>
        <v>0</v>
      </c>
      <c r="L70" s="111"/>
    </row>
    <row r="71" spans="2:56" s="9" customFormat="1" ht="14.85" customHeight="1">
      <c r="B71" s="111"/>
      <c r="D71" s="112" t="s">
        <v>308</v>
      </c>
      <c r="E71" s="113"/>
      <c r="F71" s="113"/>
      <c r="G71" s="113"/>
      <c r="H71" s="113"/>
      <c r="I71" s="113"/>
      <c r="J71" s="114">
        <f>J452</f>
        <v>0</v>
      </c>
      <c r="L71" s="111"/>
    </row>
    <row r="72" spans="2:56" s="9" customFormat="1" ht="14.85" customHeight="1">
      <c r="B72" s="111"/>
      <c r="D72" s="112" t="s">
        <v>309</v>
      </c>
      <c r="E72" s="113"/>
      <c r="F72" s="113"/>
      <c r="G72" s="113"/>
      <c r="H72" s="113"/>
      <c r="I72" s="113"/>
      <c r="J72" s="114">
        <f>J527</f>
        <v>0</v>
      </c>
      <c r="L72" s="111"/>
    </row>
    <row r="73" spans="2:56" s="9" customFormat="1" ht="14.85" customHeight="1">
      <c r="B73" s="111"/>
      <c r="D73" s="112" t="s">
        <v>310</v>
      </c>
      <c r="E73" s="113"/>
      <c r="F73" s="113"/>
      <c r="G73" s="113"/>
      <c r="H73" s="113"/>
      <c r="I73" s="113"/>
      <c r="J73" s="114">
        <f>J583</f>
        <v>0</v>
      </c>
      <c r="L73" s="111"/>
    </row>
    <row r="74" spans="2:56" s="9" customFormat="1" ht="14.85" customHeight="1">
      <c r="B74" s="111"/>
      <c r="D74" s="112" t="s">
        <v>311</v>
      </c>
      <c r="E74" s="113"/>
      <c r="F74" s="113"/>
      <c r="G74" s="113"/>
      <c r="H74" s="113"/>
      <c r="I74" s="113"/>
      <c r="J74" s="114">
        <f>J631</f>
        <v>0</v>
      </c>
      <c r="L74" s="111"/>
    </row>
    <row r="75" spans="2:56" s="9" customFormat="1" ht="14.85" customHeight="1">
      <c r="B75" s="111"/>
      <c r="D75" s="112" t="s">
        <v>312</v>
      </c>
      <c r="E75" s="113"/>
      <c r="F75" s="113"/>
      <c r="G75" s="113"/>
      <c r="H75" s="113"/>
      <c r="I75" s="113"/>
      <c r="J75" s="114">
        <f>J681</f>
        <v>0</v>
      </c>
      <c r="L75" s="111"/>
    </row>
    <row r="76" spans="2:56" s="9" customFormat="1" ht="14.85" customHeight="1">
      <c r="B76" s="111"/>
      <c r="D76" s="112" t="s">
        <v>313</v>
      </c>
      <c r="E76" s="113"/>
      <c r="F76" s="113"/>
      <c r="G76" s="113"/>
      <c r="H76" s="113"/>
      <c r="I76" s="113"/>
      <c r="J76" s="114">
        <f>J718</f>
        <v>0</v>
      </c>
      <c r="L76" s="111"/>
    </row>
    <row r="77" spans="2:56" s="9" customFormat="1" ht="14.85" customHeight="1">
      <c r="B77" s="111"/>
      <c r="D77" s="112" t="s">
        <v>314</v>
      </c>
      <c r="E77" s="113"/>
      <c r="F77" s="113"/>
      <c r="G77" s="113"/>
      <c r="H77" s="113"/>
      <c r="I77" s="113"/>
      <c r="J77" s="114">
        <f>J749</f>
        <v>0</v>
      </c>
      <c r="L77" s="111"/>
    </row>
    <row r="78" spans="2:56" s="9" customFormat="1" ht="14.85" customHeight="1">
      <c r="B78" s="111"/>
      <c r="D78" s="112" t="s">
        <v>315</v>
      </c>
      <c r="E78" s="113"/>
      <c r="F78" s="113"/>
      <c r="G78" s="113"/>
      <c r="H78" s="113"/>
      <c r="I78" s="113"/>
      <c r="J78" s="114">
        <f>J812</f>
        <v>0</v>
      </c>
      <c r="L78" s="111"/>
    </row>
    <row r="79" spans="2:56" s="9" customFormat="1" ht="14.85" customHeight="1">
      <c r="B79" s="111"/>
      <c r="D79" s="112" t="s">
        <v>316</v>
      </c>
      <c r="E79" s="113"/>
      <c r="F79" s="113"/>
      <c r="G79" s="113"/>
      <c r="H79" s="113"/>
      <c r="I79" s="113"/>
      <c r="J79" s="114">
        <f>J867</f>
        <v>0</v>
      </c>
      <c r="L79" s="111"/>
    </row>
    <row r="80" spans="2:56" s="9" customFormat="1" ht="19.95" customHeight="1">
      <c r="B80" s="111"/>
      <c r="D80" s="112" t="s">
        <v>317</v>
      </c>
      <c r="E80" s="113"/>
      <c r="F80" s="113"/>
      <c r="G80" s="113"/>
      <c r="H80" s="113"/>
      <c r="I80" s="113"/>
      <c r="J80" s="114">
        <f>J895</f>
        <v>0</v>
      </c>
      <c r="L80" s="111"/>
    </row>
    <row r="81" spans="2:12" s="9" customFormat="1" ht="14.85" customHeight="1">
      <c r="B81" s="111"/>
      <c r="D81" s="112" t="s">
        <v>318</v>
      </c>
      <c r="E81" s="113"/>
      <c r="F81" s="113"/>
      <c r="G81" s="113"/>
      <c r="H81" s="113"/>
      <c r="I81" s="113"/>
      <c r="J81" s="114">
        <f>J896</f>
        <v>0</v>
      </c>
      <c r="L81" s="111"/>
    </row>
    <row r="82" spans="2:12" s="9" customFormat="1" ht="19.95" customHeight="1">
      <c r="B82" s="111"/>
      <c r="D82" s="112" t="s">
        <v>319</v>
      </c>
      <c r="E82" s="113"/>
      <c r="F82" s="113"/>
      <c r="G82" s="113"/>
      <c r="H82" s="113"/>
      <c r="I82" s="113"/>
      <c r="J82" s="114">
        <f>J1099</f>
        <v>0</v>
      </c>
      <c r="L82" s="111"/>
    </row>
    <row r="83" spans="2:12" s="9" customFormat="1" ht="14.85" customHeight="1">
      <c r="B83" s="111"/>
      <c r="D83" s="112" t="s">
        <v>320</v>
      </c>
      <c r="E83" s="113"/>
      <c r="F83" s="113"/>
      <c r="G83" s="113"/>
      <c r="H83" s="113"/>
      <c r="I83" s="113"/>
      <c r="J83" s="114">
        <f>J1100</f>
        <v>0</v>
      </c>
      <c r="L83" s="111"/>
    </row>
    <row r="84" spans="2:12" s="9" customFormat="1" ht="14.85" customHeight="1">
      <c r="B84" s="111"/>
      <c r="D84" s="112" t="s">
        <v>321</v>
      </c>
      <c r="E84" s="113"/>
      <c r="F84" s="113"/>
      <c r="G84" s="113"/>
      <c r="H84" s="113"/>
      <c r="I84" s="113"/>
      <c r="J84" s="114">
        <f>J1151</f>
        <v>0</v>
      </c>
      <c r="L84" s="111"/>
    </row>
    <row r="85" spans="2:12" s="9" customFormat="1" ht="14.85" customHeight="1">
      <c r="B85" s="111"/>
      <c r="D85" s="112" t="s">
        <v>322</v>
      </c>
      <c r="E85" s="113"/>
      <c r="F85" s="113"/>
      <c r="G85" s="113"/>
      <c r="H85" s="113"/>
      <c r="I85" s="113"/>
      <c r="J85" s="114">
        <f>J1303</f>
        <v>0</v>
      </c>
      <c r="L85" s="111"/>
    </row>
    <row r="86" spans="2:12" s="9" customFormat="1" ht="14.85" customHeight="1">
      <c r="B86" s="111"/>
      <c r="D86" s="112" t="s">
        <v>323</v>
      </c>
      <c r="E86" s="113"/>
      <c r="F86" s="113"/>
      <c r="G86" s="113"/>
      <c r="H86" s="113"/>
      <c r="I86" s="113"/>
      <c r="J86" s="114">
        <f>J1318</f>
        <v>0</v>
      </c>
      <c r="L86" s="111"/>
    </row>
    <row r="87" spans="2:12" s="9" customFormat="1" ht="14.85" customHeight="1">
      <c r="B87" s="111"/>
      <c r="D87" s="112" t="s">
        <v>324</v>
      </c>
      <c r="E87" s="113"/>
      <c r="F87" s="113"/>
      <c r="G87" s="113"/>
      <c r="H87" s="113"/>
      <c r="I87" s="113"/>
      <c r="J87" s="114">
        <f>J1433</f>
        <v>0</v>
      </c>
      <c r="L87" s="111"/>
    </row>
    <row r="88" spans="2:12" s="9" customFormat="1" ht="14.85" customHeight="1">
      <c r="B88" s="111"/>
      <c r="D88" s="112" t="s">
        <v>325</v>
      </c>
      <c r="E88" s="113"/>
      <c r="F88" s="113"/>
      <c r="G88" s="113"/>
      <c r="H88" s="113"/>
      <c r="I88" s="113"/>
      <c r="J88" s="114">
        <f>J1450</f>
        <v>0</v>
      </c>
      <c r="L88" s="111"/>
    </row>
    <row r="89" spans="2:12" s="9" customFormat="1" ht="14.85" customHeight="1">
      <c r="B89" s="111"/>
      <c r="D89" s="112" t="s">
        <v>326</v>
      </c>
      <c r="E89" s="113"/>
      <c r="F89" s="113"/>
      <c r="G89" s="113"/>
      <c r="H89" s="113"/>
      <c r="I89" s="113"/>
      <c r="J89" s="114">
        <f>J1467</f>
        <v>0</v>
      </c>
      <c r="L89" s="111"/>
    </row>
    <row r="90" spans="2:12" s="9" customFormat="1" ht="14.85" customHeight="1">
      <c r="B90" s="111"/>
      <c r="D90" s="112" t="s">
        <v>327</v>
      </c>
      <c r="E90" s="113"/>
      <c r="F90" s="113"/>
      <c r="G90" s="113"/>
      <c r="H90" s="113"/>
      <c r="I90" s="113"/>
      <c r="J90" s="114">
        <f>J1506</f>
        <v>0</v>
      </c>
      <c r="L90" s="111"/>
    </row>
    <row r="91" spans="2:12" s="9" customFormat="1" ht="19.95" customHeight="1">
      <c r="B91" s="111"/>
      <c r="D91" s="112" t="s">
        <v>328</v>
      </c>
      <c r="E91" s="113"/>
      <c r="F91" s="113"/>
      <c r="G91" s="113"/>
      <c r="H91" s="113"/>
      <c r="I91" s="113"/>
      <c r="J91" s="114">
        <f>J1541</f>
        <v>0</v>
      </c>
      <c r="L91" s="111"/>
    </row>
    <row r="92" spans="2:12" s="9" customFormat="1" ht="19.95" customHeight="1">
      <c r="B92" s="111"/>
      <c r="D92" s="112" t="s">
        <v>329</v>
      </c>
      <c r="E92" s="113"/>
      <c r="F92" s="113"/>
      <c r="G92" s="113"/>
      <c r="H92" s="113"/>
      <c r="I92" s="113"/>
      <c r="J92" s="114">
        <f>J1656</f>
        <v>0</v>
      </c>
      <c r="L92" s="111"/>
    </row>
    <row r="93" spans="2:12" s="8" customFormat="1" ht="24.9" customHeight="1">
      <c r="B93" s="106"/>
      <c r="D93" s="107" t="s">
        <v>330</v>
      </c>
      <c r="E93" s="108"/>
      <c r="F93" s="108"/>
      <c r="G93" s="108"/>
      <c r="H93" s="108"/>
      <c r="I93" s="108"/>
      <c r="J93" s="109">
        <f>J1659</f>
        <v>0</v>
      </c>
      <c r="L93" s="106"/>
    </row>
    <row r="94" spans="2:12" s="9" customFormat="1" ht="19.95" customHeight="1">
      <c r="B94" s="111"/>
      <c r="D94" s="112" t="s">
        <v>331</v>
      </c>
      <c r="E94" s="113"/>
      <c r="F94" s="113"/>
      <c r="G94" s="113"/>
      <c r="H94" s="113"/>
      <c r="I94" s="113"/>
      <c r="J94" s="114">
        <f>J1660</f>
        <v>0</v>
      </c>
      <c r="L94" s="111"/>
    </row>
    <row r="95" spans="2:12" s="9" customFormat="1" ht="14.85" customHeight="1">
      <c r="B95" s="111"/>
      <c r="D95" s="112" t="s">
        <v>332</v>
      </c>
      <c r="E95" s="113"/>
      <c r="F95" s="113"/>
      <c r="G95" s="113"/>
      <c r="H95" s="113"/>
      <c r="I95" s="113"/>
      <c r="J95" s="114">
        <f>J1661</f>
        <v>0</v>
      </c>
      <c r="L95" s="111"/>
    </row>
    <row r="96" spans="2:12" s="1" customFormat="1" ht="21.75" customHeight="1">
      <c r="B96" s="33"/>
      <c r="L96" s="33"/>
    </row>
    <row r="97" spans="2:12" s="1" customFormat="1" ht="6.9" customHeight="1">
      <c r="B97" s="42"/>
      <c r="C97" s="43"/>
      <c r="D97" s="43"/>
      <c r="E97" s="43"/>
      <c r="F97" s="43"/>
      <c r="G97" s="43"/>
      <c r="H97" s="43"/>
      <c r="I97" s="43"/>
      <c r="J97" s="43"/>
      <c r="K97" s="43"/>
      <c r="L97" s="33"/>
    </row>
    <row r="101" spans="2:12" s="1" customFormat="1" ht="6.9" customHeight="1">
      <c r="B101" s="44"/>
      <c r="C101" s="45"/>
      <c r="D101" s="45"/>
      <c r="E101" s="45"/>
      <c r="F101" s="45"/>
      <c r="G101" s="45"/>
      <c r="H101" s="45"/>
      <c r="I101" s="45"/>
      <c r="J101" s="45"/>
      <c r="K101" s="45"/>
      <c r="L101" s="33"/>
    </row>
    <row r="102" spans="2:12" s="1" customFormat="1" ht="24.9" customHeight="1">
      <c r="B102" s="33"/>
      <c r="C102" s="21" t="s">
        <v>333</v>
      </c>
      <c r="L102" s="33"/>
    </row>
    <row r="103" spans="2:12" s="1" customFormat="1" ht="6.9" customHeight="1">
      <c r="B103" s="33"/>
      <c r="L103" s="33"/>
    </row>
    <row r="104" spans="2:12" s="1" customFormat="1" ht="12" customHeight="1">
      <c r="B104" s="33"/>
      <c r="C104" s="27" t="s">
        <v>16</v>
      </c>
      <c r="L104" s="33"/>
    </row>
    <row r="105" spans="2:12" s="1" customFormat="1" ht="16.5" customHeight="1">
      <c r="B105" s="33"/>
      <c r="E105" s="331" t="str">
        <f>E7</f>
        <v>Tábor - Sídliště Nad Lužnicí - Náměstí Přátelství, část A</v>
      </c>
      <c r="F105" s="332"/>
      <c r="G105" s="332"/>
      <c r="H105" s="332"/>
      <c r="L105" s="33"/>
    </row>
    <row r="106" spans="2:12" ht="12" customHeight="1">
      <c r="B106" s="20"/>
      <c r="C106" s="27" t="s">
        <v>130</v>
      </c>
      <c r="L106" s="20"/>
    </row>
    <row r="107" spans="2:12" s="1" customFormat="1" ht="16.5" customHeight="1">
      <c r="B107" s="33"/>
      <c r="E107" s="331" t="s">
        <v>134</v>
      </c>
      <c r="F107" s="333"/>
      <c r="G107" s="333"/>
      <c r="H107" s="333"/>
      <c r="L107" s="33"/>
    </row>
    <row r="108" spans="2:12" s="1" customFormat="1" ht="12" customHeight="1">
      <c r="B108" s="33"/>
      <c r="C108" s="27" t="s">
        <v>138</v>
      </c>
      <c r="L108" s="33"/>
    </row>
    <row r="109" spans="2:12" s="1" customFormat="1" ht="16.5" customHeight="1">
      <c r="B109" s="33"/>
      <c r="E109" s="290" t="str">
        <f>E11</f>
        <v>SO 01 - Parkoviště, zpevněné plochy</v>
      </c>
      <c r="F109" s="333"/>
      <c r="G109" s="333"/>
      <c r="H109" s="333"/>
      <c r="L109" s="33"/>
    </row>
    <row r="110" spans="2:12" s="1" customFormat="1" ht="6.9" customHeight="1">
      <c r="B110" s="33"/>
      <c r="L110" s="33"/>
    </row>
    <row r="111" spans="2:12" s="1" customFormat="1" ht="12" customHeight="1">
      <c r="B111" s="33"/>
      <c r="C111" s="27" t="s">
        <v>22</v>
      </c>
      <c r="F111" s="25" t="str">
        <f>F14</f>
        <v>Tábor</v>
      </c>
      <c r="I111" s="27" t="s">
        <v>24</v>
      </c>
      <c r="J111" s="50" t="str">
        <f>IF(J14="","",J14)</f>
        <v>20. 6. 2024</v>
      </c>
      <c r="L111" s="33"/>
    </row>
    <row r="112" spans="2:12" s="1" customFormat="1" ht="6.9" customHeight="1">
      <c r="B112" s="33"/>
      <c r="L112" s="33"/>
    </row>
    <row r="113" spans="2:65" s="1" customFormat="1" ht="40.049999999999997" customHeight="1">
      <c r="B113" s="33"/>
      <c r="C113" s="27" t="s">
        <v>30</v>
      </c>
      <c r="F113" s="25" t="str">
        <f>E17</f>
        <v>Město Tábor, Žižkovo nám. 2/2, 390 01 Tábor</v>
      </c>
      <c r="I113" s="27" t="s">
        <v>37</v>
      </c>
      <c r="J113" s="31" t="str">
        <f>E23</f>
        <v>DOPAS s.r.o., Mahenova 494/3, 150 00 Praha</v>
      </c>
      <c r="L113" s="33"/>
    </row>
    <row r="114" spans="2:65" s="1" customFormat="1" ht="15.15" customHeight="1">
      <c r="B114" s="33"/>
      <c r="C114" s="27" t="s">
        <v>35</v>
      </c>
      <c r="F114" s="25" t="str">
        <f>IF(E20="","",E20)</f>
        <v>Vyplň údaj</v>
      </c>
      <c r="I114" s="27" t="s">
        <v>40</v>
      </c>
      <c r="J114" s="31" t="str">
        <f>E26</f>
        <v>L.Štuller</v>
      </c>
      <c r="L114" s="33"/>
    </row>
    <row r="115" spans="2:65" s="1" customFormat="1" ht="10.35" customHeight="1">
      <c r="B115" s="33"/>
      <c r="L115" s="33"/>
    </row>
    <row r="116" spans="2:65" s="10" customFormat="1" ht="29.25" customHeight="1">
      <c r="B116" s="116"/>
      <c r="C116" s="117" t="s">
        <v>334</v>
      </c>
      <c r="D116" s="118" t="s">
        <v>63</v>
      </c>
      <c r="E116" s="118" t="s">
        <v>59</v>
      </c>
      <c r="F116" s="118" t="s">
        <v>60</v>
      </c>
      <c r="G116" s="118" t="s">
        <v>335</v>
      </c>
      <c r="H116" s="118" t="s">
        <v>336</v>
      </c>
      <c r="I116" s="118" t="s">
        <v>337</v>
      </c>
      <c r="J116" s="118" t="s">
        <v>285</v>
      </c>
      <c r="K116" s="119" t="s">
        <v>338</v>
      </c>
      <c r="L116" s="116"/>
      <c r="M116" s="57" t="s">
        <v>32</v>
      </c>
      <c r="N116" s="58" t="s">
        <v>48</v>
      </c>
      <c r="O116" s="58" t="s">
        <v>339</v>
      </c>
      <c r="P116" s="58" t="s">
        <v>340</v>
      </c>
      <c r="Q116" s="58" t="s">
        <v>341</v>
      </c>
      <c r="R116" s="58" t="s">
        <v>342</v>
      </c>
      <c r="S116" s="58" t="s">
        <v>343</v>
      </c>
      <c r="T116" s="59" t="s">
        <v>344</v>
      </c>
    </row>
    <row r="117" spans="2:65" s="1" customFormat="1" ht="22.8" customHeight="1">
      <c r="B117" s="33"/>
      <c r="C117" s="62" t="s">
        <v>345</v>
      </c>
      <c r="J117" s="120">
        <f>BK117</f>
        <v>0</v>
      </c>
      <c r="L117" s="33"/>
      <c r="M117" s="60"/>
      <c r="N117" s="51"/>
      <c r="O117" s="51"/>
      <c r="P117" s="121">
        <f>P118+P1659</f>
        <v>0</v>
      </c>
      <c r="Q117" s="51"/>
      <c r="R117" s="121">
        <f>R118+R1659</f>
        <v>307.33147387000002</v>
      </c>
      <c r="S117" s="51"/>
      <c r="T117" s="122">
        <f>T118+T1659</f>
        <v>842.48845500000016</v>
      </c>
      <c r="AT117" s="17" t="s">
        <v>77</v>
      </c>
      <c r="AU117" s="17" t="s">
        <v>292</v>
      </c>
      <c r="BK117" s="123">
        <f>BK118+BK1659</f>
        <v>0</v>
      </c>
    </row>
    <row r="118" spans="2:65" s="11" customFormat="1" ht="25.95" customHeight="1">
      <c r="B118" s="124"/>
      <c r="D118" s="125" t="s">
        <v>77</v>
      </c>
      <c r="E118" s="126" t="s">
        <v>346</v>
      </c>
      <c r="F118" s="126" t="s">
        <v>347</v>
      </c>
      <c r="I118" s="127"/>
      <c r="J118" s="128">
        <f>BK118</f>
        <v>0</v>
      </c>
      <c r="L118" s="124"/>
      <c r="M118" s="129"/>
      <c r="P118" s="130">
        <f>P119+P245+P388+P895+P1099+P1541+P1656</f>
        <v>0</v>
      </c>
      <c r="R118" s="130">
        <f>R119+R245+R388+R895+R1099+R1541+R1656</f>
        <v>307.26640611000005</v>
      </c>
      <c r="T118" s="131">
        <f>T119+T245+T388+T895+T1099+T1541+T1656</f>
        <v>842.48845500000016</v>
      </c>
      <c r="AR118" s="125" t="s">
        <v>85</v>
      </c>
      <c r="AT118" s="132" t="s">
        <v>77</v>
      </c>
      <c r="AU118" s="132" t="s">
        <v>78</v>
      </c>
      <c r="AY118" s="125" t="s">
        <v>348</v>
      </c>
      <c r="BK118" s="133">
        <f>BK119+BK245+BK388+BK895+BK1099+BK1541+BK1656</f>
        <v>0</v>
      </c>
    </row>
    <row r="119" spans="2:65" s="11" customFormat="1" ht="22.8" customHeight="1">
      <c r="B119" s="124"/>
      <c r="D119" s="125" t="s">
        <v>77</v>
      </c>
      <c r="E119" s="134" t="s">
        <v>85</v>
      </c>
      <c r="F119" s="134" t="s">
        <v>349</v>
      </c>
      <c r="I119" s="127"/>
      <c r="J119" s="135">
        <f>BK119</f>
        <v>0</v>
      </c>
      <c r="L119" s="124"/>
      <c r="M119" s="129"/>
      <c r="P119" s="130">
        <f>P120</f>
        <v>0</v>
      </c>
      <c r="R119" s="130">
        <f>R120</f>
        <v>0</v>
      </c>
      <c r="T119" s="131">
        <f>T120</f>
        <v>0</v>
      </c>
      <c r="AR119" s="125" t="s">
        <v>85</v>
      </c>
      <c r="AT119" s="132" t="s">
        <v>77</v>
      </c>
      <c r="AU119" s="132" t="s">
        <v>85</v>
      </c>
      <c r="AY119" s="125" t="s">
        <v>348</v>
      </c>
      <c r="BK119" s="133">
        <f>BK120</f>
        <v>0</v>
      </c>
    </row>
    <row r="120" spans="2:65" s="11" customFormat="1" ht="20.85" customHeight="1">
      <c r="B120" s="124"/>
      <c r="D120" s="125" t="s">
        <v>77</v>
      </c>
      <c r="E120" s="134" t="s">
        <v>350</v>
      </c>
      <c r="F120" s="134" t="s">
        <v>351</v>
      </c>
      <c r="I120" s="127"/>
      <c r="J120" s="135">
        <f>BK120</f>
        <v>0</v>
      </c>
      <c r="L120" s="124"/>
      <c r="M120" s="129"/>
      <c r="P120" s="130">
        <f>SUM(P121:P244)</f>
        <v>0</v>
      </c>
      <c r="R120" s="130">
        <f>SUM(R121:R244)</f>
        <v>0</v>
      </c>
      <c r="T120" s="131">
        <f>SUM(T121:T244)</f>
        <v>0</v>
      </c>
      <c r="AR120" s="125" t="s">
        <v>85</v>
      </c>
      <c r="AT120" s="132" t="s">
        <v>77</v>
      </c>
      <c r="AU120" s="132" t="s">
        <v>87</v>
      </c>
      <c r="AY120" s="125" t="s">
        <v>348</v>
      </c>
      <c r="BK120" s="133">
        <f>SUM(BK121:BK244)</f>
        <v>0</v>
      </c>
    </row>
    <row r="121" spans="2:65" s="1" customFormat="1" ht="33" customHeight="1">
      <c r="B121" s="33"/>
      <c r="C121" s="136" t="s">
        <v>85</v>
      </c>
      <c r="D121" s="136" t="s">
        <v>352</v>
      </c>
      <c r="E121" s="137" t="s">
        <v>353</v>
      </c>
      <c r="F121" s="138" t="s">
        <v>354</v>
      </c>
      <c r="G121" s="139" t="s">
        <v>355</v>
      </c>
      <c r="H121" s="140">
        <v>21.687999999999999</v>
      </c>
      <c r="I121" s="141"/>
      <c r="J121" s="142">
        <f>ROUND(I121*H121,2)</f>
        <v>0</v>
      </c>
      <c r="K121" s="138" t="s">
        <v>356</v>
      </c>
      <c r="L121" s="33"/>
      <c r="M121" s="143" t="s">
        <v>32</v>
      </c>
      <c r="N121" s="144" t="s">
        <v>49</v>
      </c>
      <c r="P121" s="145">
        <f>O121*H121</f>
        <v>0</v>
      </c>
      <c r="Q121" s="145">
        <v>0</v>
      </c>
      <c r="R121" s="145">
        <f>Q121*H121</f>
        <v>0</v>
      </c>
      <c r="S121" s="145">
        <v>0</v>
      </c>
      <c r="T121" s="146">
        <f>S121*H121</f>
        <v>0</v>
      </c>
      <c r="AR121" s="147" t="s">
        <v>133</v>
      </c>
      <c r="AT121" s="147" t="s">
        <v>352</v>
      </c>
      <c r="AU121" s="147" t="s">
        <v>113</v>
      </c>
      <c r="AY121" s="17" t="s">
        <v>348</v>
      </c>
      <c r="BE121" s="148">
        <f>IF(N121="základní",J121,0)</f>
        <v>0</v>
      </c>
      <c r="BF121" s="148">
        <f>IF(N121="snížená",J121,0)</f>
        <v>0</v>
      </c>
      <c r="BG121" s="148">
        <f>IF(N121="zákl. přenesená",J121,0)</f>
        <v>0</v>
      </c>
      <c r="BH121" s="148">
        <f>IF(N121="sníž. přenesená",J121,0)</f>
        <v>0</v>
      </c>
      <c r="BI121" s="148">
        <f>IF(N121="nulová",J121,0)</f>
        <v>0</v>
      </c>
      <c r="BJ121" s="17" t="s">
        <v>85</v>
      </c>
      <c r="BK121" s="148">
        <f>ROUND(I121*H121,2)</f>
        <v>0</v>
      </c>
      <c r="BL121" s="17" t="s">
        <v>133</v>
      </c>
      <c r="BM121" s="147" t="s">
        <v>357</v>
      </c>
    </row>
    <row r="122" spans="2:65" s="1" customFormat="1" ht="10.199999999999999">
      <c r="B122" s="33"/>
      <c r="D122" s="149" t="s">
        <v>358</v>
      </c>
      <c r="F122" s="150" t="s">
        <v>359</v>
      </c>
      <c r="I122" s="151"/>
      <c r="L122" s="33"/>
      <c r="M122" s="152"/>
      <c r="T122" s="54"/>
      <c r="AT122" s="17" t="s">
        <v>358</v>
      </c>
      <c r="AU122" s="17" t="s">
        <v>113</v>
      </c>
    </row>
    <row r="123" spans="2:65" s="12" customFormat="1" ht="10.199999999999999">
      <c r="B123" s="153"/>
      <c r="D123" s="154" t="s">
        <v>360</v>
      </c>
      <c r="E123" s="155" t="s">
        <v>32</v>
      </c>
      <c r="F123" s="156" t="s">
        <v>361</v>
      </c>
      <c r="H123" s="155" t="s">
        <v>32</v>
      </c>
      <c r="I123" s="157"/>
      <c r="L123" s="153"/>
      <c r="M123" s="158"/>
      <c r="T123" s="159"/>
      <c r="AT123" s="155" t="s">
        <v>360</v>
      </c>
      <c r="AU123" s="155" t="s">
        <v>113</v>
      </c>
      <c r="AV123" s="12" t="s">
        <v>85</v>
      </c>
      <c r="AW123" s="12" t="s">
        <v>39</v>
      </c>
      <c r="AX123" s="12" t="s">
        <v>78</v>
      </c>
      <c r="AY123" s="155" t="s">
        <v>348</v>
      </c>
    </row>
    <row r="124" spans="2:65" s="12" customFormat="1" ht="10.199999999999999">
      <c r="B124" s="153"/>
      <c r="D124" s="154" t="s">
        <v>360</v>
      </c>
      <c r="E124" s="155" t="s">
        <v>32</v>
      </c>
      <c r="F124" s="156" t="s">
        <v>362</v>
      </c>
      <c r="H124" s="155" t="s">
        <v>32</v>
      </c>
      <c r="I124" s="157"/>
      <c r="L124" s="153"/>
      <c r="M124" s="158"/>
      <c r="T124" s="159"/>
      <c r="AT124" s="155" t="s">
        <v>360</v>
      </c>
      <c r="AU124" s="155" t="s">
        <v>113</v>
      </c>
      <c r="AV124" s="12" t="s">
        <v>85</v>
      </c>
      <c r="AW124" s="12" t="s">
        <v>39</v>
      </c>
      <c r="AX124" s="12" t="s">
        <v>78</v>
      </c>
      <c r="AY124" s="155" t="s">
        <v>348</v>
      </c>
    </row>
    <row r="125" spans="2:65" s="12" customFormat="1" ht="10.199999999999999">
      <c r="B125" s="153"/>
      <c r="D125" s="154" t="s">
        <v>360</v>
      </c>
      <c r="E125" s="155" t="s">
        <v>32</v>
      </c>
      <c r="F125" s="156" t="s">
        <v>363</v>
      </c>
      <c r="H125" s="155" t="s">
        <v>32</v>
      </c>
      <c r="I125" s="157"/>
      <c r="L125" s="153"/>
      <c r="M125" s="158"/>
      <c r="T125" s="159"/>
      <c r="AT125" s="155" t="s">
        <v>360</v>
      </c>
      <c r="AU125" s="155" t="s">
        <v>113</v>
      </c>
      <c r="AV125" s="12" t="s">
        <v>85</v>
      </c>
      <c r="AW125" s="12" t="s">
        <v>39</v>
      </c>
      <c r="AX125" s="12" t="s">
        <v>78</v>
      </c>
      <c r="AY125" s="155" t="s">
        <v>348</v>
      </c>
    </row>
    <row r="126" spans="2:65" s="12" customFormat="1" ht="10.199999999999999">
      <c r="B126" s="153"/>
      <c r="D126" s="154" t="s">
        <v>360</v>
      </c>
      <c r="E126" s="155" t="s">
        <v>32</v>
      </c>
      <c r="F126" s="156" t="s">
        <v>364</v>
      </c>
      <c r="H126" s="155" t="s">
        <v>32</v>
      </c>
      <c r="I126" s="157"/>
      <c r="L126" s="153"/>
      <c r="M126" s="158"/>
      <c r="T126" s="159"/>
      <c r="AT126" s="155" t="s">
        <v>360</v>
      </c>
      <c r="AU126" s="155" t="s">
        <v>113</v>
      </c>
      <c r="AV126" s="12" t="s">
        <v>85</v>
      </c>
      <c r="AW126" s="12" t="s">
        <v>39</v>
      </c>
      <c r="AX126" s="12" t="s">
        <v>78</v>
      </c>
      <c r="AY126" s="155" t="s">
        <v>348</v>
      </c>
    </row>
    <row r="127" spans="2:65" s="12" customFormat="1" ht="10.199999999999999">
      <c r="B127" s="153"/>
      <c r="D127" s="154" t="s">
        <v>360</v>
      </c>
      <c r="E127" s="155" t="s">
        <v>32</v>
      </c>
      <c r="F127" s="156" t="s">
        <v>365</v>
      </c>
      <c r="H127" s="155" t="s">
        <v>32</v>
      </c>
      <c r="I127" s="157"/>
      <c r="L127" s="153"/>
      <c r="M127" s="158"/>
      <c r="T127" s="159"/>
      <c r="AT127" s="155" t="s">
        <v>360</v>
      </c>
      <c r="AU127" s="155" t="s">
        <v>113</v>
      </c>
      <c r="AV127" s="12" t="s">
        <v>85</v>
      </c>
      <c r="AW127" s="12" t="s">
        <v>39</v>
      </c>
      <c r="AX127" s="12" t="s">
        <v>78</v>
      </c>
      <c r="AY127" s="155" t="s">
        <v>348</v>
      </c>
    </row>
    <row r="128" spans="2:65" s="12" customFormat="1" ht="10.199999999999999">
      <c r="B128" s="153"/>
      <c r="D128" s="154" t="s">
        <v>360</v>
      </c>
      <c r="E128" s="155" t="s">
        <v>32</v>
      </c>
      <c r="F128" s="156" t="s">
        <v>366</v>
      </c>
      <c r="H128" s="155" t="s">
        <v>32</v>
      </c>
      <c r="I128" s="157"/>
      <c r="L128" s="153"/>
      <c r="M128" s="158"/>
      <c r="T128" s="159"/>
      <c r="AT128" s="155" t="s">
        <v>360</v>
      </c>
      <c r="AU128" s="155" t="s">
        <v>113</v>
      </c>
      <c r="AV128" s="12" t="s">
        <v>85</v>
      </c>
      <c r="AW128" s="12" t="s">
        <v>39</v>
      </c>
      <c r="AX128" s="12" t="s">
        <v>78</v>
      </c>
      <c r="AY128" s="155" t="s">
        <v>348</v>
      </c>
    </row>
    <row r="129" spans="2:51" s="12" customFormat="1" ht="10.199999999999999">
      <c r="B129" s="153"/>
      <c r="D129" s="154" t="s">
        <v>360</v>
      </c>
      <c r="E129" s="155" t="s">
        <v>32</v>
      </c>
      <c r="F129" s="156" t="s">
        <v>367</v>
      </c>
      <c r="H129" s="155" t="s">
        <v>32</v>
      </c>
      <c r="I129" s="157"/>
      <c r="L129" s="153"/>
      <c r="M129" s="158"/>
      <c r="T129" s="159"/>
      <c r="AT129" s="155" t="s">
        <v>360</v>
      </c>
      <c r="AU129" s="155" t="s">
        <v>113</v>
      </c>
      <c r="AV129" s="12" t="s">
        <v>85</v>
      </c>
      <c r="AW129" s="12" t="s">
        <v>39</v>
      </c>
      <c r="AX129" s="12" t="s">
        <v>78</v>
      </c>
      <c r="AY129" s="155" t="s">
        <v>348</v>
      </c>
    </row>
    <row r="130" spans="2:51" s="12" customFormat="1" ht="10.199999999999999">
      <c r="B130" s="153"/>
      <c r="D130" s="154" t="s">
        <v>360</v>
      </c>
      <c r="E130" s="155" t="s">
        <v>32</v>
      </c>
      <c r="F130" s="156" t="s">
        <v>368</v>
      </c>
      <c r="H130" s="155" t="s">
        <v>32</v>
      </c>
      <c r="I130" s="157"/>
      <c r="L130" s="153"/>
      <c r="M130" s="158"/>
      <c r="T130" s="159"/>
      <c r="AT130" s="155" t="s">
        <v>360</v>
      </c>
      <c r="AU130" s="155" t="s">
        <v>113</v>
      </c>
      <c r="AV130" s="12" t="s">
        <v>85</v>
      </c>
      <c r="AW130" s="12" t="s">
        <v>39</v>
      </c>
      <c r="AX130" s="12" t="s">
        <v>78</v>
      </c>
      <c r="AY130" s="155" t="s">
        <v>348</v>
      </c>
    </row>
    <row r="131" spans="2:51" s="12" customFormat="1" ht="10.199999999999999">
      <c r="B131" s="153"/>
      <c r="D131" s="154" t="s">
        <v>360</v>
      </c>
      <c r="E131" s="155" t="s">
        <v>32</v>
      </c>
      <c r="F131" s="156" t="s">
        <v>369</v>
      </c>
      <c r="H131" s="155" t="s">
        <v>32</v>
      </c>
      <c r="I131" s="157"/>
      <c r="L131" s="153"/>
      <c r="M131" s="158"/>
      <c r="T131" s="159"/>
      <c r="AT131" s="155" t="s">
        <v>360</v>
      </c>
      <c r="AU131" s="155" t="s">
        <v>113</v>
      </c>
      <c r="AV131" s="12" t="s">
        <v>85</v>
      </c>
      <c r="AW131" s="12" t="s">
        <v>39</v>
      </c>
      <c r="AX131" s="12" t="s">
        <v>78</v>
      </c>
      <c r="AY131" s="155" t="s">
        <v>348</v>
      </c>
    </row>
    <row r="132" spans="2:51" s="12" customFormat="1" ht="10.199999999999999">
      <c r="B132" s="153"/>
      <c r="D132" s="154" t="s">
        <v>360</v>
      </c>
      <c r="E132" s="155" t="s">
        <v>32</v>
      </c>
      <c r="F132" s="156" t="s">
        <v>370</v>
      </c>
      <c r="H132" s="155" t="s">
        <v>32</v>
      </c>
      <c r="I132" s="157"/>
      <c r="L132" s="153"/>
      <c r="M132" s="158"/>
      <c r="T132" s="159"/>
      <c r="AT132" s="155" t="s">
        <v>360</v>
      </c>
      <c r="AU132" s="155" t="s">
        <v>113</v>
      </c>
      <c r="AV132" s="12" t="s">
        <v>85</v>
      </c>
      <c r="AW132" s="12" t="s">
        <v>39</v>
      </c>
      <c r="AX132" s="12" t="s">
        <v>78</v>
      </c>
      <c r="AY132" s="155" t="s">
        <v>348</v>
      </c>
    </row>
    <row r="133" spans="2:51" s="12" customFormat="1" ht="10.199999999999999">
      <c r="B133" s="153"/>
      <c r="D133" s="154" t="s">
        <v>360</v>
      </c>
      <c r="E133" s="155" t="s">
        <v>32</v>
      </c>
      <c r="F133" s="156" t="s">
        <v>371</v>
      </c>
      <c r="H133" s="155" t="s">
        <v>32</v>
      </c>
      <c r="I133" s="157"/>
      <c r="L133" s="153"/>
      <c r="M133" s="158"/>
      <c r="T133" s="159"/>
      <c r="AT133" s="155" t="s">
        <v>360</v>
      </c>
      <c r="AU133" s="155" t="s">
        <v>113</v>
      </c>
      <c r="AV133" s="12" t="s">
        <v>85</v>
      </c>
      <c r="AW133" s="12" t="s">
        <v>39</v>
      </c>
      <c r="AX133" s="12" t="s">
        <v>78</v>
      </c>
      <c r="AY133" s="155" t="s">
        <v>348</v>
      </c>
    </row>
    <row r="134" spans="2:51" s="12" customFormat="1" ht="10.199999999999999">
      <c r="B134" s="153"/>
      <c r="D134" s="154" t="s">
        <v>360</v>
      </c>
      <c r="E134" s="155" t="s">
        <v>32</v>
      </c>
      <c r="F134" s="156" t="s">
        <v>372</v>
      </c>
      <c r="H134" s="155" t="s">
        <v>32</v>
      </c>
      <c r="I134" s="157"/>
      <c r="L134" s="153"/>
      <c r="M134" s="158"/>
      <c r="T134" s="159"/>
      <c r="AT134" s="155" t="s">
        <v>360</v>
      </c>
      <c r="AU134" s="155" t="s">
        <v>113</v>
      </c>
      <c r="AV134" s="12" t="s">
        <v>85</v>
      </c>
      <c r="AW134" s="12" t="s">
        <v>39</v>
      </c>
      <c r="AX134" s="12" t="s">
        <v>78</v>
      </c>
      <c r="AY134" s="155" t="s">
        <v>348</v>
      </c>
    </row>
    <row r="135" spans="2:51" s="12" customFormat="1" ht="20.399999999999999">
      <c r="B135" s="153"/>
      <c r="D135" s="154" t="s">
        <v>360</v>
      </c>
      <c r="E135" s="155" t="s">
        <v>32</v>
      </c>
      <c r="F135" s="156" t="s">
        <v>373</v>
      </c>
      <c r="H135" s="155" t="s">
        <v>32</v>
      </c>
      <c r="I135" s="157"/>
      <c r="L135" s="153"/>
      <c r="M135" s="158"/>
      <c r="T135" s="159"/>
      <c r="AT135" s="155" t="s">
        <v>360</v>
      </c>
      <c r="AU135" s="155" t="s">
        <v>113</v>
      </c>
      <c r="AV135" s="12" t="s">
        <v>85</v>
      </c>
      <c r="AW135" s="12" t="s">
        <v>39</v>
      </c>
      <c r="AX135" s="12" t="s">
        <v>78</v>
      </c>
      <c r="AY135" s="155" t="s">
        <v>348</v>
      </c>
    </row>
    <row r="136" spans="2:51" s="12" customFormat="1" ht="10.199999999999999">
      <c r="B136" s="153"/>
      <c r="D136" s="154" t="s">
        <v>360</v>
      </c>
      <c r="E136" s="155" t="s">
        <v>32</v>
      </c>
      <c r="F136" s="156" t="s">
        <v>374</v>
      </c>
      <c r="H136" s="155" t="s">
        <v>32</v>
      </c>
      <c r="I136" s="157"/>
      <c r="L136" s="153"/>
      <c r="M136" s="158"/>
      <c r="T136" s="159"/>
      <c r="AT136" s="155" t="s">
        <v>360</v>
      </c>
      <c r="AU136" s="155" t="s">
        <v>113</v>
      </c>
      <c r="AV136" s="12" t="s">
        <v>85</v>
      </c>
      <c r="AW136" s="12" t="s">
        <v>39</v>
      </c>
      <c r="AX136" s="12" t="s">
        <v>78</v>
      </c>
      <c r="AY136" s="155" t="s">
        <v>348</v>
      </c>
    </row>
    <row r="137" spans="2:51" s="13" customFormat="1" ht="10.199999999999999">
      <c r="B137" s="160"/>
      <c r="D137" s="154" t="s">
        <v>360</v>
      </c>
      <c r="E137" s="161" t="s">
        <v>32</v>
      </c>
      <c r="F137" s="162" t="s">
        <v>375</v>
      </c>
      <c r="H137" s="163">
        <v>21.687999999999999</v>
      </c>
      <c r="I137" s="164"/>
      <c r="L137" s="160"/>
      <c r="M137" s="165"/>
      <c r="T137" s="166"/>
      <c r="AT137" s="161" t="s">
        <v>360</v>
      </c>
      <c r="AU137" s="161" t="s">
        <v>113</v>
      </c>
      <c r="AV137" s="13" t="s">
        <v>87</v>
      </c>
      <c r="AW137" s="13" t="s">
        <v>39</v>
      </c>
      <c r="AX137" s="13" t="s">
        <v>85</v>
      </c>
      <c r="AY137" s="161" t="s">
        <v>348</v>
      </c>
    </row>
    <row r="138" spans="2:51" s="1" customFormat="1" ht="10.199999999999999">
      <c r="B138" s="33"/>
      <c r="D138" s="154" t="s">
        <v>376</v>
      </c>
      <c r="F138" s="167" t="s">
        <v>377</v>
      </c>
      <c r="L138" s="33"/>
      <c r="M138" s="152"/>
      <c r="T138" s="54"/>
      <c r="AU138" s="17" t="s">
        <v>113</v>
      </c>
    </row>
    <row r="139" spans="2:51" s="1" customFormat="1" ht="10.199999999999999">
      <c r="B139" s="33"/>
      <c r="D139" s="154" t="s">
        <v>376</v>
      </c>
      <c r="F139" s="168" t="s">
        <v>378</v>
      </c>
      <c r="H139" s="169">
        <v>4.4800000000000004</v>
      </c>
      <c r="L139" s="33"/>
      <c r="M139" s="152"/>
      <c r="T139" s="54"/>
      <c r="AU139" s="17" t="s">
        <v>113</v>
      </c>
    </row>
    <row r="140" spans="2:51" s="1" customFormat="1" ht="10.199999999999999">
      <c r="B140" s="33"/>
      <c r="D140" s="154" t="s">
        <v>376</v>
      </c>
      <c r="F140" s="167" t="s">
        <v>379</v>
      </c>
      <c r="L140" s="33"/>
      <c r="M140" s="152"/>
      <c r="T140" s="54"/>
      <c r="AU140" s="17" t="s">
        <v>113</v>
      </c>
    </row>
    <row r="141" spans="2:51" s="1" customFormat="1" ht="10.199999999999999">
      <c r="B141" s="33"/>
      <c r="D141" s="154" t="s">
        <v>376</v>
      </c>
      <c r="F141" s="168" t="s">
        <v>380</v>
      </c>
      <c r="H141" s="169">
        <v>376.56</v>
      </c>
      <c r="L141" s="33"/>
      <c r="M141" s="152"/>
      <c r="T141" s="54"/>
      <c r="AU141" s="17" t="s">
        <v>113</v>
      </c>
    </row>
    <row r="142" spans="2:51" s="1" customFormat="1" ht="10.199999999999999">
      <c r="B142" s="33"/>
      <c r="D142" s="154" t="s">
        <v>376</v>
      </c>
      <c r="F142" s="167" t="s">
        <v>381</v>
      </c>
      <c r="L142" s="33"/>
      <c r="M142" s="152"/>
      <c r="T142" s="54"/>
      <c r="AU142" s="17" t="s">
        <v>113</v>
      </c>
    </row>
    <row r="143" spans="2:51" s="1" customFormat="1" ht="10.199999999999999">
      <c r="B143" s="33"/>
      <c r="D143" s="154" t="s">
        <v>376</v>
      </c>
      <c r="F143" s="168" t="s">
        <v>382</v>
      </c>
      <c r="H143" s="169">
        <v>15.24</v>
      </c>
      <c r="L143" s="33"/>
      <c r="M143" s="152"/>
      <c r="T143" s="54"/>
      <c r="AU143" s="17" t="s">
        <v>113</v>
      </c>
    </row>
    <row r="144" spans="2:51" s="1" customFormat="1" ht="10.199999999999999">
      <c r="B144" s="33"/>
      <c r="D144" s="154" t="s">
        <v>376</v>
      </c>
      <c r="F144" s="167" t="s">
        <v>383</v>
      </c>
      <c r="L144" s="33"/>
      <c r="M144" s="152"/>
      <c r="T144" s="54"/>
      <c r="AU144" s="17" t="s">
        <v>113</v>
      </c>
    </row>
    <row r="145" spans="2:65" s="1" customFormat="1" ht="10.199999999999999">
      <c r="B145" s="33"/>
      <c r="D145" s="154" t="s">
        <v>376</v>
      </c>
      <c r="F145" s="168" t="s">
        <v>384</v>
      </c>
      <c r="H145" s="169">
        <v>52.52</v>
      </c>
      <c r="L145" s="33"/>
      <c r="M145" s="152"/>
      <c r="T145" s="54"/>
      <c r="AU145" s="17" t="s">
        <v>113</v>
      </c>
    </row>
    <row r="146" spans="2:65" s="1" customFormat="1" ht="10.199999999999999">
      <c r="B146" s="33"/>
      <c r="D146" s="154" t="s">
        <v>376</v>
      </c>
      <c r="F146" s="167" t="s">
        <v>385</v>
      </c>
      <c r="L146" s="33"/>
      <c r="M146" s="152"/>
      <c r="T146" s="54"/>
      <c r="AU146" s="17" t="s">
        <v>113</v>
      </c>
    </row>
    <row r="147" spans="2:65" s="1" customFormat="1" ht="10.199999999999999">
      <c r="B147" s="33"/>
      <c r="D147" s="154" t="s">
        <v>376</v>
      </c>
      <c r="F147" s="168" t="s">
        <v>386</v>
      </c>
      <c r="H147" s="169">
        <v>323.33999999999997</v>
      </c>
      <c r="L147" s="33"/>
      <c r="M147" s="152"/>
      <c r="T147" s="54"/>
      <c r="AU147" s="17" t="s">
        <v>113</v>
      </c>
    </row>
    <row r="148" spans="2:65" s="1" customFormat="1" ht="10.199999999999999">
      <c r="B148" s="33"/>
      <c r="D148" s="154" t="s">
        <v>376</v>
      </c>
      <c r="F148" s="167" t="s">
        <v>387</v>
      </c>
      <c r="L148" s="33"/>
      <c r="M148" s="152"/>
      <c r="T148" s="54"/>
      <c r="AU148" s="17" t="s">
        <v>113</v>
      </c>
    </row>
    <row r="149" spans="2:65" s="1" customFormat="1" ht="10.199999999999999">
      <c r="B149" s="33"/>
      <c r="D149" s="154" t="s">
        <v>376</v>
      </c>
      <c r="F149" s="168" t="s">
        <v>388</v>
      </c>
      <c r="H149" s="169">
        <v>8.08</v>
      </c>
      <c r="L149" s="33"/>
      <c r="M149" s="152"/>
      <c r="T149" s="54"/>
      <c r="AU149" s="17" t="s">
        <v>113</v>
      </c>
    </row>
    <row r="150" spans="2:65" s="1" customFormat="1" ht="10.199999999999999">
      <c r="B150" s="33"/>
      <c r="D150" s="154" t="s">
        <v>376</v>
      </c>
      <c r="F150" s="167" t="s">
        <v>389</v>
      </c>
      <c r="L150" s="33"/>
      <c r="M150" s="152"/>
      <c r="T150" s="54"/>
      <c r="AU150" s="17" t="s">
        <v>113</v>
      </c>
    </row>
    <row r="151" spans="2:65" s="1" customFormat="1" ht="10.199999999999999">
      <c r="B151" s="33"/>
      <c r="D151" s="154" t="s">
        <v>376</v>
      </c>
      <c r="F151" s="168" t="s">
        <v>390</v>
      </c>
      <c r="H151" s="169">
        <v>328.89</v>
      </c>
      <c r="L151" s="33"/>
      <c r="M151" s="152"/>
      <c r="T151" s="54"/>
      <c r="AU151" s="17" t="s">
        <v>113</v>
      </c>
    </row>
    <row r="152" spans="2:65" s="1" customFormat="1" ht="10.199999999999999">
      <c r="B152" s="33"/>
      <c r="D152" s="154" t="s">
        <v>376</v>
      </c>
      <c r="F152" s="167" t="s">
        <v>391</v>
      </c>
      <c r="L152" s="33"/>
      <c r="M152" s="152"/>
      <c r="T152" s="54"/>
      <c r="AU152" s="17" t="s">
        <v>113</v>
      </c>
    </row>
    <row r="153" spans="2:65" s="1" customFormat="1" ht="10.199999999999999">
      <c r="B153" s="33"/>
      <c r="D153" s="154" t="s">
        <v>376</v>
      </c>
      <c r="F153" s="168" t="s">
        <v>392</v>
      </c>
      <c r="H153" s="169">
        <v>2.94</v>
      </c>
      <c r="L153" s="33"/>
      <c r="M153" s="152"/>
      <c r="T153" s="54"/>
      <c r="AU153" s="17" t="s">
        <v>113</v>
      </c>
    </row>
    <row r="154" spans="2:65" s="1" customFormat="1" ht="10.199999999999999">
      <c r="B154" s="33"/>
      <c r="D154" s="154" t="s">
        <v>376</v>
      </c>
      <c r="F154" s="167" t="s">
        <v>393</v>
      </c>
      <c r="L154" s="33"/>
      <c r="M154" s="152"/>
      <c r="T154" s="54"/>
      <c r="AU154" s="17" t="s">
        <v>113</v>
      </c>
    </row>
    <row r="155" spans="2:65" s="1" customFormat="1" ht="10.199999999999999">
      <c r="B155" s="33"/>
      <c r="D155" s="154" t="s">
        <v>376</v>
      </c>
      <c r="F155" s="168" t="s">
        <v>394</v>
      </c>
      <c r="H155" s="169">
        <v>2.65</v>
      </c>
      <c r="L155" s="33"/>
      <c r="M155" s="152"/>
      <c r="T155" s="54"/>
      <c r="AU155" s="17" t="s">
        <v>113</v>
      </c>
    </row>
    <row r="156" spans="2:65" s="1" customFormat="1" ht="62.7" customHeight="1">
      <c r="B156" s="33"/>
      <c r="C156" s="136" t="s">
        <v>87</v>
      </c>
      <c r="D156" s="136" t="s">
        <v>352</v>
      </c>
      <c r="E156" s="137" t="s">
        <v>395</v>
      </c>
      <c r="F156" s="138" t="s">
        <v>396</v>
      </c>
      <c r="G156" s="139" t="s">
        <v>355</v>
      </c>
      <c r="H156" s="140">
        <v>21.687999999999999</v>
      </c>
      <c r="I156" s="141"/>
      <c r="J156" s="142">
        <f>ROUND(I156*H156,2)</f>
        <v>0</v>
      </c>
      <c r="K156" s="138" t="s">
        <v>356</v>
      </c>
      <c r="L156" s="33"/>
      <c r="M156" s="143" t="s">
        <v>32</v>
      </c>
      <c r="N156" s="144" t="s">
        <v>49</v>
      </c>
      <c r="P156" s="145">
        <f>O156*H156</f>
        <v>0</v>
      </c>
      <c r="Q156" s="145">
        <v>0</v>
      </c>
      <c r="R156" s="145">
        <f>Q156*H156</f>
        <v>0</v>
      </c>
      <c r="S156" s="145">
        <v>0</v>
      </c>
      <c r="T156" s="146">
        <f>S156*H156</f>
        <v>0</v>
      </c>
      <c r="AR156" s="147" t="s">
        <v>133</v>
      </c>
      <c r="AT156" s="147" t="s">
        <v>352</v>
      </c>
      <c r="AU156" s="147" t="s">
        <v>113</v>
      </c>
      <c r="AY156" s="17" t="s">
        <v>348</v>
      </c>
      <c r="BE156" s="148">
        <f>IF(N156="základní",J156,0)</f>
        <v>0</v>
      </c>
      <c r="BF156" s="148">
        <f>IF(N156="snížená",J156,0)</f>
        <v>0</v>
      </c>
      <c r="BG156" s="148">
        <f>IF(N156="zákl. přenesená",J156,0)</f>
        <v>0</v>
      </c>
      <c r="BH156" s="148">
        <f>IF(N156="sníž. přenesená",J156,0)</f>
        <v>0</v>
      </c>
      <c r="BI156" s="148">
        <f>IF(N156="nulová",J156,0)</f>
        <v>0</v>
      </c>
      <c r="BJ156" s="17" t="s">
        <v>85</v>
      </c>
      <c r="BK156" s="148">
        <f>ROUND(I156*H156,2)</f>
        <v>0</v>
      </c>
      <c r="BL156" s="17" t="s">
        <v>133</v>
      </c>
      <c r="BM156" s="147" t="s">
        <v>397</v>
      </c>
    </row>
    <row r="157" spans="2:65" s="1" customFormat="1" ht="10.199999999999999">
      <c r="B157" s="33"/>
      <c r="D157" s="149" t="s">
        <v>358</v>
      </c>
      <c r="F157" s="150" t="s">
        <v>398</v>
      </c>
      <c r="I157" s="151"/>
      <c r="L157" s="33"/>
      <c r="M157" s="152"/>
      <c r="T157" s="54"/>
      <c r="AT157" s="17" t="s">
        <v>358</v>
      </c>
      <c r="AU157" s="17" t="s">
        <v>113</v>
      </c>
    </row>
    <row r="158" spans="2:65" s="12" customFormat="1" ht="10.199999999999999">
      <c r="B158" s="153"/>
      <c r="D158" s="154" t="s">
        <v>360</v>
      </c>
      <c r="E158" s="155" t="s">
        <v>32</v>
      </c>
      <c r="F158" s="156" t="s">
        <v>399</v>
      </c>
      <c r="H158" s="155" t="s">
        <v>32</v>
      </c>
      <c r="I158" s="157"/>
      <c r="L158" s="153"/>
      <c r="M158" s="158"/>
      <c r="T158" s="159"/>
      <c r="AT158" s="155" t="s">
        <v>360</v>
      </c>
      <c r="AU158" s="155" t="s">
        <v>113</v>
      </c>
      <c r="AV158" s="12" t="s">
        <v>85</v>
      </c>
      <c r="AW158" s="12" t="s">
        <v>39</v>
      </c>
      <c r="AX158" s="12" t="s">
        <v>78</v>
      </c>
      <c r="AY158" s="155" t="s">
        <v>348</v>
      </c>
    </row>
    <row r="159" spans="2:65" s="13" customFormat="1" ht="10.199999999999999">
      <c r="B159" s="160"/>
      <c r="D159" s="154" t="s">
        <v>360</v>
      </c>
      <c r="E159" s="161" t="s">
        <v>32</v>
      </c>
      <c r="F159" s="162" t="s">
        <v>400</v>
      </c>
      <c r="H159" s="163">
        <v>21.687999999999999</v>
      </c>
      <c r="I159" s="164"/>
      <c r="L159" s="160"/>
      <c r="M159" s="165"/>
      <c r="T159" s="166"/>
      <c r="AT159" s="161" t="s">
        <v>360</v>
      </c>
      <c r="AU159" s="161" t="s">
        <v>113</v>
      </c>
      <c r="AV159" s="13" t="s">
        <v>87</v>
      </c>
      <c r="AW159" s="13" t="s">
        <v>39</v>
      </c>
      <c r="AX159" s="13" t="s">
        <v>85</v>
      </c>
      <c r="AY159" s="161" t="s">
        <v>348</v>
      </c>
    </row>
    <row r="160" spans="2:65" s="1" customFormat="1" ht="66.75" customHeight="1">
      <c r="B160" s="33"/>
      <c r="C160" s="136" t="s">
        <v>113</v>
      </c>
      <c r="D160" s="136" t="s">
        <v>352</v>
      </c>
      <c r="E160" s="137" t="s">
        <v>401</v>
      </c>
      <c r="F160" s="138" t="s">
        <v>402</v>
      </c>
      <c r="G160" s="139" t="s">
        <v>355</v>
      </c>
      <c r="H160" s="140">
        <v>108.44</v>
      </c>
      <c r="I160" s="141"/>
      <c r="J160" s="142">
        <f>ROUND(I160*H160,2)</f>
        <v>0</v>
      </c>
      <c r="K160" s="138" t="s">
        <v>356</v>
      </c>
      <c r="L160" s="33"/>
      <c r="M160" s="143" t="s">
        <v>32</v>
      </c>
      <c r="N160" s="144" t="s">
        <v>49</v>
      </c>
      <c r="P160" s="145">
        <f>O160*H160</f>
        <v>0</v>
      </c>
      <c r="Q160" s="145">
        <v>0</v>
      </c>
      <c r="R160" s="145">
        <f>Q160*H160</f>
        <v>0</v>
      </c>
      <c r="S160" s="145">
        <v>0</v>
      </c>
      <c r="T160" s="146">
        <f>S160*H160</f>
        <v>0</v>
      </c>
      <c r="AR160" s="147" t="s">
        <v>133</v>
      </c>
      <c r="AT160" s="147" t="s">
        <v>352</v>
      </c>
      <c r="AU160" s="147" t="s">
        <v>113</v>
      </c>
      <c r="AY160" s="17" t="s">
        <v>348</v>
      </c>
      <c r="BE160" s="148">
        <f>IF(N160="základní",J160,0)</f>
        <v>0</v>
      </c>
      <c r="BF160" s="148">
        <f>IF(N160="snížená",J160,0)</f>
        <v>0</v>
      </c>
      <c r="BG160" s="148">
        <f>IF(N160="zákl. přenesená",J160,0)</f>
        <v>0</v>
      </c>
      <c r="BH160" s="148">
        <f>IF(N160="sníž. přenesená",J160,0)</f>
        <v>0</v>
      </c>
      <c r="BI160" s="148">
        <f>IF(N160="nulová",J160,0)</f>
        <v>0</v>
      </c>
      <c r="BJ160" s="17" t="s">
        <v>85</v>
      </c>
      <c r="BK160" s="148">
        <f>ROUND(I160*H160,2)</f>
        <v>0</v>
      </c>
      <c r="BL160" s="17" t="s">
        <v>133</v>
      </c>
      <c r="BM160" s="147" t="s">
        <v>403</v>
      </c>
    </row>
    <row r="161" spans="2:65" s="1" customFormat="1" ht="10.199999999999999">
      <c r="B161" s="33"/>
      <c r="D161" s="149" t="s">
        <v>358</v>
      </c>
      <c r="F161" s="150" t="s">
        <v>404</v>
      </c>
      <c r="I161" s="151"/>
      <c r="L161" s="33"/>
      <c r="M161" s="152"/>
      <c r="T161" s="54"/>
      <c r="AT161" s="17" t="s">
        <v>358</v>
      </c>
      <c r="AU161" s="17" t="s">
        <v>113</v>
      </c>
    </row>
    <row r="162" spans="2:65" s="12" customFormat="1" ht="10.199999999999999">
      <c r="B162" s="153"/>
      <c r="D162" s="154" t="s">
        <v>360</v>
      </c>
      <c r="E162" s="155" t="s">
        <v>32</v>
      </c>
      <c r="F162" s="156" t="s">
        <v>399</v>
      </c>
      <c r="H162" s="155" t="s">
        <v>32</v>
      </c>
      <c r="I162" s="157"/>
      <c r="L162" s="153"/>
      <c r="M162" s="158"/>
      <c r="T162" s="159"/>
      <c r="AT162" s="155" t="s">
        <v>360</v>
      </c>
      <c r="AU162" s="155" t="s">
        <v>113</v>
      </c>
      <c r="AV162" s="12" t="s">
        <v>85</v>
      </c>
      <c r="AW162" s="12" t="s">
        <v>39</v>
      </c>
      <c r="AX162" s="12" t="s">
        <v>78</v>
      </c>
      <c r="AY162" s="155" t="s">
        <v>348</v>
      </c>
    </row>
    <row r="163" spans="2:65" s="13" customFormat="1" ht="10.199999999999999">
      <c r="B163" s="160"/>
      <c r="D163" s="154" t="s">
        <v>360</v>
      </c>
      <c r="E163" s="161" t="s">
        <v>32</v>
      </c>
      <c r="F163" s="162" t="s">
        <v>400</v>
      </c>
      <c r="H163" s="163">
        <v>21.687999999999999</v>
      </c>
      <c r="I163" s="164"/>
      <c r="L163" s="160"/>
      <c r="M163" s="165"/>
      <c r="T163" s="166"/>
      <c r="AT163" s="161" t="s">
        <v>360</v>
      </c>
      <c r="AU163" s="161" t="s">
        <v>113</v>
      </c>
      <c r="AV163" s="13" t="s">
        <v>87</v>
      </c>
      <c r="AW163" s="13" t="s">
        <v>39</v>
      </c>
      <c r="AX163" s="13" t="s">
        <v>85</v>
      </c>
      <c r="AY163" s="161" t="s">
        <v>348</v>
      </c>
    </row>
    <row r="164" spans="2:65" s="13" customFormat="1" ht="10.199999999999999">
      <c r="B164" s="160"/>
      <c r="D164" s="154" t="s">
        <v>360</v>
      </c>
      <c r="F164" s="162" t="s">
        <v>405</v>
      </c>
      <c r="H164" s="163">
        <v>108.44</v>
      </c>
      <c r="I164" s="164"/>
      <c r="L164" s="160"/>
      <c r="M164" s="165"/>
      <c r="T164" s="166"/>
      <c r="AT164" s="161" t="s">
        <v>360</v>
      </c>
      <c r="AU164" s="161" t="s">
        <v>113</v>
      </c>
      <c r="AV164" s="13" t="s">
        <v>87</v>
      </c>
      <c r="AW164" s="13" t="s">
        <v>4</v>
      </c>
      <c r="AX164" s="13" t="s">
        <v>85</v>
      </c>
      <c r="AY164" s="161" t="s">
        <v>348</v>
      </c>
    </row>
    <row r="165" spans="2:65" s="1" customFormat="1" ht="44.25" customHeight="1">
      <c r="B165" s="33"/>
      <c r="C165" s="136" t="s">
        <v>133</v>
      </c>
      <c r="D165" s="136" t="s">
        <v>352</v>
      </c>
      <c r="E165" s="137" t="s">
        <v>406</v>
      </c>
      <c r="F165" s="138" t="s">
        <v>407</v>
      </c>
      <c r="G165" s="139" t="s">
        <v>408</v>
      </c>
      <c r="H165" s="140">
        <v>37.954000000000001</v>
      </c>
      <c r="I165" s="141"/>
      <c r="J165" s="142">
        <f>ROUND(I165*H165,2)</f>
        <v>0</v>
      </c>
      <c r="K165" s="138" t="s">
        <v>356</v>
      </c>
      <c r="L165" s="33"/>
      <c r="M165" s="143" t="s">
        <v>32</v>
      </c>
      <c r="N165" s="144" t="s">
        <v>49</v>
      </c>
      <c r="P165" s="145">
        <f>O165*H165</f>
        <v>0</v>
      </c>
      <c r="Q165" s="145">
        <v>0</v>
      </c>
      <c r="R165" s="145">
        <f>Q165*H165</f>
        <v>0</v>
      </c>
      <c r="S165" s="145">
        <v>0</v>
      </c>
      <c r="T165" s="146">
        <f>S165*H165</f>
        <v>0</v>
      </c>
      <c r="AR165" s="147" t="s">
        <v>133</v>
      </c>
      <c r="AT165" s="147" t="s">
        <v>352</v>
      </c>
      <c r="AU165" s="147" t="s">
        <v>113</v>
      </c>
      <c r="AY165" s="17" t="s">
        <v>348</v>
      </c>
      <c r="BE165" s="148">
        <f>IF(N165="základní",J165,0)</f>
        <v>0</v>
      </c>
      <c r="BF165" s="148">
        <f>IF(N165="snížená",J165,0)</f>
        <v>0</v>
      </c>
      <c r="BG165" s="148">
        <f>IF(N165="zákl. přenesená",J165,0)</f>
        <v>0</v>
      </c>
      <c r="BH165" s="148">
        <f>IF(N165="sníž. přenesená",J165,0)</f>
        <v>0</v>
      </c>
      <c r="BI165" s="148">
        <f>IF(N165="nulová",J165,0)</f>
        <v>0</v>
      </c>
      <c r="BJ165" s="17" t="s">
        <v>85</v>
      </c>
      <c r="BK165" s="148">
        <f>ROUND(I165*H165,2)</f>
        <v>0</v>
      </c>
      <c r="BL165" s="17" t="s">
        <v>133</v>
      </c>
      <c r="BM165" s="147" t="s">
        <v>409</v>
      </c>
    </row>
    <row r="166" spans="2:65" s="1" customFormat="1" ht="10.199999999999999">
      <c r="B166" s="33"/>
      <c r="D166" s="149" t="s">
        <v>358</v>
      </c>
      <c r="F166" s="150" t="s">
        <v>410</v>
      </c>
      <c r="I166" s="151"/>
      <c r="L166" s="33"/>
      <c r="M166" s="152"/>
      <c r="T166" s="54"/>
      <c r="AT166" s="17" t="s">
        <v>358</v>
      </c>
      <c r="AU166" s="17" t="s">
        <v>113</v>
      </c>
    </row>
    <row r="167" spans="2:65" s="12" customFormat="1" ht="10.199999999999999">
      <c r="B167" s="153"/>
      <c r="D167" s="154" t="s">
        <v>360</v>
      </c>
      <c r="E167" s="155" t="s">
        <v>32</v>
      </c>
      <c r="F167" s="156" t="s">
        <v>399</v>
      </c>
      <c r="H167" s="155" t="s">
        <v>32</v>
      </c>
      <c r="I167" s="157"/>
      <c r="L167" s="153"/>
      <c r="M167" s="158"/>
      <c r="T167" s="159"/>
      <c r="AT167" s="155" t="s">
        <v>360</v>
      </c>
      <c r="AU167" s="155" t="s">
        <v>113</v>
      </c>
      <c r="AV167" s="12" t="s">
        <v>85</v>
      </c>
      <c r="AW167" s="12" t="s">
        <v>39</v>
      </c>
      <c r="AX167" s="12" t="s">
        <v>78</v>
      </c>
      <c r="AY167" s="155" t="s">
        <v>348</v>
      </c>
    </row>
    <row r="168" spans="2:65" s="12" customFormat="1" ht="20.399999999999999">
      <c r="B168" s="153"/>
      <c r="D168" s="154" t="s">
        <v>360</v>
      </c>
      <c r="E168" s="155" t="s">
        <v>32</v>
      </c>
      <c r="F168" s="156" t="s">
        <v>411</v>
      </c>
      <c r="H168" s="155" t="s">
        <v>32</v>
      </c>
      <c r="I168" s="157"/>
      <c r="L168" s="153"/>
      <c r="M168" s="158"/>
      <c r="T168" s="159"/>
      <c r="AT168" s="155" t="s">
        <v>360</v>
      </c>
      <c r="AU168" s="155" t="s">
        <v>113</v>
      </c>
      <c r="AV168" s="12" t="s">
        <v>85</v>
      </c>
      <c r="AW168" s="12" t="s">
        <v>39</v>
      </c>
      <c r="AX168" s="12" t="s">
        <v>78</v>
      </c>
      <c r="AY168" s="155" t="s">
        <v>348</v>
      </c>
    </row>
    <row r="169" spans="2:65" s="13" customFormat="1" ht="10.199999999999999">
      <c r="B169" s="160"/>
      <c r="D169" s="154" t="s">
        <v>360</v>
      </c>
      <c r="E169" s="161" t="s">
        <v>32</v>
      </c>
      <c r="F169" s="162" t="s">
        <v>400</v>
      </c>
      <c r="H169" s="163">
        <v>21.687999999999999</v>
      </c>
      <c r="I169" s="164"/>
      <c r="L169" s="160"/>
      <c r="M169" s="165"/>
      <c r="T169" s="166"/>
      <c r="AT169" s="161" t="s">
        <v>360</v>
      </c>
      <c r="AU169" s="161" t="s">
        <v>113</v>
      </c>
      <c r="AV169" s="13" t="s">
        <v>87</v>
      </c>
      <c r="AW169" s="13" t="s">
        <v>39</v>
      </c>
      <c r="AX169" s="13" t="s">
        <v>85</v>
      </c>
      <c r="AY169" s="161" t="s">
        <v>348</v>
      </c>
    </row>
    <row r="170" spans="2:65" s="13" customFormat="1" ht="10.199999999999999">
      <c r="B170" s="160"/>
      <c r="D170" s="154" t="s">
        <v>360</v>
      </c>
      <c r="F170" s="162" t="s">
        <v>412</v>
      </c>
      <c r="H170" s="163">
        <v>37.954000000000001</v>
      </c>
      <c r="I170" s="164"/>
      <c r="L170" s="160"/>
      <c r="M170" s="165"/>
      <c r="T170" s="166"/>
      <c r="AT170" s="161" t="s">
        <v>360</v>
      </c>
      <c r="AU170" s="161" t="s">
        <v>113</v>
      </c>
      <c r="AV170" s="13" t="s">
        <v>87</v>
      </c>
      <c r="AW170" s="13" t="s">
        <v>4</v>
      </c>
      <c r="AX170" s="13" t="s">
        <v>85</v>
      </c>
      <c r="AY170" s="161" t="s">
        <v>348</v>
      </c>
    </row>
    <row r="171" spans="2:65" s="1" customFormat="1" ht="37.799999999999997" customHeight="1">
      <c r="B171" s="33"/>
      <c r="C171" s="136" t="s">
        <v>413</v>
      </c>
      <c r="D171" s="136" t="s">
        <v>352</v>
      </c>
      <c r="E171" s="137" t="s">
        <v>414</v>
      </c>
      <c r="F171" s="138" t="s">
        <v>415</v>
      </c>
      <c r="G171" s="139" t="s">
        <v>355</v>
      </c>
      <c r="H171" s="140">
        <v>21.687999999999999</v>
      </c>
      <c r="I171" s="141"/>
      <c r="J171" s="142">
        <f>ROUND(I171*H171,2)</f>
        <v>0</v>
      </c>
      <c r="K171" s="138" t="s">
        <v>356</v>
      </c>
      <c r="L171" s="33"/>
      <c r="M171" s="143" t="s">
        <v>32</v>
      </c>
      <c r="N171" s="144" t="s">
        <v>49</v>
      </c>
      <c r="P171" s="145">
        <f>O171*H171</f>
        <v>0</v>
      </c>
      <c r="Q171" s="145">
        <v>0</v>
      </c>
      <c r="R171" s="145">
        <f>Q171*H171</f>
        <v>0</v>
      </c>
      <c r="S171" s="145">
        <v>0</v>
      </c>
      <c r="T171" s="146">
        <f>S171*H171</f>
        <v>0</v>
      </c>
      <c r="AR171" s="147" t="s">
        <v>133</v>
      </c>
      <c r="AT171" s="147" t="s">
        <v>352</v>
      </c>
      <c r="AU171" s="147" t="s">
        <v>113</v>
      </c>
      <c r="AY171" s="17" t="s">
        <v>348</v>
      </c>
      <c r="BE171" s="148">
        <f>IF(N171="základní",J171,0)</f>
        <v>0</v>
      </c>
      <c r="BF171" s="148">
        <f>IF(N171="snížená",J171,0)</f>
        <v>0</v>
      </c>
      <c r="BG171" s="148">
        <f>IF(N171="zákl. přenesená",J171,0)</f>
        <v>0</v>
      </c>
      <c r="BH171" s="148">
        <f>IF(N171="sníž. přenesená",J171,0)</f>
        <v>0</v>
      </c>
      <c r="BI171" s="148">
        <f>IF(N171="nulová",J171,0)</f>
        <v>0</v>
      </c>
      <c r="BJ171" s="17" t="s">
        <v>85</v>
      </c>
      <c r="BK171" s="148">
        <f>ROUND(I171*H171,2)</f>
        <v>0</v>
      </c>
      <c r="BL171" s="17" t="s">
        <v>133</v>
      </c>
      <c r="BM171" s="147" t="s">
        <v>416</v>
      </c>
    </row>
    <row r="172" spans="2:65" s="1" customFormat="1" ht="10.199999999999999">
      <c r="B172" s="33"/>
      <c r="D172" s="149" t="s">
        <v>358</v>
      </c>
      <c r="F172" s="150" t="s">
        <v>417</v>
      </c>
      <c r="I172" s="151"/>
      <c r="L172" s="33"/>
      <c r="M172" s="152"/>
      <c r="T172" s="54"/>
      <c r="AT172" s="17" t="s">
        <v>358</v>
      </c>
      <c r="AU172" s="17" t="s">
        <v>113</v>
      </c>
    </row>
    <row r="173" spans="2:65" s="12" customFormat="1" ht="10.199999999999999">
      <c r="B173" s="153"/>
      <c r="D173" s="154" t="s">
        <v>360</v>
      </c>
      <c r="E173" s="155" t="s">
        <v>32</v>
      </c>
      <c r="F173" s="156" t="s">
        <v>399</v>
      </c>
      <c r="H173" s="155" t="s">
        <v>32</v>
      </c>
      <c r="I173" s="157"/>
      <c r="L173" s="153"/>
      <c r="M173" s="158"/>
      <c r="T173" s="159"/>
      <c r="AT173" s="155" t="s">
        <v>360</v>
      </c>
      <c r="AU173" s="155" t="s">
        <v>113</v>
      </c>
      <c r="AV173" s="12" t="s">
        <v>85</v>
      </c>
      <c r="AW173" s="12" t="s">
        <v>39</v>
      </c>
      <c r="AX173" s="12" t="s">
        <v>78</v>
      </c>
      <c r="AY173" s="155" t="s">
        <v>348</v>
      </c>
    </row>
    <row r="174" spans="2:65" s="13" customFormat="1" ht="10.199999999999999">
      <c r="B174" s="160"/>
      <c r="D174" s="154" t="s">
        <v>360</v>
      </c>
      <c r="E174" s="161" t="s">
        <v>32</v>
      </c>
      <c r="F174" s="162" t="s">
        <v>400</v>
      </c>
      <c r="H174" s="163">
        <v>21.687999999999999</v>
      </c>
      <c r="I174" s="164"/>
      <c r="L174" s="160"/>
      <c r="M174" s="165"/>
      <c r="T174" s="166"/>
      <c r="AT174" s="161" t="s">
        <v>360</v>
      </c>
      <c r="AU174" s="161" t="s">
        <v>113</v>
      </c>
      <c r="AV174" s="13" t="s">
        <v>87</v>
      </c>
      <c r="AW174" s="13" t="s">
        <v>39</v>
      </c>
      <c r="AX174" s="13" t="s">
        <v>85</v>
      </c>
      <c r="AY174" s="161" t="s">
        <v>348</v>
      </c>
    </row>
    <row r="175" spans="2:65" s="1" customFormat="1" ht="37.799999999999997" customHeight="1">
      <c r="B175" s="33"/>
      <c r="C175" s="136" t="s">
        <v>129</v>
      </c>
      <c r="D175" s="136" t="s">
        <v>352</v>
      </c>
      <c r="E175" s="137" t="s">
        <v>418</v>
      </c>
      <c r="F175" s="138" t="s">
        <v>419</v>
      </c>
      <c r="G175" s="139" t="s">
        <v>420</v>
      </c>
      <c r="H175" s="140">
        <v>1084.4100000000001</v>
      </c>
      <c r="I175" s="141"/>
      <c r="J175" s="142">
        <f>ROUND(I175*H175,2)</f>
        <v>0</v>
      </c>
      <c r="K175" s="138" t="s">
        <v>356</v>
      </c>
      <c r="L175" s="33"/>
      <c r="M175" s="143" t="s">
        <v>32</v>
      </c>
      <c r="N175" s="144" t="s">
        <v>49</v>
      </c>
      <c r="P175" s="145">
        <f>O175*H175</f>
        <v>0</v>
      </c>
      <c r="Q175" s="145">
        <v>0</v>
      </c>
      <c r="R175" s="145">
        <f>Q175*H175</f>
        <v>0</v>
      </c>
      <c r="S175" s="145">
        <v>0</v>
      </c>
      <c r="T175" s="146">
        <f>S175*H175</f>
        <v>0</v>
      </c>
      <c r="AR175" s="147" t="s">
        <v>133</v>
      </c>
      <c r="AT175" s="147" t="s">
        <v>352</v>
      </c>
      <c r="AU175" s="147" t="s">
        <v>113</v>
      </c>
      <c r="AY175" s="17" t="s">
        <v>348</v>
      </c>
      <c r="BE175" s="148">
        <f>IF(N175="základní",J175,0)</f>
        <v>0</v>
      </c>
      <c r="BF175" s="148">
        <f>IF(N175="snížená",J175,0)</f>
        <v>0</v>
      </c>
      <c r="BG175" s="148">
        <f>IF(N175="zákl. přenesená",J175,0)</f>
        <v>0</v>
      </c>
      <c r="BH175" s="148">
        <f>IF(N175="sníž. přenesená",J175,0)</f>
        <v>0</v>
      </c>
      <c r="BI175" s="148">
        <f>IF(N175="nulová",J175,0)</f>
        <v>0</v>
      </c>
      <c r="BJ175" s="17" t="s">
        <v>85</v>
      </c>
      <c r="BK175" s="148">
        <f>ROUND(I175*H175,2)</f>
        <v>0</v>
      </c>
      <c r="BL175" s="17" t="s">
        <v>133</v>
      </c>
      <c r="BM175" s="147" t="s">
        <v>421</v>
      </c>
    </row>
    <row r="176" spans="2:65" s="1" customFormat="1" ht="10.199999999999999">
      <c r="B176" s="33"/>
      <c r="D176" s="149" t="s">
        <v>358</v>
      </c>
      <c r="F176" s="150" t="s">
        <v>422</v>
      </c>
      <c r="I176" s="151"/>
      <c r="L176" s="33"/>
      <c r="M176" s="152"/>
      <c r="T176" s="54"/>
      <c r="AT176" s="17" t="s">
        <v>358</v>
      </c>
      <c r="AU176" s="17" t="s">
        <v>113</v>
      </c>
    </row>
    <row r="177" spans="2:51" s="12" customFormat="1" ht="10.199999999999999">
      <c r="B177" s="153"/>
      <c r="D177" s="154" t="s">
        <v>360</v>
      </c>
      <c r="E177" s="155" t="s">
        <v>32</v>
      </c>
      <c r="F177" s="156" t="s">
        <v>361</v>
      </c>
      <c r="H177" s="155" t="s">
        <v>32</v>
      </c>
      <c r="I177" s="157"/>
      <c r="L177" s="153"/>
      <c r="M177" s="158"/>
      <c r="T177" s="159"/>
      <c r="AT177" s="155" t="s">
        <v>360</v>
      </c>
      <c r="AU177" s="155" t="s">
        <v>113</v>
      </c>
      <c r="AV177" s="12" t="s">
        <v>85</v>
      </c>
      <c r="AW177" s="12" t="s">
        <v>39</v>
      </c>
      <c r="AX177" s="12" t="s">
        <v>78</v>
      </c>
      <c r="AY177" s="155" t="s">
        <v>348</v>
      </c>
    </row>
    <row r="178" spans="2:51" s="12" customFormat="1" ht="10.199999999999999">
      <c r="B178" s="153"/>
      <c r="D178" s="154" t="s">
        <v>360</v>
      </c>
      <c r="E178" s="155" t="s">
        <v>32</v>
      </c>
      <c r="F178" s="156" t="s">
        <v>362</v>
      </c>
      <c r="H178" s="155" t="s">
        <v>32</v>
      </c>
      <c r="I178" s="157"/>
      <c r="L178" s="153"/>
      <c r="M178" s="158"/>
      <c r="T178" s="159"/>
      <c r="AT178" s="155" t="s">
        <v>360</v>
      </c>
      <c r="AU178" s="155" t="s">
        <v>113</v>
      </c>
      <c r="AV178" s="12" t="s">
        <v>85</v>
      </c>
      <c r="AW178" s="12" t="s">
        <v>39</v>
      </c>
      <c r="AX178" s="12" t="s">
        <v>78</v>
      </c>
      <c r="AY178" s="155" t="s">
        <v>348</v>
      </c>
    </row>
    <row r="179" spans="2:51" s="12" customFormat="1" ht="10.199999999999999">
      <c r="B179" s="153"/>
      <c r="D179" s="154" t="s">
        <v>360</v>
      </c>
      <c r="E179" s="155" t="s">
        <v>32</v>
      </c>
      <c r="F179" s="156" t="s">
        <v>363</v>
      </c>
      <c r="H179" s="155" t="s">
        <v>32</v>
      </c>
      <c r="I179" s="157"/>
      <c r="L179" s="153"/>
      <c r="M179" s="158"/>
      <c r="T179" s="159"/>
      <c r="AT179" s="155" t="s">
        <v>360</v>
      </c>
      <c r="AU179" s="155" t="s">
        <v>113</v>
      </c>
      <c r="AV179" s="12" t="s">
        <v>85</v>
      </c>
      <c r="AW179" s="12" t="s">
        <v>39</v>
      </c>
      <c r="AX179" s="12" t="s">
        <v>78</v>
      </c>
      <c r="AY179" s="155" t="s">
        <v>348</v>
      </c>
    </row>
    <row r="180" spans="2:51" s="12" customFormat="1" ht="10.199999999999999">
      <c r="B180" s="153"/>
      <c r="D180" s="154" t="s">
        <v>360</v>
      </c>
      <c r="E180" s="155" t="s">
        <v>32</v>
      </c>
      <c r="F180" s="156" t="s">
        <v>423</v>
      </c>
      <c r="H180" s="155" t="s">
        <v>32</v>
      </c>
      <c r="I180" s="157"/>
      <c r="L180" s="153"/>
      <c r="M180" s="158"/>
      <c r="T180" s="159"/>
      <c r="AT180" s="155" t="s">
        <v>360</v>
      </c>
      <c r="AU180" s="155" t="s">
        <v>113</v>
      </c>
      <c r="AV180" s="12" t="s">
        <v>85</v>
      </c>
      <c r="AW180" s="12" t="s">
        <v>39</v>
      </c>
      <c r="AX180" s="12" t="s">
        <v>78</v>
      </c>
      <c r="AY180" s="155" t="s">
        <v>348</v>
      </c>
    </row>
    <row r="181" spans="2:51" s="12" customFormat="1" ht="10.199999999999999">
      <c r="B181" s="153"/>
      <c r="D181" s="154" t="s">
        <v>360</v>
      </c>
      <c r="E181" s="155" t="s">
        <v>32</v>
      </c>
      <c r="F181" s="156" t="s">
        <v>365</v>
      </c>
      <c r="H181" s="155" t="s">
        <v>32</v>
      </c>
      <c r="I181" s="157"/>
      <c r="L181" s="153"/>
      <c r="M181" s="158"/>
      <c r="T181" s="159"/>
      <c r="AT181" s="155" t="s">
        <v>360</v>
      </c>
      <c r="AU181" s="155" t="s">
        <v>113</v>
      </c>
      <c r="AV181" s="12" t="s">
        <v>85</v>
      </c>
      <c r="AW181" s="12" t="s">
        <v>39</v>
      </c>
      <c r="AX181" s="12" t="s">
        <v>78</v>
      </c>
      <c r="AY181" s="155" t="s">
        <v>348</v>
      </c>
    </row>
    <row r="182" spans="2:51" s="12" customFormat="1" ht="10.199999999999999">
      <c r="B182" s="153"/>
      <c r="D182" s="154" t="s">
        <v>360</v>
      </c>
      <c r="E182" s="155" t="s">
        <v>32</v>
      </c>
      <c r="F182" s="156" t="s">
        <v>366</v>
      </c>
      <c r="H182" s="155" t="s">
        <v>32</v>
      </c>
      <c r="I182" s="157"/>
      <c r="L182" s="153"/>
      <c r="M182" s="158"/>
      <c r="T182" s="159"/>
      <c r="AT182" s="155" t="s">
        <v>360</v>
      </c>
      <c r="AU182" s="155" t="s">
        <v>113</v>
      </c>
      <c r="AV182" s="12" t="s">
        <v>85</v>
      </c>
      <c r="AW182" s="12" t="s">
        <v>39</v>
      </c>
      <c r="AX182" s="12" t="s">
        <v>78</v>
      </c>
      <c r="AY182" s="155" t="s">
        <v>348</v>
      </c>
    </row>
    <row r="183" spans="2:51" s="12" customFormat="1" ht="10.199999999999999">
      <c r="B183" s="153"/>
      <c r="D183" s="154" t="s">
        <v>360</v>
      </c>
      <c r="E183" s="155" t="s">
        <v>32</v>
      </c>
      <c r="F183" s="156" t="s">
        <v>367</v>
      </c>
      <c r="H183" s="155" t="s">
        <v>32</v>
      </c>
      <c r="I183" s="157"/>
      <c r="L183" s="153"/>
      <c r="M183" s="158"/>
      <c r="T183" s="159"/>
      <c r="AT183" s="155" t="s">
        <v>360</v>
      </c>
      <c r="AU183" s="155" t="s">
        <v>113</v>
      </c>
      <c r="AV183" s="12" t="s">
        <v>85</v>
      </c>
      <c r="AW183" s="12" t="s">
        <v>39</v>
      </c>
      <c r="AX183" s="12" t="s">
        <v>78</v>
      </c>
      <c r="AY183" s="155" t="s">
        <v>348</v>
      </c>
    </row>
    <row r="184" spans="2:51" s="12" customFormat="1" ht="10.199999999999999">
      <c r="B184" s="153"/>
      <c r="D184" s="154" t="s">
        <v>360</v>
      </c>
      <c r="E184" s="155" t="s">
        <v>32</v>
      </c>
      <c r="F184" s="156" t="s">
        <v>368</v>
      </c>
      <c r="H184" s="155" t="s">
        <v>32</v>
      </c>
      <c r="I184" s="157"/>
      <c r="L184" s="153"/>
      <c r="M184" s="158"/>
      <c r="T184" s="159"/>
      <c r="AT184" s="155" t="s">
        <v>360</v>
      </c>
      <c r="AU184" s="155" t="s">
        <v>113</v>
      </c>
      <c r="AV184" s="12" t="s">
        <v>85</v>
      </c>
      <c r="AW184" s="12" t="s">
        <v>39</v>
      </c>
      <c r="AX184" s="12" t="s">
        <v>78</v>
      </c>
      <c r="AY184" s="155" t="s">
        <v>348</v>
      </c>
    </row>
    <row r="185" spans="2:51" s="12" customFormat="1" ht="10.199999999999999">
      <c r="B185" s="153"/>
      <c r="D185" s="154" t="s">
        <v>360</v>
      </c>
      <c r="E185" s="155" t="s">
        <v>32</v>
      </c>
      <c r="F185" s="156" t="s">
        <v>424</v>
      </c>
      <c r="H185" s="155" t="s">
        <v>32</v>
      </c>
      <c r="I185" s="157"/>
      <c r="L185" s="153"/>
      <c r="M185" s="158"/>
      <c r="T185" s="159"/>
      <c r="AT185" s="155" t="s">
        <v>360</v>
      </c>
      <c r="AU185" s="155" t="s">
        <v>113</v>
      </c>
      <c r="AV185" s="12" t="s">
        <v>85</v>
      </c>
      <c r="AW185" s="12" t="s">
        <v>39</v>
      </c>
      <c r="AX185" s="12" t="s">
        <v>78</v>
      </c>
      <c r="AY185" s="155" t="s">
        <v>348</v>
      </c>
    </row>
    <row r="186" spans="2:51" s="12" customFormat="1" ht="10.199999999999999">
      <c r="B186" s="153"/>
      <c r="D186" s="154" t="s">
        <v>360</v>
      </c>
      <c r="E186" s="155" t="s">
        <v>32</v>
      </c>
      <c r="F186" s="156" t="s">
        <v>370</v>
      </c>
      <c r="H186" s="155" t="s">
        <v>32</v>
      </c>
      <c r="I186" s="157"/>
      <c r="L186" s="153"/>
      <c r="M186" s="158"/>
      <c r="T186" s="159"/>
      <c r="AT186" s="155" t="s">
        <v>360</v>
      </c>
      <c r="AU186" s="155" t="s">
        <v>113</v>
      </c>
      <c r="AV186" s="12" t="s">
        <v>85</v>
      </c>
      <c r="AW186" s="12" t="s">
        <v>39</v>
      </c>
      <c r="AX186" s="12" t="s">
        <v>78</v>
      </c>
      <c r="AY186" s="155" t="s">
        <v>348</v>
      </c>
    </row>
    <row r="187" spans="2:51" s="12" customFormat="1" ht="10.199999999999999">
      <c r="B187" s="153"/>
      <c r="D187" s="154" t="s">
        <v>360</v>
      </c>
      <c r="E187" s="155" t="s">
        <v>32</v>
      </c>
      <c r="F187" s="156" t="s">
        <v>371</v>
      </c>
      <c r="H187" s="155" t="s">
        <v>32</v>
      </c>
      <c r="I187" s="157"/>
      <c r="L187" s="153"/>
      <c r="M187" s="158"/>
      <c r="T187" s="159"/>
      <c r="AT187" s="155" t="s">
        <v>360</v>
      </c>
      <c r="AU187" s="155" t="s">
        <v>113</v>
      </c>
      <c r="AV187" s="12" t="s">
        <v>85</v>
      </c>
      <c r="AW187" s="12" t="s">
        <v>39</v>
      </c>
      <c r="AX187" s="12" t="s">
        <v>78</v>
      </c>
      <c r="AY187" s="155" t="s">
        <v>348</v>
      </c>
    </row>
    <row r="188" spans="2:51" s="12" customFormat="1" ht="10.199999999999999">
      <c r="B188" s="153"/>
      <c r="D188" s="154" t="s">
        <v>360</v>
      </c>
      <c r="E188" s="155" t="s">
        <v>32</v>
      </c>
      <c r="F188" s="156" t="s">
        <v>372</v>
      </c>
      <c r="H188" s="155" t="s">
        <v>32</v>
      </c>
      <c r="I188" s="157"/>
      <c r="L188" s="153"/>
      <c r="M188" s="158"/>
      <c r="T188" s="159"/>
      <c r="AT188" s="155" t="s">
        <v>360</v>
      </c>
      <c r="AU188" s="155" t="s">
        <v>113</v>
      </c>
      <c r="AV188" s="12" t="s">
        <v>85</v>
      </c>
      <c r="AW188" s="12" t="s">
        <v>39</v>
      </c>
      <c r="AX188" s="12" t="s">
        <v>78</v>
      </c>
      <c r="AY188" s="155" t="s">
        <v>348</v>
      </c>
    </row>
    <row r="189" spans="2:51" s="12" customFormat="1" ht="20.399999999999999">
      <c r="B189" s="153"/>
      <c r="D189" s="154" t="s">
        <v>360</v>
      </c>
      <c r="E189" s="155" t="s">
        <v>32</v>
      </c>
      <c r="F189" s="156" t="s">
        <v>373</v>
      </c>
      <c r="H189" s="155" t="s">
        <v>32</v>
      </c>
      <c r="I189" s="157"/>
      <c r="L189" s="153"/>
      <c r="M189" s="158"/>
      <c r="T189" s="159"/>
      <c r="AT189" s="155" t="s">
        <v>360</v>
      </c>
      <c r="AU189" s="155" t="s">
        <v>113</v>
      </c>
      <c r="AV189" s="12" t="s">
        <v>85</v>
      </c>
      <c r="AW189" s="12" t="s">
        <v>39</v>
      </c>
      <c r="AX189" s="12" t="s">
        <v>78</v>
      </c>
      <c r="AY189" s="155" t="s">
        <v>348</v>
      </c>
    </row>
    <row r="190" spans="2:51" s="12" customFormat="1" ht="10.199999999999999">
      <c r="B190" s="153"/>
      <c r="D190" s="154" t="s">
        <v>360</v>
      </c>
      <c r="E190" s="155" t="s">
        <v>32</v>
      </c>
      <c r="F190" s="156" t="s">
        <v>374</v>
      </c>
      <c r="H190" s="155" t="s">
        <v>32</v>
      </c>
      <c r="I190" s="157"/>
      <c r="L190" s="153"/>
      <c r="M190" s="158"/>
      <c r="T190" s="159"/>
      <c r="AT190" s="155" t="s">
        <v>360</v>
      </c>
      <c r="AU190" s="155" t="s">
        <v>113</v>
      </c>
      <c r="AV190" s="12" t="s">
        <v>85</v>
      </c>
      <c r="AW190" s="12" t="s">
        <v>39</v>
      </c>
      <c r="AX190" s="12" t="s">
        <v>78</v>
      </c>
      <c r="AY190" s="155" t="s">
        <v>348</v>
      </c>
    </row>
    <row r="191" spans="2:51" s="13" customFormat="1" ht="10.199999999999999">
      <c r="B191" s="160"/>
      <c r="D191" s="154" t="s">
        <v>360</v>
      </c>
      <c r="E191" s="162" t="s">
        <v>32</v>
      </c>
      <c r="F191" s="170" t="s">
        <v>242</v>
      </c>
      <c r="H191" s="163">
        <v>1084.4100000000001</v>
      </c>
      <c r="I191" s="164"/>
      <c r="L191" s="160"/>
      <c r="M191" s="165"/>
      <c r="T191" s="166"/>
      <c r="AT191" s="161" t="s">
        <v>360</v>
      </c>
      <c r="AU191" s="161" t="s">
        <v>113</v>
      </c>
      <c r="AV191" s="13" t="s">
        <v>87</v>
      </c>
      <c r="AW191" s="13" t="s">
        <v>39</v>
      </c>
      <c r="AX191" s="13" t="s">
        <v>85</v>
      </c>
      <c r="AY191" s="161" t="s">
        <v>348</v>
      </c>
    </row>
    <row r="192" spans="2:51" s="1" customFormat="1" ht="10.199999999999999">
      <c r="B192" s="33"/>
      <c r="D192" s="154" t="s">
        <v>376</v>
      </c>
      <c r="F192" s="167" t="s">
        <v>377</v>
      </c>
      <c r="L192" s="33"/>
      <c r="M192" s="152"/>
      <c r="T192" s="54"/>
      <c r="AU192" s="17" t="s">
        <v>113</v>
      </c>
    </row>
    <row r="193" spans="2:47" s="1" customFormat="1" ht="10.199999999999999">
      <c r="B193" s="33"/>
      <c r="D193" s="154" t="s">
        <v>376</v>
      </c>
      <c r="F193" s="168" t="s">
        <v>378</v>
      </c>
      <c r="H193" s="169">
        <v>4.4800000000000004</v>
      </c>
      <c r="L193" s="33"/>
      <c r="M193" s="152"/>
      <c r="T193" s="54"/>
      <c r="AU193" s="17" t="s">
        <v>113</v>
      </c>
    </row>
    <row r="194" spans="2:47" s="1" customFormat="1" ht="10.199999999999999">
      <c r="B194" s="33"/>
      <c r="D194" s="154" t="s">
        <v>376</v>
      </c>
      <c r="F194" s="167" t="s">
        <v>379</v>
      </c>
      <c r="L194" s="33"/>
      <c r="M194" s="152"/>
      <c r="T194" s="54"/>
      <c r="AU194" s="17" t="s">
        <v>113</v>
      </c>
    </row>
    <row r="195" spans="2:47" s="1" customFormat="1" ht="10.199999999999999">
      <c r="B195" s="33"/>
      <c r="D195" s="154" t="s">
        <v>376</v>
      </c>
      <c r="F195" s="168" t="s">
        <v>380</v>
      </c>
      <c r="H195" s="169">
        <v>376.56</v>
      </c>
      <c r="L195" s="33"/>
      <c r="M195" s="152"/>
      <c r="T195" s="54"/>
      <c r="AU195" s="17" t="s">
        <v>113</v>
      </c>
    </row>
    <row r="196" spans="2:47" s="1" customFormat="1" ht="10.199999999999999">
      <c r="B196" s="33"/>
      <c r="D196" s="154" t="s">
        <v>376</v>
      </c>
      <c r="F196" s="167" t="s">
        <v>381</v>
      </c>
      <c r="L196" s="33"/>
      <c r="M196" s="152"/>
      <c r="T196" s="54"/>
      <c r="AU196" s="17" t="s">
        <v>113</v>
      </c>
    </row>
    <row r="197" spans="2:47" s="1" customFormat="1" ht="10.199999999999999">
      <c r="B197" s="33"/>
      <c r="D197" s="154" t="s">
        <v>376</v>
      </c>
      <c r="F197" s="168" t="s">
        <v>382</v>
      </c>
      <c r="H197" s="169">
        <v>15.24</v>
      </c>
      <c r="L197" s="33"/>
      <c r="M197" s="152"/>
      <c r="T197" s="54"/>
      <c r="AU197" s="17" t="s">
        <v>113</v>
      </c>
    </row>
    <row r="198" spans="2:47" s="1" customFormat="1" ht="10.199999999999999">
      <c r="B198" s="33"/>
      <c r="D198" s="154" t="s">
        <v>376</v>
      </c>
      <c r="F198" s="167" t="s">
        <v>383</v>
      </c>
      <c r="L198" s="33"/>
      <c r="M198" s="152"/>
      <c r="T198" s="54"/>
      <c r="AU198" s="17" t="s">
        <v>113</v>
      </c>
    </row>
    <row r="199" spans="2:47" s="1" customFormat="1" ht="10.199999999999999">
      <c r="B199" s="33"/>
      <c r="D199" s="154" t="s">
        <v>376</v>
      </c>
      <c r="F199" s="168" t="s">
        <v>384</v>
      </c>
      <c r="H199" s="169">
        <v>52.52</v>
      </c>
      <c r="L199" s="33"/>
      <c r="M199" s="152"/>
      <c r="T199" s="54"/>
      <c r="AU199" s="17" t="s">
        <v>113</v>
      </c>
    </row>
    <row r="200" spans="2:47" s="1" customFormat="1" ht="10.199999999999999">
      <c r="B200" s="33"/>
      <c r="D200" s="154" t="s">
        <v>376</v>
      </c>
      <c r="F200" s="167" t="s">
        <v>385</v>
      </c>
      <c r="L200" s="33"/>
      <c r="M200" s="152"/>
      <c r="T200" s="54"/>
      <c r="AU200" s="17" t="s">
        <v>113</v>
      </c>
    </row>
    <row r="201" spans="2:47" s="1" customFormat="1" ht="10.199999999999999">
      <c r="B201" s="33"/>
      <c r="D201" s="154" t="s">
        <v>376</v>
      </c>
      <c r="F201" s="168" t="s">
        <v>386</v>
      </c>
      <c r="H201" s="169">
        <v>323.33999999999997</v>
      </c>
      <c r="L201" s="33"/>
      <c r="M201" s="152"/>
      <c r="T201" s="54"/>
      <c r="AU201" s="17" t="s">
        <v>113</v>
      </c>
    </row>
    <row r="202" spans="2:47" s="1" customFormat="1" ht="10.199999999999999">
      <c r="B202" s="33"/>
      <c r="D202" s="154" t="s">
        <v>376</v>
      </c>
      <c r="F202" s="167" t="s">
        <v>387</v>
      </c>
      <c r="L202" s="33"/>
      <c r="M202" s="152"/>
      <c r="T202" s="54"/>
      <c r="AU202" s="17" t="s">
        <v>113</v>
      </c>
    </row>
    <row r="203" spans="2:47" s="1" customFormat="1" ht="10.199999999999999">
      <c r="B203" s="33"/>
      <c r="D203" s="154" t="s">
        <v>376</v>
      </c>
      <c r="F203" s="168" t="s">
        <v>388</v>
      </c>
      <c r="H203" s="169">
        <v>8.08</v>
      </c>
      <c r="L203" s="33"/>
      <c r="M203" s="152"/>
      <c r="T203" s="54"/>
      <c r="AU203" s="17" t="s">
        <v>113</v>
      </c>
    </row>
    <row r="204" spans="2:47" s="1" customFormat="1" ht="10.199999999999999">
      <c r="B204" s="33"/>
      <c r="D204" s="154" t="s">
        <v>376</v>
      </c>
      <c r="F204" s="167" t="s">
        <v>389</v>
      </c>
      <c r="L204" s="33"/>
      <c r="M204" s="152"/>
      <c r="T204" s="54"/>
      <c r="AU204" s="17" t="s">
        <v>113</v>
      </c>
    </row>
    <row r="205" spans="2:47" s="1" customFormat="1" ht="10.199999999999999">
      <c r="B205" s="33"/>
      <c r="D205" s="154" t="s">
        <v>376</v>
      </c>
      <c r="F205" s="168" t="s">
        <v>390</v>
      </c>
      <c r="H205" s="169">
        <v>328.89</v>
      </c>
      <c r="L205" s="33"/>
      <c r="M205" s="152"/>
      <c r="T205" s="54"/>
      <c r="AU205" s="17" t="s">
        <v>113</v>
      </c>
    </row>
    <row r="206" spans="2:47" s="1" customFormat="1" ht="10.199999999999999">
      <c r="B206" s="33"/>
      <c r="D206" s="154" t="s">
        <v>376</v>
      </c>
      <c r="F206" s="167" t="s">
        <v>391</v>
      </c>
      <c r="L206" s="33"/>
      <c r="M206" s="152"/>
      <c r="T206" s="54"/>
      <c r="AU206" s="17" t="s">
        <v>113</v>
      </c>
    </row>
    <row r="207" spans="2:47" s="1" customFormat="1" ht="10.199999999999999">
      <c r="B207" s="33"/>
      <c r="D207" s="154" t="s">
        <v>376</v>
      </c>
      <c r="F207" s="168" t="s">
        <v>392</v>
      </c>
      <c r="H207" s="169">
        <v>2.94</v>
      </c>
      <c r="L207" s="33"/>
      <c r="M207" s="152"/>
      <c r="T207" s="54"/>
      <c r="AU207" s="17" t="s">
        <v>113</v>
      </c>
    </row>
    <row r="208" spans="2:47" s="1" customFormat="1" ht="10.199999999999999">
      <c r="B208" s="33"/>
      <c r="D208" s="154" t="s">
        <v>376</v>
      </c>
      <c r="F208" s="167" t="s">
        <v>393</v>
      </c>
      <c r="L208" s="33"/>
      <c r="M208" s="152"/>
      <c r="T208" s="54"/>
      <c r="AU208" s="17" t="s">
        <v>113</v>
      </c>
    </row>
    <row r="209" spans="2:65" s="1" customFormat="1" ht="10.199999999999999">
      <c r="B209" s="33"/>
      <c r="D209" s="154" t="s">
        <v>376</v>
      </c>
      <c r="F209" s="168" t="s">
        <v>394</v>
      </c>
      <c r="H209" s="169">
        <v>2.65</v>
      </c>
      <c r="L209" s="33"/>
      <c r="M209" s="152"/>
      <c r="T209" s="54"/>
      <c r="AU209" s="17" t="s">
        <v>113</v>
      </c>
    </row>
    <row r="210" spans="2:65" s="1" customFormat="1" ht="24.15" customHeight="1">
      <c r="B210" s="33"/>
      <c r="C210" s="136" t="s">
        <v>425</v>
      </c>
      <c r="D210" s="136" t="s">
        <v>352</v>
      </c>
      <c r="E210" s="137" t="s">
        <v>426</v>
      </c>
      <c r="F210" s="138" t="s">
        <v>427</v>
      </c>
      <c r="G210" s="139" t="s">
        <v>420</v>
      </c>
      <c r="H210" s="140">
        <v>1084.4100000000001</v>
      </c>
      <c r="I210" s="141"/>
      <c r="J210" s="142">
        <f>ROUND(I210*H210,2)</f>
        <v>0</v>
      </c>
      <c r="K210" s="138" t="s">
        <v>356</v>
      </c>
      <c r="L210" s="33"/>
      <c r="M210" s="143" t="s">
        <v>32</v>
      </c>
      <c r="N210" s="144" t="s">
        <v>49</v>
      </c>
      <c r="P210" s="145">
        <f>O210*H210</f>
        <v>0</v>
      </c>
      <c r="Q210" s="145">
        <v>0</v>
      </c>
      <c r="R210" s="145">
        <f>Q210*H210</f>
        <v>0</v>
      </c>
      <c r="S210" s="145">
        <v>0</v>
      </c>
      <c r="T210" s="146">
        <f>S210*H210</f>
        <v>0</v>
      </c>
      <c r="AR210" s="147" t="s">
        <v>133</v>
      </c>
      <c r="AT210" s="147" t="s">
        <v>352</v>
      </c>
      <c r="AU210" s="147" t="s">
        <v>113</v>
      </c>
      <c r="AY210" s="17" t="s">
        <v>348</v>
      </c>
      <c r="BE210" s="148">
        <f>IF(N210="základní",J210,0)</f>
        <v>0</v>
      </c>
      <c r="BF210" s="148">
        <f>IF(N210="snížená",J210,0)</f>
        <v>0</v>
      </c>
      <c r="BG210" s="148">
        <f>IF(N210="zákl. přenesená",J210,0)</f>
        <v>0</v>
      </c>
      <c r="BH210" s="148">
        <f>IF(N210="sníž. přenesená",J210,0)</f>
        <v>0</v>
      </c>
      <c r="BI210" s="148">
        <f>IF(N210="nulová",J210,0)</f>
        <v>0</v>
      </c>
      <c r="BJ210" s="17" t="s">
        <v>85</v>
      </c>
      <c r="BK210" s="148">
        <f>ROUND(I210*H210,2)</f>
        <v>0</v>
      </c>
      <c r="BL210" s="17" t="s">
        <v>133</v>
      </c>
      <c r="BM210" s="147" t="s">
        <v>428</v>
      </c>
    </row>
    <row r="211" spans="2:65" s="1" customFormat="1" ht="10.199999999999999">
      <c r="B211" s="33"/>
      <c r="D211" s="149" t="s">
        <v>358</v>
      </c>
      <c r="F211" s="150" t="s">
        <v>429</v>
      </c>
      <c r="I211" s="151"/>
      <c r="L211" s="33"/>
      <c r="M211" s="152"/>
      <c r="T211" s="54"/>
      <c r="AT211" s="17" t="s">
        <v>358</v>
      </c>
      <c r="AU211" s="17" t="s">
        <v>113</v>
      </c>
    </row>
    <row r="212" spans="2:65" s="12" customFormat="1" ht="10.199999999999999">
      <c r="B212" s="153"/>
      <c r="D212" s="154" t="s">
        <v>360</v>
      </c>
      <c r="E212" s="155" t="s">
        <v>32</v>
      </c>
      <c r="F212" s="156" t="s">
        <v>361</v>
      </c>
      <c r="H212" s="155" t="s">
        <v>32</v>
      </c>
      <c r="I212" s="157"/>
      <c r="L212" s="153"/>
      <c r="M212" s="158"/>
      <c r="T212" s="159"/>
      <c r="AT212" s="155" t="s">
        <v>360</v>
      </c>
      <c r="AU212" s="155" t="s">
        <v>113</v>
      </c>
      <c r="AV212" s="12" t="s">
        <v>85</v>
      </c>
      <c r="AW212" s="12" t="s">
        <v>39</v>
      </c>
      <c r="AX212" s="12" t="s">
        <v>78</v>
      </c>
      <c r="AY212" s="155" t="s">
        <v>348</v>
      </c>
    </row>
    <row r="213" spans="2:65" s="12" customFormat="1" ht="10.199999999999999">
      <c r="B213" s="153"/>
      <c r="D213" s="154" t="s">
        <v>360</v>
      </c>
      <c r="E213" s="155" t="s">
        <v>32</v>
      </c>
      <c r="F213" s="156" t="s">
        <v>362</v>
      </c>
      <c r="H213" s="155" t="s">
        <v>32</v>
      </c>
      <c r="I213" s="157"/>
      <c r="L213" s="153"/>
      <c r="M213" s="158"/>
      <c r="T213" s="159"/>
      <c r="AT213" s="155" t="s">
        <v>360</v>
      </c>
      <c r="AU213" s="155" t="s">
        <v>113</v>
      </c>
      <c r="AV213" s="12" t="s">
        <v>85</v>
      </c>
      <c r="AW213" s="12" t="s">
        <v>39</v>
      </c>
      <c r="AX213" s="12" t="s">
        <v>78</v>
      </c>
      <c r="AY213" s="155" t="s">
        <v>348</v>
      </c>
    </row>
    <row r="214" spans="2:65" s="12" customFormat="1" ht="10.199999999999999">
      <c r="B214" s="153"/>
      <c r="D214" s="154" t="s">
        <v>360</v>
      </c>
      <c r="E214" s="155" t="s">
        <v>32</v>
      </c>
      <c r="F214" s="156" t="s">
        <v>363</v>
      </c>
      <c r="H214" s="155" t="s">
        <v>32</v>
      </c>
      <c r="I214" s="157"/>
      <c r="L214" s="153"/>
      <c r="M214" s="158"/>
      <c r="T214" s="159"/>
      <c r="AT214" s="155" t="s">
        <v>360</v>
      </c>
      <c r="AU214" s="155" t="s">
        <v>113</v>
      </c>
      <c r="AV214" s="12" t="s">
        <v>85</v>
      </c>
      <c r="AW214" s="12" t="s">
        <v>39</v>
      </c>
      <c r="AX214" s="12" t="s">
        <v>78</v>
      </c>
      <c r="AY214" s="155" t="s">
        <v>348</v>
      </c>
    </row>
    <row r="215" spans="2:65" s="12" customFormat="1" ht="10.199999999999999">
      <c r="B215" s="153"/>
      <c r="D215" s="154" t="s">
        <v>360</v>
      </c>
      <c r="E215" s="155" t="s">
        <v>32</v>
      </c>
      <c r="F215" s="156" t="s">
        <v>423</v>
      </c>
      <c r="H215" s="155" t="s">
        <v>32</v>
      </c>
      <c r="I215" s="157"/>
      <c r="L215" s="153"/>
      <c r="M215" s="158"/>
      <c r="T215" s="159"/>
      <c r="AT215" s="155" t="s">
        <v>360</v>
      </c>
      <c r="AU215" s="155" t="s">
        <v>113</v>
      </c>
      <c r="AV215" s="12" t="s">
        <v>85</v>
      </c>
      <c r="AW215" s="12" t="s">
        <v>39</v>
      </c>
      <c r="AX215" s="12" t="s">
        <v>78</v>
      </c>
      <c r="AY215" s="155" t="s">
        <v>348</v>
      </c>
    </row>
    <row r="216" spans="2:65" s="12" customFormat="1" ht="10.199999999999999">
      <c r="B216" s="153"/>
      <c r="D216" s="154" t="s">
        <v>360</v>
      </c>
      <c r="E216" s="155" t="s">
        <v>32</v>
      </c>
      <c r="F216" s="156" t="s">
        <v>365</v>
      </c>
      <c r="H216" s="155" t="s">
        <v>32</v>
      </c>
      <c r="I216" s="157"/>
      <c r="L216" s="153"/>
      <c r="M216" s="158"/>
      <c r="T216" s="159"/>
      <c r="AT216" s="155" t="s">
        <v>360</v>
      </c>
      <c r="AU216" s="155" t="s">
        <v>113</v>
      </c>
      <c r="AV216" s="12" t="s">
        <v>85</v>
      </c>
      <c r="AW216" s="12" t="s">
        <v>39</v>
      </c>
      <c r="AX216" s="12" t="s">
        <v>78</v>
      </c>
      <c r="AY216" s="155" t="s">
        <v>348</v>
      </c>
    </row>
    <row r="217" spans="2:65" s="12" customFormat="1" ht="10.199999999999999">
      <c r="B217" s="153"/>
      <c r="D217" s="154" t="s">
        <v>360</v>
      </c>
      <c r="E217" s="155" t="s">
        <v>32</v>
      </c>
      <c r="F217" s="156" t="s">
        <v>366</v>
      </c>
      <c r="H217" s="155" t="s">
        <v>32</v>
      </c>
      <c r="I217" s="157"/>
      <c r="L217" s="153"/>
      <c r="M217" s="158"/>
      <c r="T217" s="159"/>
      <c r="AT217" s="155" t="s">
        <v>360</v>
      </c>
      <c r="AU217" s="155" t="s">
        <v>113</v>
      </c>
      <c r="AV217" s="12" t="s">
        <v>85</v>
      </c>
      <c r="AW217" s="12" t="s">
        <v>39</v>
      </c>
      <c r="AX217" s="12" t="s">
        <v>78</v>
      </c>
      <c r="AY217" s="155" t="s">
        <v>348</v>
      </c>
    </row>
    <row r="218" spans="2:65" s="12" customFormat="1" ht="10.199999999999999">
      <c r="B218" s="153"/>
      <c r="D218" s="154" t="s">
        <v>360</v>
      </c>
      <c r="E218" s="155" t="s">
        <v>32</v>
      </c>
      <c r="F218" s="156" t="s">
        <v>367</v>
      </c>
      <c r="H218" s="155" t="s">
        <v>32</v>
      </c>
      <c r="I218" s="157"/>
      <c r="L218" s="153"/>
      <c r="M218" s="158"/>
      <c r="T218" s="159"/>
      <c r="AT218" s="155" t="s">
        <v>360</v>
      </c>
      <c r="AU218" s="155" t="s">
        <v>113</v>
      </c>
      <c r="AV218" s="12" t="s">
        <v>85</v>
      </c>
      <c r="AW218" s="12" t="s">
        <v>39</v>
      </c>
      <c r="AX218" s="12" t="s">
        <v>78</v>
      </c>
      <c r="AY218" s="155" t="s">
        <v>348</v>
      </c>
    </row>
    <row r="219" spans="2:65" s="12" customFormat="1" ht="10.199999999999999">
      <c r="B219" s="153"/>
      <c r="D219" s="154" t="s">
        <v>360</v>
      </c>
      <c r="E219" s="155" t="s">
        <v>32</v>
      </c>
      <c r="F219" s="156" t="s">
        <v>368</v>
      </c>
      <c r="H219" s="155" t="s">
        <v>32</v>
      </c>
      <c r="I219" s="157"/>
      <c r="L219" s="153"/>
      <c r="M219" s="158"/>
      <c r="T219" s="159"/>
      <c r="AT219" s="155" t="s">
        <v>360</v>
      </c>
      <c r="AU219" s="155" t="s">
        <v>113</v>
      </c>
      <c r="AV219" s="12" t="s">
        <v>85</v>
      </c>
      <c r="AW219" s="12" t="s">
        <v>39</v>
      </c>
      <c r="AX219" s="12" t="s">
        <v>78</v>
      </c>
      <c r="AY219" s="155" t="s">
        <v>348</v>
      </c>
    </row>
    <row r="220" spans="2:65" s="12" customFormat="1" ht="10.199999999999999">
      <c r="B220" s="153"/>
      <c r="D220" s="154" t="s">
        <v>360</v>
      </c>
      <c r="E220" s="155" t="s">
        <v>32</v>
      </c>
      <c r="F220" s="156" t="s">
        <v>424</v>
      </c>
      <c r="H220" s="155" t="s">
        <v>32</v>
      </c>
      <c r="I220" s="157"/>
      <c r="L220" s="153"/>
      <c r="M220" s="158"/>
      <c r="T220" s="159"/>
      <c r="AT220" s="155" t="s">
        <v>360</v>
      </c>
      <c r="AU220" s="155" t="s">
        <v>113</v>
      </c>
      <c r="AV220" s="12" t="s">
        <v>85</v>
      </c>
      <c r="AW220" s="12" t="s">
        <v>39</v>
      </c>
      <c r="AX220" s="12" t="s">
        <v>78</v>
      </c>
      <c r="AY220" s="155" t="s">
        <v>348</v>
      </c>
    </row>
    <row r="221" spans="2:65" s="12" customFormat="1" ht="10.199999999999999">
      <c r="B221" s="153"/>
      <c r="D221" s="154" t="s">
        <v>360</v>
      </c>
      <c r="E221" s="155" t="s">
        <v>32</v>
      </c>
      <c r="F221" s="156" t="s">
        <v>370</v>
      </c>
      <c r="H221" s="155" t="s">
        <v>32</v>
      </c>
      <c r="I221" s="157"/>
      <c r="L221" s="153"/>
      <c r="M221" s="158"/>
      <c r="T221" s="159"/>
      <c r="AT221" s="155" t="s">
        <v>360</v>
      </c>
      <c r="AU221" s="155" t="s">
        <v>113</v>
      </c>
      <c r="AV221" s="12" t="s">
        <v>85</v>
      </c>
      <c r="AW221" s="12" t="s">
        <v>39</v>
      </c>
      <c r="AX221" s="12" t="s">
        <v>78</v>
      </c>
      <c r="AY221" s="155" t="s">
        <v>348</v>
      </c>
    </row>
    <row r="222" spans="2:65" s="12" customFormat="1" ht="10.199999999999999">
      <c r="B222" s="153"/>
      <c r="D222" s="154" t="s">
        <v>360</v>
      </c>
      <c r="E222" s="155" t="s">
        <v>32</v>
      </c>
      <c r="F222" s="156" t="s">
        <v>371</v>
      </c>
      <c r="H222" s="155" t="s">
        <v>32</v>
      </c>
      <c r="I222" s="157"/>
      <c r="L222" s="153"/>
      <c r="M222" s="158"/>
      <c r="T222" s="159"/>
      <c r="AT222" s="155" t="s">
        <v>360</v>
      </c>
      <c r="AU222" s="155" t="s">
        <v>113</v>
      </c>
      <c r="AV222" s="12" t="s">
        <v>85</v>
      </c>
      <c r="AW222" s="12" t="s">
        <v>39</v>
      </c>
      <c r="AX222" s="12" t="s">
        <v>78</v>
      </c>
      <c r="AY222" s="155" t="s">
        <v>348</v>
      </c>
    </row>
    <row r="223" spans="2:65" s="12" customFormat="1" ht="10.199999999999999">
      <c r="B223" s="153"/>
      <c r="D223" s="154" t="s">
        <v>360</v>
      </c>
      <c r="E223" s="155" t="s">
        <v>32</v>
      </c>
      <c r="F223" s="156" t="s">
        <v>372</v>
      </c>
      <c r="H223" s="155" t="s">
        <v>32</v>
      </c>
      <c r="I223" s="157"/>
      <c r="L223" s="153"/>
      <c r="M223" s="158"/>
      <c r="T223" s="159"/>
      <c r="AT223" s="155" t="s">
        <v>360</v>
      </c>
      <c r="AU223" s="155" t="s">
        <v>113</v>
      </c>
      <c r="AV223" s="12" t="s">
        <v>85</v>
      </c>
      <c r="AW223" s="12" t="s">
        <v>39</v>
      </c>
      <c r="AX223" s="12" t="s">
        <v>78</v>
      </c>
      <c r="AY223" s="155" t="s">
        <v>348</v>
      </c>
    </row>
    <row r="224" spans="2:65" s="12" customFormat="1" ht="20.399999999999999">
      <c r="B224" s="153"/>
      <c r="D224" s="154" t="s">
        <v>360</v>
      </c>
      <c r="E224" s="155" t="s">
        <v>32</v>
      </c>
      <c r="F224" s="156" t="s">
        <v>373</v>
      </c>
      <c r="H224" s="155" t="s">
        <v>32</v>
      </c>
      <c r="I224" s="157"/>
      <c r="L224" s="153"/>
      <c r="M224" s="158"/>
      <c r="T224" s="159"/>
      <c r="AT224" s="155" t="s">
        <v>360</v>
      </c>
      <c r="AU224" s="155" t="s">
        <v>113</v>
      </c>
      <c r="AV224" s="12" t="s">
        <v>85</v>
      </c>
      <c r="AW224" s="12" t="s">
        <v>39</v>
      </c>
      <c r="AX224" s="12" t="s">
        <v>78</v>
      </c>
      <c r="AY224" s="155" t="s">
        <v>348</v>
      </c>
    </row>
    <row r="225" spans="2:51" s="12" customFormat="1" ht="10.199999999999999">
      <c r="B225" s="153"/>
      <c r="D225" s="154" t="s">
        <v>360</v>
      </c>
      <c r="E225" s="155" t="s">
        <v>32</v>
      </c>
      <c r="F225" s="156" t="s">
        <v>374</v>
      </c>
      <c r="H225" s="155" t="s">
        <v>32</v>
      </c>
      <c r="I225" s="157"/>
      <c r="L225" s="153"/>
      <c r="M225" s="158"/>
      <c r="T225" s="159"/>
      <c r="AT225" s="155" t="s">
        <v>360</v>
      </c>
      <c r="AU225" s="155" t="s">
        <v>113</v>
      </c>
      <c r="AV225" s="12" t="s">
        <v>85</v>
      </c>
      <c r="AW225" s="12" t="s">
        <v>39</v>
      </c>
      <c r="AX225" s="12" t="s">
        <v>78</v>
      </c>
      <c r="AY225" s="155" t="s">
        <v>348</v>
      </c>
    </row>
    <row r="226" spans="2:51" s="13" customFormat="1" ht="10.199999999999999">
      <c r="B226" s="160"/>
      <c r="D226" s="154" t="s">
        <v>360</v>
      </c>
      <c r="E226" s="162" t="s">
        <v>32</v>
      </c>
      <c r="F226" s="170" t="s">
        <v>242</v>
      </c>
      <c r="H226" s="163">
        <v>1084.4100000000001</v>
      </c>
      <c r="I226" s="164"/>
      <c r="L226" s="160"/>
      <c r="M226" s="165"/>
      <c r="T226" s="166"/>
      <c r="AT226" s="161" t="s">
        <v>360</v>
      </c>
      <c r="AU226" s="161" t="s">
        <v>113</v>
      </c>
      <c r="AV226" s="13" t="s">
        <v>87</v>
      </c>
      <c r="AW226" s="13" t="s">
        <v>39</v>
      </c>
      <c r="AX226" s="13" t="s">
        <v>85</v>
      </c>
      <c r="AY226" s="161" t="s">
        <v>348</v>
      </c>
    </row>
    <row r="227" spans="2:51" s="1" customFormat="1" ht="10.199999999999999">
      <c r="B227" s="33"/>
      <c r="D227" s="154" t="s">
        <v>376</v>
      </c>
      <c r="F227" s="167" t="s">
        <v>377</v>
      </c>
      <c r="L227" s="33"/>
      <c r="M227" s="152"/>
      <c r="T227" s="54"/>
      <c r="AU227" s="17" t="s">
        <v>113</v>
      </c>
    </row>
    <row r="228" spans="2:51" s="1" customFormat="1" ht="10.199999999999999">
      <c r="B228" s="33"/>
      <c r="D228" s="154" t="s">
        <v>376</v>
      </c>
      <c r="F228" s="168" t="s">
        <v>378</v>
      </c>
      <c r="H228" s="169">
        <v>4.4800000000000004</v>
      </c>
      <c r="L228" s="33"/>
      <c r="M228" s="152"/>
      <c r="T228" s="54"/>
      <c r="AU228" s="17" t="s">
        <v>113</v>
      </c>
    </row>
    <row r="229" spans="2:51" s="1" customFormat="1" ht="10.199999999999999">
      <c r="B229" s="33"/>
      <c r="D229" s="154" t="s">
        <v>376</v>
      </c>
      <c r="F229" s="167" t="s">
        <v>379</v>
      </c>
      <c r="L229" s="33"/>
      <c r="M229" s="152"/>
      <c r="T229" s="54"/>
      <c r="AU229" s="17" t="s">
        <v>113</v>
      </c>
    </row>
    <row r="230" spans="2:51" s="1" customFormat="1" ht="10.199999999999999">
      <c r="B230" s="33"/>
      <c r="D230" s="154" t="s">
        <v>376</v>
      </c>
      <c r="F230" s="168" t="s">
        <v>380</v>
      </c>
      <c r="H230" s="169">
        <v>376.56</v>
      </c>
      <c r="L230" s="33"/>
      <c r="M230" s="152"/>
      <c r="T230" s="54"/>
      <c r="AU230" s="17" t="s">
        <v>113</v>
      </c>
    </row>
    <row r="231" spans="2:51" s="1" customFormat="1" ht="10.199999999999999">
      <c r="B231" s="33"/>
      <c r="D231" s="154" t="s">
        <v>376</v>
      </c>
      <c r="F231" s="167" t="s">
        <v>381</v>
      </c>
      <c r="L231" s="33"/>
      <c r="M231" s="152"/>
      <c r="T231" s="54"/>
      <c r="AU231" s="17" t="s">
        <v>113</v>
      </c>
    </row>
    <row r="232" spans="2:51" s="1" customFormat="1" ht="10.199999999999999">
      <c r="B232" s="33"/>
      <c r="D232" s="154" t="s">
        <v>376</v>
      </c>
      <c r="F232" s="168" t="s">
        <v>382</v>
      </c>
      <c r="H232" s="169">
        <v>15.24</v>
      </c>
      <c r="L232" s="33"/>
      <c r="M232" s="152"/>
      <c r="T232" s="54"/>
      <c r="AU232" s="17" t="s">
        <v>113</v>
      </c>
    </row>
    <row r="233" spans="2:51" s="1" customFormat="1" ht="10.199999999999999">
      <c r="B233" s="33"/>
      <c r="D233" s="154" t="s">
        <v>376</v>
      </c>
      <c r="F233" s="167" t="s">
        <v>383</v>
      </c>
      <c r="L233" s="33"/>
      <c r="M233" s="152"/>
      <c r="T233" s="54"/>
      <c r="AU233" s="17" t="s">
        <v>113</v>
      </c>
    </row>
    <row r="234" spans="2:51" s="1" customFormat="1" ht="10.199999999999999">
      <c r="B234" s="33"/>
      <c r="D234" s="154" t="s">
        <v>376</v>
      </c>
      <c r="F234" s="168" t="s">
        <v>384</v>
      </c>
      <c r="H234" s="169">
        <v>52.52</v>
      </c>
      <c r="L234" s="33"/>
      <c r="M234" s="152"/>
      <c r="T234" s="54"/>
      <c r="AU234" s="17" t="s">
        <v>113</v>
      </c>
    </row>
    <row r="235" spans="2:51" s="1" customFormat="1" ht="10.199999999999999">
      <c r="B235" s="33"/>
      <c r="D235" s="154" t="s">
        <v>376</v>
      </c>
      <c r="F235" s="167" t="s">
        <v>385</v>
      </c>
      <c r="L235" s="33"/>
      <c r="M235" s="152"/>
      <c r="T235" s="54"/>
      <c r="AU235" s="17" t="s">
        <v>113</v>
      </c>
    </row>
    <row r="236" spans="2:51" s="1" customFormat="1" ht="10.199999999999999">
      <c r="B236" s="33"/>
      <c r="D236" s="154" t="s">
        <v>376</v>
      </c>
      <c r="F236" s="168" t="s">
        <v>386</v>
      </c>
      <c r="H236" s="169">
        <v>323.33999999999997</v>
      </c>
      <c r="L236" s="33"/>
      <c r="M236" s="152"/>
      <c r="T236" s="54"/>
      <c r="AU236" s="17" t="s">
        <v>113</v>
      </c>
    </row>
    <row r="237" spans="2:51" s="1" customFormat="1" ht="10.199999999999999">
      <c r="B237" s="33"/>
      <c r="D237" s="154" t="s">
        <v>376</v>
      </c>
      <c r="F237" s="167" t="s">
        <v>387</v>
      </c>
      <c r="L237" s="33"/>
      <c r="M237" s="152"/>
      <c r="T237" s="54"/>
      <c r="AU237" s="17" t="s">
        <v>113</v>
      </c>
    </row>
    <row r="238" spans="2:51" s="1" customFormat="1" ht="10.199999999999999">
      <c r="B238" s="33"/>
      <c r="D238" s="154" t="s">
        <v>376</v>
      </c>
      <c r="F238" s="168" t="s">
        <v>388</v>
      </c>
      <c r="H238" s="169">
        <v>8.08</v>
      </c>
      <c r="L238" s="33"/>
      <c r="M238" s="152"/>
      <c r="T238" s="54"/>
      <c r="AU238" s="17" t="s">
        <v>113</v>
      </c>
    </row>
    <row r="239" spans="2:51" s="1" customFormat="1" ht="10.199999999999999">
      <c r="B239" s="33"/>
      <c r="D239" s="154" t="s">
        <v>376</v>
      </c>
      <c r="F239" s="167" t="s">
        <v>389</v>
      </c>
      <c r="L239" s="33"/>
      <c r="M239" s="152"/>
      <c r="T239" s="54"/>
      <c r="AU239" s="17" t="s">
        <v>113</v>
      </c>
    </row>
    <row r="240" spans="2:51" s="1" customFormat="1" ht="10.199999999999999">
      <c r="B240" s="33"/>
      <c r="D240" s="154" t="s">
        <v>376</v>
      </c>
      <c r="F240" s="168" t="s">
        <v>390</v>
      </c>
      <c r="H240" s="169">
        <v>328.89</v>
      </c>
      <c r="L240" s="33"/>
      <c r="M240" s="152"/>
      <c r="T240" s="54"/>
      <c r="AU240" s="17" t="s">
        <v>113</v>
      </c>
    </row>
    <row r="241" spans="2:65" s="1" customFormat="1" ht="10.199999999999999">
      <c r="B241" s="33"/>
      <c r="D241" s="154" t="s">
        <v>376</v>
      </c>
      <c r="F241" s="167" t="s">
        <v>391</v>
      </c>
      <c r="L241" s="33"/>
      <c r="M241" s="152"/>
      <c r="T241" s="54"/>
      <c r="AU241" s="17" t="s">
        <v>113</v>
      </c>
    </row>
    <row r="242" spans="2:65" s="1" customFormat="1" ht="10.199999999999999">
      <c r="B242" s="33"/>
      <c r="D242" s="154" t="s">
        <v>376</v>
      </c>
      <c r="F242" s="168" t="s">
        <v>392</v>
      </c>
      <c r="H242" s="169">
        <v>2.94</v>
      </c>
      <c r="L242" s="33"/>
      <c r="M242" s="152"/>
      <c r="T242" s="54"/>
      <c r="AU242" s="17" t="s">
        <v>113</v>
      </c>
    </row>
    <row r="243" spans="2:65" s="1" customFormat="1" ht="10.199999999999999">
      <c r="B243" s="33"/>
      <c r="D243" s="154" t="s">
        <v>376</v>
      </c>
      <c r="F243" s="167" t="s">
        <v>393</v>
      </c>
      <c r="L243" s="33"/>
      <c r="M243" s="152"/>
      <c r="T243" s="54"/>
      <c r="AU243" s="17" t="s">
        <v>113</v>
      </c>
    </row>
    <row r="244" spans="2:65" s="1" customFormat="1" ht="10.199999999999999">
      <c r="B244" s="33"/>
      <c r="D244" s="154" t="s">
        <v>376</v>
      </c>
      <c r="F244" s="168" t="s">
        <v>394</v>
      </c>
      <c r="H244" s="169">
        <v>2.65</v>
      </c>
      <c r="L244" s="33"/>
      <c r="M244" s="152"/>
      <c r="T244" s="54"/>
      <c r="AU244" s="17" t="s">
        <v>113</v>
      </c>
    </row>
    <row r="245" spans="2:65" s="11" customFormat="1" ht="22.8" customHeight="1">
      <c r="B245" s="124"/>
      <c r="D245" s="125" t="s">
        <v>77</v>
      </c>
      <c r="E245" s="134" t="s">
        <v>87</v>
      </c>
      <c r="F245" s="134" t="s">
        <v>430</v>
      </c>
      <c r="I245" s="127"/>
      <c r="J245" s="135">
        <f>BK245</f>
        <v>0</v>
      </c>
      <c r="L245" s="124"/>
      <c r="M245" s="129"/>
      <c r="P245" s="130">
        <f>P246</f>
        <v>0</v>
      </c>
      <c r="R245" s="130">
        <f>R246</f>
        <v>34.472170890000008</v>
      </c>
      <c r="T245" s="131">
        <f>T246</f>
        <v>8.3999999999999995E-3</v>
      </c>
      <c r="AR245" s="125" t="s">
        <v>85</v>
      </c>
      <c r="AT245" s="132" t="s">
        <v>77</v>
      </c>
      <c r="AU245" s="132" t="s">
        <v>85</v>
      </c>
      <c r="AY245" s="125" t="s">
        <v>348</v>
      </c>
      <c r="BK245" s="133">
        <f>BK246</f>
        <v>0</v>
      </c>
    </row>
    <row r="246" spans="2:65" s="11" customFormat="1" ht="20.85" customHeight="1">
      <c r="B246" s="124"/>
      <c r="D246" s="125" t="s">
        <v>77</v>
      </c>
      <c r="E246" s="134" t="s">
        <v>431</v>
      </c>
      <c r="F246" s="134" t="s">
        <v>432</v>
      </c>
      <c r="I246" s="127"/>
      <c r="J246" s="135">
        <f>BK246</f>
        <v>0</v>
      </c>
      <c r="L246" s="124"/>
      <c r="M246" s="129"/>
      <c r="P246" s="130">
        <f>SUM(P247:P387)</f>
        <v>0</v>
      </c>
      <c r="R246" s="130">
        <f>SUM(R247:R387)</f>
        <v>34.472170890000008</v>
      </c>
      <c r="T246" s="131">
        <f>SUM(T247:T387)</f>
        <v>8.3999999999999995E-3</v>
      </c>
      <c r="AR246" s="125" t="s">
        <v>85</v>
      </c>
      <c r="AT246" s="132" t="s">
        <v>77</v>
      </c>
      <c r="AU246" s="132" t="s">
        <v>87</v>
      </c>
      <c r="AY246" s="125" t="s">
        <v>348</v>
      </c>
      <c r="BK246" s="133">
        <f>SUM(BK247:BK387)</f>
        <v>0</v>
      </c>
    </row>
    <row r="247" spans="2:65" s="1" customFormat="1" ht="90" customHeight="1">
      <c r="B247" s="33"/>
      <c r="C247" s="136" t="s">
        <v>433</v>
      </c>
      <c r="D247" s="136" t="s">
        <v>352</v>
      </c>
      <c r="E247" s="137" t="s">
        <v>434</v>
      </c>
      <c r="F247" s="138" t="s">
        <v>435</v>
      </c>
      <c r="G247" s="139" t="s">
        <v>436</v>
      </c>
      <c r="H247" s="140">
        <v>0.8</v>
      </c>
      <c r="I247" s="141"/>
      <c r="J247" s="142">
        <f>ROUND(I247*H247,2)</f>
        <v>0</v>
      </c>
      <c r="K247" s="138" t="s">
        <v>356</v>
      </c>
      <c r="L247" s="33"/>
      <c r="M247" s="143" t="s">
        <v>32</v>
      </c>
      <c r="N247" s="144" t="s">
        <v>49</v>
      </c>
      <c r="P247" s="145">
        <f>O247*H247</f>
        <v>0</v>
      </c>
      <c r="Q247" s="145">
        <v>3.6900000000000002E-2</v>
      </c>
      <c r="R247" s="145">
        <f>Q247*H247</f>
        <v>2.9520000000000005E-2</v>
      </c>
      <c r="S247" s="145">
        <v>0</v>
      </c>
      <c r="T247" s="146">
        <f>S247*H247</f>
        <v>0</v>
      </c>
      <c r="AR247" s="147" t="s">
        <v>133</v>
      </c>
      <c r="AT247" s="147" t="s">
        <v>352</v>
      </c>
      <c r="AU247" s="147" t="s">
        <v>113</v>
      </c>
      <c r="AY247" s="17" t="s">
        <v>348</v>
      </c>
      <c r="BE247" s="148">
        <f>IF(N247="základní",J247,0)</f>
        <v>0</v>
      </c>
      <c r="BF247" s="148">
        <f>IF(N247="snížená",J247,0)</f>
        <v>0</v>
      </c>
      <c r="BG247" s="148">
        <f>IF(N247="zákl. přenesená",J247,0)</f>
        <v>0</v>
      </c>
      <c r="BH247" s="148">
        <f>IF(N247="sníž. přenesená",J247,0)</f>
        <v>0</v>
      </c>
      <c r="BI247" s="148">
        <f>IF(N247="nulová",J247,0)</f>
        <v>0</v>
      </c>
      <c r="BJ247" s="17" t="s">
        <v>85</v>
      </c>
      <c r="BK247" s="148">
        <f>ROUND(I247*H247,2)</f>
        <v>0</v>
      </c>
      <c r="BL247" s="17" t="s">
        <v>133</v>
      </c>
      <c r="BM247" s="147" t="s">
        <v>437</v>
      </c>
    </row>
    <row r="248" spans="2:65" s="1" customFormat="1" ht="10.199999999999999">
      <c r="B248" s="33"/>
      <c r="D248" s="149" t="s">
        <v>358</v>
      </c>
      <c r="F248" s="150" t="s">
        <v>438</v>
      </c>
      <c r="I248" s="151"/>
      <c r="L248" s="33"/>
      <c r="M248" s="152"/>
      <c r="T248" s="54"/>
      <c r="AT248" s="17" t="s">
        <v>358</v>
      </c>
      <c r="AU248" s="17" t="s">
        <v>113</v>
      </c>
    </row>
    <row r="249" spans="2:65" s="12" customFormat="1" ht="10.199999999999999">
      <c r="B249" s="153"/>
      <c r="D249" s="154" t="s">
        <v>360</v>
      </c>
      <c r="E249" s="155" t="s">
        <v>32</v>
      </c>
      <c r="F249" s="156" t="s">
        <v>439</v>
      </c>
      <c r="H249" s="155" t="s">
        <v>32</v>
      </c>
      <c r="I249" s="157"/>
      <c r="L249" s="153"/>
      <c r="M249" s="158"/>
      <c r="T249" s="159"/>
      <c r="AT249" s="155" t="s">
        <v>360</v>
      </c>
      <c r="AU249" s="155" t="s">
        <v>113</v>
      </c>
      <c r="AV249" s="12" t="s">
        <v>85</v>
      </c>
      <c r="AW249" s="12" t="s">
        <v>39</v>
      </c>
      <c r="AX249" s="12" t="s">
        <v>78</v>
      </c>
      <c r="AY249" s="155" t="s">
        <v>348</v>
      </c>
    </row>
    <row r="250" spans="2:65" s="12" customFormat="1" ht="10.199999999999999">
      <c r="B250" s="153"/>
      <c r="D250" s="154" t="s">
        <v>360</v>
      </c>
      <c r="E250" s="155" t="s">
        <v>32</v>
      </c>
      <c r="F250" s="156" t="s">
        <v>440</v>
      </c>
      <c r="H250" s="155" t="s">
        <v>32</v>
      </c>
      <c r="I250" s="157"/>
      <c r="L250" s="153"/>
      <c r="M250" s="158"/>
      <c r="T250" s="159"/>
      <c r="AT250" s="155" t="s">
        <v>360</v>
      </c>
      <c r="AU250" s="155" t="s">
        <v>113</v>
      </c>
      <c r="AV250" s="12" t="s">
        <v>85</v>
      </c>
      <c r="AW250" s="12" t="s">
        <v>39</v>
      </c>
      <c r="AX250" s="12" t="s">
        <v>78</v>
      </c>
      <c r="AY250" s="155" t="s">
        <v>348</v>
      </c>
    </row>
    <row r="251" spans="2:65" s="12" customFormat="1" ht="10.199999999999999">
      <c r="B251" s="153"/>
      <c r="D251" s="154" t="s">
        <v>360</v>
      </c>
      <c r="E251" s="155" t="s">
        <v>32</v>
      </c>
      <c r="F251" s="156" t="s">
        <v>441</v>
      </c>
      <c r="H251" s="155" t="s">
        <v>32</v>
      </c>
      <c r="I251" s="157"/>
      <c r="L251" s="153"/>
      <c r="M251" s="158"/>
      <c r="T251" s="159"/>
      <c r="AT251" s="155" t="s">
        <v>360</v>
      </c>
      <c r="AU251" s="155" t="s">
        <v>113</v>
      </c>
      <c r="AV251" s="12" t="s">
        <v>85</v>
      </c>
      <c r="AW251" s="12" t="s">
        <v>39</v>
      </c>
      <c r="AX251" s="12" t="s">
        <v>78</v>
      </c>
      <c r="AY251" s="155" t="s">
        <v>348</v>
      </c>
    </row>
    <row r="252" spans="2:65" s="13" customFormat="1" ht="10.199999999999999">
      <c r="B252" s="160"/>
      <c r="D252" s="154" t="s">
        <v>360</v>
      </c>
      <c r="E252" s="161" t="s">
        <v>32</v>
      </c>
      <c r="F252" s="162" t="s">
        <v>442</v>
      </c>
      <c r="H252" s="163">
        <v>0.4</v>
      </c>
      <c r="I252" s="164"/>
      <c r="L252" s="160"/>
      <c r="M252" s="165"/>
      <c r="T252" s="166"/>
      <c r="AT252" s="161" t="s">
        <v>360</v>
      </c>
      <c r="AU252" s="161" t="s">
        <v>113</v>
      </c>
      <c r="AV252" s="13" t="s">
        <v>87</v>
      </c>
      <c r="AW252" s="13" t="s">
        <v>39</v>
      </c>
      <c r="AX252" s="13" t="s">
        <v>78</v>
      </c>
      <c r="AY252" s="161" t="s">
        <v>348</v>
      </c>
    </row>
    <row r="253" spans="2:65" s="12" customFormat="1" ht="10.199999999999999">
      <c r="B253" s="153"/>
      <c r="D253" s="154" t="s">
        <v>360</v>
      </c>
      <c r="E253" s="155" t="s">
        <v>32</v>
      </c>
      <c r="F253" s="156" t="s">
        <v>443</v>
      </c>
      <c r="H253" s="155" t="s">
        <v>32</v>
      </c>
      <c r="I253" s="157"/>
      <c r="L253" s="153"/>
      <c r="M253" s="158"/>
      <c r="T253" s="159"/>
      <c r="AT253" s="155" t="s">
        <v>360</v>
      </c>
      <c r="AU253" s="155" t="s">
        <v>113</v>
      </c>
      <c r="AV253" s="12" t="s">
        <v>85</v>
      </c>
      <c r="AW253" s="12" t="s">
        <v>39</v>
      </c>
      <c r="AX253" s="12" t="s">
        <v>78</v>
      </c>
      <c r="AY253" s="155" t="s">
        <v>348</v>
      </c>
    </row>
    <row r="254" spans="2:65" s="13" customFormat="1" ht="10.199999999999999">
      <c r="B254" s="160"/>
      <c r="D254" s="154" t="s">
        <v>360</v>
      </c>
      <c r="E254" s="161" t="s">
        <v>32</v>
      </c>
      <c r="F254" s="162" t="s">
        <v>442</v>
      </c>
      <c r="H254" s="163">
        <v>0.4</v>
      </c>
      <c r="I254" s="164"/>
      <c r="L254" s="160"/>
      <c r="M254" s="165"/>
      <c r="T254" s="166"/>
      <c r="AT254" s="161" t="s">
        <v>360</v>
      </c>
      <c r="AU254" s="161" t="s">
        <v>113</v>
      </c>
      <c r="AV254" s="13" t="s">
        <v>87</v>
      </c>
      <c r="AW254" s="13" t="s">
        <v>39</v>
      </c>
      <c r="AX254" s="13" t="s">
        <v>78</v>
      </c>
      <c r="AY254" s="161" t="s">
        <v>348</v>
      </c>
    </row>
    <row r="255" spans="2:65" s="14" customFormat="1" ht="10.199999999999999">
      <c r="B255" s="171"/>
      <c r="D255" s="154" t="s">
        <v>360</v>
      </c>
      <c r="E255" s="172" t="s">
        <v>32</v>
      </c>
      <c r="F255" s="173" t="s">
        <v>444</v>
      </c>
      <c r="H255" s="174">
        <v>0.8</v>
      </c>
      <c r="I255" s="175"/>
      <c r="L255" s="171"/>
      <c r="M255" s="176"/>
      <c r="T255" s="177"/>
      <c r="AT255" s="172" t="s">
        <v>360</v>
      </c>
      <c r="AU255" s="172" t="s">
        <v>113</v>
      </c>
      <c r="AV255" s="14" t="s">
        <v>133</v>
      </c>
      <c r="AW255" s="14" t="s">
        <v>39</v>
      </c>
      <c r="AX255" s="14" t="s">
        <v>85</v>
      </c>
      <c r="AY255" s="172" t="s">
        <v>348</v>
      </c>
    </row>
    <row r="256" spans="2:65" s="1" customFormat="1" ht="90" customHeight="1">
      <c r="B256" s="33"/>
      <c r="C256" s="136" t="s">
        <v>445</v>
      </c>
      <c r="D256" s="136" t="s">
        <v>352</v>
      </c>
      <c r="E256" s="137" t="s">
        <v>446</v>
      </c>
      <c r="F256" s="138" t="s">
        <v>447</v>
      </c>
      <c r="G256" s="139" t="s">
        <v>436</v>
      </c>
      <c r="H256" s="140">
        <v>0.8</v>
      </c>
      <c r="I256" s="141"/>
      <c r="J256" s="142">
        <f>ROUND(I256*H256,2)</f>
        <v>0</v>
      </c>
      <c r="K256" s="138" t="s">
        <v>356</v>
      </c>
      <c r="L256" s="33"/>
      <c r="M256" s="143" t="s">
        <v>32</v>
      </c>
      <c r="N256" s="144" t="s">
        <v>49</v>
      </c>
      <c r="P256" s="145">
        <f>O256*H256</f>
        <v>0</v>
      </c>
      <c r="Q256" s="145">
        <v>3.6900000000000002E-2</v>
      </c>
      <c r="R256" s="145">
        <f>Q256*H256</f>
        <v>2.9520000000000005E-2</v>
      </c>
      <c r="S256" s="145">
        <v>0</v>
      </c>
      <c r="T256" s="146">
        <f>S256*H256</f>
        <v>0</v>
      </c>
      <c r="AR256" s="147" t="s">
        <v>133</v>
      </c>
      <c r="AT256" s="147" t="s">
        <v>352</v>
      </c>
      <c r="AU256" s="147" t="s">
        <v>113</v>
      </c>
      <c r="AY256" s="17" t="s">
        <v>348</v>
      </c>
      <c r="BE256" s="148">
        <f>IF(N256="základní",J256,0)</f>
        <v>0</v>
      </c>
      <c r="BF256" s="148">
        <f>IF(N256="snížená",J256,0)</f>
        <v>0</v>
      </c>
      <c r="BG256" s="148">
        <f>IF(N256="zákl. přenesená",J256,0)</f>
        <v>0</v>
      </c>
      <c r="BH256" s="148">
        <f>IF(N256="sníž. přenesená",J256,0)</f>
        <v>0</v>
      </c>
      <c r="BI256" s="148">
        <f>IF(N256="nulová",J256,0)</f>
        <v>0</v>
      </c>
      <c r="BJ256" s="17" t="s">
        <v>85</v>
      </c>
      <c r="BK256" s="148">
        <f>ROUND(I256*H256,2)</f>
        <v>0</v>
      </c>
      <c r="BL256" s="17" t="s">
        <v>133</v>
      </c>
      <c r="BM256" s="147" t="s">
        <v>448</v>
      </c>
    </row>
    <row r="257" spans="2:65" s="1" customFormat="1" ht="10.199999999999999">
      <c r="B257" s="33"/>
      <c r="D257" s="149" t="s">
        <v>358</v>
      </c>
      <c r="F257" s="150" t="s">
        <v>449</v>
      </c>
      <c r="I257" s="151"/>
      <c r="L257" s="33"/>
      <c r="M257" s="152"/>
      <c r="T257" s="54"/>
      <c r="AT257" s="17" t="s">
        <v>358</v>
      </c>
      <c r="AU257" s="17" t="s">
        <v>113</v>
      </c>
    </row>
    <row r="258" spans="2:65" s="12" customFormat="1" ht="10.199999999999999">
      <c r="B258" s="153"/>
      <c r="D258" s="154" t="s">
        <v>360</v>
      </c>
      <c r="E258" s="155" t="s">
        <v>32</v>
      </c>
      <c r="F258" s="156" t="s">
        <v>439</v>
      </c>
      <c r="H258" s="155" t="s">
        <v>32</v>
      </c>
      <c r="I258" s="157"/>
      <c r="L258" s="153"/>
      <c r="M258" s="158"/>
      <c r="T258" s="159"/>
      <c r="AT258" s="155" t="s">
        <v>360</v>
      </c>
      <c r="AU258" s="155" t="s">
        <v>113</v>
      </c>
      <c r="AV258" s="12" t="s">
        <v>85</v>
      </c>
      <c r="AW258" s="12" t="s">
        <v>39</v>
      </c>
      <c r="AX258" s="12" t="s">
        <v>78</v>
      </c>
      <c r="AY258" s="155" t="s">
        <v>348</v>
      </c>
    </row>
    <row r="259" spans="2:65" s="12" customFormat="1" ht="10.199999999999999">
      <c r="B259" s="153"/>
      <c r="D259" s="154" t="s">
        <v>360</v>
      </c>
      <c r="E259" s="155" t="s">
        <v>32</v>
      </c>
      <c r="F259" s="156" t="s">
        <v>440</v>
      </c>
      <c r="H259" s="155" t="s">
        <v>32</v>
      </c>
      <c r="I259" s="157"/>
      <c r="L259" s="153"/>
      <c r="M259" s="158"/>
      <c r="T259" s="159"/>
      <c r="AT259" s="155" t="s">
        <v>360</v>
      </c>
      <c r="AU259" s="155" t="s">
        <v>113</v>
      </c>
      <c r="AV259" s="12" t="s">
        <v>85</v>
      </c>
      <c r="AW259" s="12" t="s">
        <v>39</v>
      </c>
      <c r="AX259" s="12" t="s">
        <v>78</v>
      </c>
      <c r="AY259" s="155" t="s">
        <v>348</v>
      </c>
    </row>
    <row r="260" spans="2:65" s="12" customFormat="1" ht="10.199999999999999">
      <c r="B260" s="153"/>
      <c r="D260" s="154" t="s">
        <v>360</v>
      </c>
      <c r="E260" s="155" t="s">
        <v>32</v>
      </c>
      <c r="F260" s="156" t="s">
        <v>450</v>
      </c>
      <c r="H260" s="155" t="s">
        <v>32</v>
      </c>
      <c r="I260" s="157"/>
      <c r="L260" s="153"/>
      <c r="M260" s="158"/>
      <c r="T260" s="159"/>
      <c r="AT260" s="155" t="s">
        <v>360</v>
      </c>
      <c r="AU260" s="155" t="s">
        <v>113</v>
      </c>
      <c r="AV260" s="12" t="s">
        <v>85</v>
      </c>
      <c r="AW260" s="12" t="s">
        <v>39</v>
      </c>
      <c r="AX260" s="12" t="s">
        <v>78</v>
      </c>
      <c r="AY260" s="155" t="s">
        <v>348</v>
      </c>
    </row>
    <row r="261" spans="2:65" s="13" customFormat="1" ht="10.199999999999999">
      <c r="B261" s="160"/>
      <c r="D261" s="154" t="s">
        <v>360</v>
      </c>
      <c r="E261" s="161" t="s">
        <v>32</v>
      </c>
      <c r="F261" s="162" t="s">
        <v>442</v>
      </c>
      <c r="H261" s="163">
        <v>0.4</v>
      </c>
      <c r="I261" s="164"/>
      <c r="L261" s="160"/>
      <c r="M261" s="165"/>
      <c r="T261" s="166"/>
      <c r="AT261" s="161" t="s">
        <v>360</v>
      </c>
      <c r="AU261" s="161" t="s">
        <v>113</v>
      </c>
      <c r="AV261" s="13" t="s">
        <v>87</v>
      </c>
      <c r="AW261" s="13" t="s">
        <v>39</v>
      </c>
      <c r="AX261" s="13" t="s">
        <v>78</v>
      </c>
      <c r="AY261" s="161" t="s">
        <v>348</v>
      </c>
    </row>
    <row r="262" spans="2:65" s="12" customFormat="1" ht="10.199999999999999">
      <c r="B262" s="153"/>
      <c r="D262" s="154" t="s">
        <v>360</v>
      </c>
      <c r="E262" s="155" t="s">
        <v>32</v>
      </c>
      <c r="F262" s="156" t="s">
        <v>451</v>
      </c>
      <c r="H262" s="155" t="s">
        <v>32</v>
      </c>
      <c r="I262" s="157"/>
      <c r="L262" s="153"/>
      <c r="M262" s="158"/>
      <c r="T262" s="159"/>
      <c r="AT262" s="155" t="s">
        <v>360</v>
      </c>
      <c r="AU262" s="155" t="s">
        <v>113</v>
      </c>
      <c r="AV262" s="12" t="s">
        <v>85</v>
      </c>
      <c r="AW262" s="12" t="s">
        <v>39</v>
      </c>
      <c r="AX262" s="12" t="s">
        <v>78</v>
      </c>
      <c r="AY262" s="155" t="s">
        <v>348</v>
      </c>
    </row>
    <row r="263" spans="2:65" s="13" customFormat="1" ht="10.199999999999999">
      <c r="B263" s="160"/>
      <c r="D263" s="154" t="s">
        <v>360</v>
      </c>
      <c r="E263" s="161" t="s">
        <v>32</v>
      </c>
      <c r="F263" s="162" t="s">
        <v>442</v>
      </c>
      <c r="H263" s="163">
        <v>0.4</v>
      </c>
      <c r="I263" s="164"/>
      <c r="L263" s="160"/>
      <c r="M263" s="165"/>
      <c r="T263" s="166"/>
      <c r="AT263" s="161" t="s">
        <v>360</v>
      </c>
      <c r="AU263" s="161" t="s">
        <v>113</v>
      </c>
      <c r="AV263" s="13" t="s">
        <v>87</v>
      </c>
      <c r="AW263" s="13" t="s">
        <v>39</v>
      </c>
      <c r="AX263" s="13" t="s">
        <v>78</v>
      </c>
      <c r="AY263" s="161" t="s">
        <v>348</v>
      </c>
    </row>
    <row r="264" spans="2:65" s="14" customFormat="1" ht="10.199999999999999">
      <c r="B264" s="171"/>
      <c r="D264" s="154" t="s">
        <v>360</v>
      </c>
      <c r="E264" s="172" t="s">
        <v>32</v>
      </c>
      <c r="F264" s="173" t="s">
        <v>444</v>
      </c>
      <c r="H264" s="174">
        <v>0.8</v>
      </c>
      <c r="I264" s="175"/>
      <c r="L264" s="171"/>
      <c r="M264" s="176"/>
      <c r="T264" s="177"/>
      <c r="AT264" s="172" t="s">
        <v>360</v>
      </c>
      <c r="AU264" s="172" t="s">
        <v>113</v>
      </c>
      <c r="AV264" s="14" t="s">
        <v>133</v>
      </c>
      <c r="AW264" s="14" t="s">
        <v>39</v>
      </c>
      <c r="AX264" s="14" t="s">
        <v>85</v>
      </c>
      <c r="AY264" s="172" t="s">
        <v>348</v>
      </c>
    </row>
    <row r="265" spans="2:65" s="1" customFormat="1" ht="44.25" customHeight="1">
      <c r="B265" s="33"/>
      <c r="C265" s="136" t="s">
        <v>452</v>
      </c>
      <c r="D265" s="136" t="s">
        <v>352</v>
      </c>
      <c r="E265" s="137" t="s">
        <v>453</v>
      </c>
      <c r="F265" s="138" t="s">
        <v>454</v>
      </c>
      <c r="G265" s="139" t="s">
        <v>355</v>
      </c>
      <c r="H265" s="140">
        <v>32.438000000000002</v>
      </c>
      <c r="I265" s="141"/>
      <c r="J265" s="142">
        <f>ROUND(I265*H265,2)</f>
        <v>0</v>
      </c>
      <c r="K265" s="138" t="s">
        <v>356</v>
      </c>
      <c r="L265" s="33"/>
      <c r="M265" s="143" t="s">
        <v>32</v>
      </c>
      <c r="N265" s="144" t="s">
        <v>49</v>
      </c>
      <c r="P265" s="145">
        <f>O265*H265</f>
        <v>0</v>
      </c>
      <c r="Q265" s="145">
        <v>0</v>
      </c>
      <c r="R265" s="145">
        <f>Q265*H265</f>
        <v>0</v>
      </c>
      <c r="S265" s="145">
        <v>0</v>
      </c>
      <c r="T265" s="146">
        <f>S265*H265</f>
        <v>0</v>
      </c>
      <c r="AR265" s="147" t="s">
        <v>133</v>
      </c>
      <c r="AT265" s="147" t="s">
        <v>352</v>
      </c>
      <c r="AU265" s="147" t="s">
        <v>113</v>
      </c>
      <c r="AY265" s="17" t="s">
        <v>348</v>
      </c>
      <c r="BE265" s="148">
        <f>IF(N265="základní",J265,0)</f>
        <v>0</v>
      </c>
      <c r="BF265" s="148">
        <f>IF(N265="snížená",J265,0)</f>
        <v>0</v>
      </c>
      <c r="BG265" s="148">
        <f>IF(N265="zákl. přenesená",J265,0)</f>
        <v>0</v>
      </c>
      <c r="BH265" s="148">
        <f>IF(N265="sníž. přenesená",J265,0)</f>
        <v>0</v>
      </c>
      <c r="BI265" s="148">
        <f>IF(N265="nulová",J265,0)</f>
        <v>0</v>
      </c>
      <c r="BJ265" s="17" t="s">
        <v>85</v>
      </c>
      <c r="BK265" s="148">
        <f>ROUND(I265*H265,2)</f>
        <v>0</v>
      </c>
      <c r="BL265" s="17" t="s">
        <v>133</v>
      </c>
      <c r="BM265" s="147" t="s">
        <v>455</v>
      </c>
    </row>
    <row r="266" spans="2:65" s="1" customFormat="1" ht="10.199999999999999">
      <c r="B266" s="33"/>
      <c r="D266" s="149" t="s">
        <v>358</v>
      </c>
      <c r="F266" s="150" t="s">
        <v>456</v>
      </c>
      <c r="I266" s="151"/>
      <c r="L266" s="33"/>
      <c r="M266" s="152"/>
      <c r="T266" s="54"/>
      <c r="AT266" s="17" t="s">
        <v>358</v>
      </c>
      <c r="AU266" s="17" t="s">
        <v>113</v>
      </c>
    </row>
    <row r="267" spans="2:65" s="12" customFormat="1" ht="10.199999999999999">
      <c r="B267" s="153"/>
      <c r="D267" s="154" t="s">
        <v>360</v>
      </c>
      <c r="E267" s="155" t="s">
        <v>32</v>
      </c>
      <c r="F267" s="156" t="s">
        <v>361</v>
      </c>
      <c r="H267" s="155" t="s">
        <v>32</v>
      </c>
      <c r="I267" s="157"/>
      <c r="L267" s="153"/>
      <c r="M267" s="158"/>
      <c r="T267" s="159"/>
      <c r="AT267" s="155" t="s">
        <v>360</v>
      </c>
      <c r="AU267" s="155" t="s">
        <v>113</v>
      </c>
      <c r="AV267" s="12" t="s">
        <v>85</v>
      </c>
      <c r="AW267" s="12" t="s">
        <v>39</v>
      </c>
      <c r="AX267" s="12" t="s">
        <v>78</v>
      </c>
      <c r="AY267" s="155" t="s">
        <v>348</v>
      </c>
    </row>
    <row r="268" spans="2:65" s="12" customFormat="1" ht="10.199999999999999">
      <c r="B268" s="153"/>
      <c r="D268" s="154" t="s">
        <v>360</v>
      </c>
      <c r="E268" s="155" t="s">
        <v>32</v>
      </c>
      <c r="F268" s="156" t="s">
        <v>457</v>
      </c>
      <c r="H268" s="155" t="s">
        <v>32</v>
      </c>
      <c r="I268" s="157"/>
      <c r="L268" s="153"/>
      <c r="M268" s="158"/>
      <c r="T268" s="159"/>
      <c r="AT268" s="155" t="s">
        <v>360</v>
      </c>
      <c r="AU268" s="155" t="s">
        <v>113</v>
      </c>
      <c r="AV268" s="12" t="s">
        <v>85</v>
      </c>
      <c r="AW268" s="12" t="s">
        <v>39</v>
      </c>
      <c r="AX268" s="12" t="s">
        <v>78</v>
      </c>
      <c r="AY268" s="155" t="s">
        <v>348</v>
      </c>
    </row>
    <row r="269" spans="2:65" s="12" customFormat="1" ht="10.199999999999999">
      <c r="B269" s="153"/>
      <c r="D269" s="154" t="s">
        <v>360</v>
      </c>
      <c r="E269" s="155" t="s">
        <v>32</v>
      </c>
      <c r="F269" s="156" t="s">
        <v>458</v>
      </c>
      <c r="H269" s="155" t="s">
        <v>32</v>
      </c>
      <c r="I269" s="157"/>
      <c r="L269" s="153"/>
      <c r="M269" s="158"/>
      <c r="T269" s="159"/>
      <c r="AT269" s="155" t="s">
        <v>360</v>
      </c>
      <c r="AU269" s="155" t="s">
        <v>113</v>
      </c>
      <c r="AV269" s="12" t="s">
        <v>85</v>
      </c>
      <c r="AW269" s="12" t="s">
        <v>39</v>
      </c>
      <c r="AX269" s="12" t="s">
        <v>78</v>
      </c>
      <c r="AY269" s="155" t="s">
        <v>348</v>
      </c>
    </row>
    <row r="270" spans="2:65" s="12" customFormat="1" ht="10.199999999999999">
      <c r="B270" s="153"/>
      <c r="D270" s="154" t="s">
        <v>360</v>
      </c>
      <c r="E270" s="155" t="s">
        <v>32</v>
      </c>
      <c r="F270" s="156" t="s">
        <v>459</v>
      </c>
      <c r="H270" s="155" t="s">
        <v>32</v>
      </c>
      <c r="I270" s="157"/>
      <c r="L270" s="153"/>
      <c r="M270" s="158"/>
      <c r="T270" s="159"/>
      <c r="AT270" s="155" t="s">
        <v>360</v>
      </c>
      <c r="AU270" s="155" t="s">
        <v>113</v>
      </c>
      <c r="AV270" s="12" t="s">
        <v>85</v>
      </c>
      <c r="AW270" s="12" t="s">
        <v>39</v>
      </c>
      <c r="AX270" s="12" t="s">
        <v>78</v>
      </c>
      <c r="AY270" s="155" t="s">
        <v>348</v>
      </c>
    </row>
    <row r="271" spans="2:65" s="12" customFormat="1" ht="10.199999999999999">
      <c r="B271" s="153"/>
      <c r="D271" s="154" t="s">
        <v>360</v>
      </c>
      <c r="E271" s="155" t="s">
        <v>32</v>
      </c>
      <c r="F271" s="156" t="s">
        <v>460</v>
      </c>
      <c r="H271" s="155" t="s">
        <v>32</v>
      </c>
      <c r="I271" s="157"/>
      <c r="L271" s="153"/>
      <c r="M271" s="158"/>
      <c r="T271" s="159"/>
      <c r="AT271" s="155" t="s">
        <v>360</v>
      </c>
      <c r="AU271" s="155" t="s">
        <v>113</v>
      </c>
      <c r="AV271" s="12" t="s">
        <v>85</v>
      </c>
      <c r="AW271" s="12" t="s">
        <v>39</v>
      </c>
      <c r="AX271" s="12" t="s">
        <v>78</v>
      </c>
      <c r="AY271" s="155" t="s">
        <v>348</v>
      </c>
    </row>
    <row r="272" spans="2:65" s="12" customFormat="1" ht="10.199999999999999">
      <c r="B272" s="153"/>
      <c r="D272" s="154" t="s">
        <v>360</v>
      </c>
      <c r="E272" s="155" t="s">
        <v>32</v>
      </c>
      <c r="F272" s="156" t="s">
        <v>461</v>
      </c>
      <c r="H272" s="155" t="s">
        <v>32</v>
      </c>
      <c r="I272" s="157"/>
      <c r="L272" s="153"/>
      <c r="M272" s="158"/>
      <c r="T272" s="159"/>
      <c r="AT272" s="155" t="s">
        <v>360</v>
      </c>
      <c r="AU272" s="155" t="s">
        <v>113</v>
      </c>
      <c r="AV272" s="12" t="s">
        <v>85</v>
      </c>
      <c r="AW272" s="12" t="s">
        <v>39</v>
      </c>
      <c r="AX272" s="12" t="s">
        <v>78</v>
      </c>
      <c r="AY272" s="155" t="s">
        <v>348</v>
      </c>
    </row>
    <row r="273" spans="2:65" s="13" customFormat="1" ht="10.199999999999999">
      <c r="B273" s="160"/>
      <c r="D273" s="154" t="s">
        <v>360</v>
      </c>
      <c r="E273" s="162" t="s">
        <v>32</v>
      </c>
      <c r="F273" s="170" t="s">
        <v>124</v>
      </c>
      <c r="H273" s="163">
        <v>32.438000000000002</v>
      </c>
      <c r="I273" s="164"/>
      <c r="L273" s="160"/>
      <c r="M273" s="165"/>
      <c r="T273" s="166"/>
      <c r="AT273" s="161" t="s">
        <v>360</v>
      </c>
      <c r="AU273" s="161" t="s">
        <v>113</v>
      </c>
      <c r="AV273" s="13" t="s">
        <v>87</v>
      </c>
      <c r="AW273" s="13" t="s">
        <v>39</v>
      </c>
      <c r="AX273" s="13" t="s">
        <v>85</v>
      </c>
      <c r="AY273" s="161" t="s">
        <v>348</v>
      </c>
    </row>
    <row r="274" spans="2:65" s="1" customFormat="1" ht="10.199999999999999">
      <c r="B274" s="33"/>
      <c r="D274" s="154" t="s">
        <v>376</v>
      </c>
      <c r="F274" s="167" t="s">
        <v>462</v>
      </c>
      <c r="L274" s="33"/>
      <c r="M274" s="152"/>
      <c r="T274" s="54"/>
      <c r="AU274" s="17" t="s">
        <v>113</v>
      </c>
    </row>
    <row r="275" spans="2:65" s="1" customFormat="1" ht="10.199999999999999">
      <c r="B275" s="33"/>
      <c r="D275" s="154" t="s">
        <v>376</v>
      </c>
      <c r="F275" s="168" t="s">
        <v>463</v>
      </c>
      <c r="H275" s="169">
        <v>0</v>
      </c>
      <c r="L275" s="33"/>
      <c r="M275" s="152"/>
      <c r="T275" s="54"/>
      <c r="AU275" s="17" t="s">
        <v>113</v>
      </c>
    </row>
    <row r="276" spans="2:65" s="1" customFormat="1" ht="10.199999999999999">
      <c r="B276" s="33"/>
      <c r="D276" s="154" t="s">
        <v>376</v>
      </c>
      <c r="F276" s="168" t="s">
        <v>464</v>
      </c>
      <c r="H276" s="169">
        <v>62.381</v>
      </c>
      <c r="L276" s="33"/>
      <c r="M276" s="152"/>
      <c r="T276" s="54"/>
      <c r="AU276" s="17" t="s">
        <v>113</v>
      </c>
    </row>
    <row r="277" spans="2:65" s="1" customFormat="1" ht="37.799999999999997" customHeight="1">
      <c r="B277" s="33"/>
      <c r="C277" s="136" t="s">
        <v>465</v>
      </c>
      <c r="D277" s="136" t="s">
        <v>352</v>
      </c>
      <c r="E277" s="137" t="s">
        <v>466</v>
      </c>
      <c r="F277" s="138" t="s">
        <v>467</v>
      </c>
      <c r="G277" s="139" t="s">
        <v>355</v>
      </c>
      <c r="H277" s="140">
        <v>1.0920000000000001</v>
      </c>
      <c r="I277" s="141"/>
      <c r="J277" s="142">
        <f>ROUND(I277*H277,2)</f>
        <v>0</v>
      </c>
      <c r="K277" s="138" t="s">
        <v>356</v>
      </c>
      <c r="L277" s="33"/>
      <c r="M277" s="143" t="s">
        <v>32</v>
      </c>
      <c r="N277" s="144" t="s">
        <v>49</v>
      </c>
      <c r="P277" s="145">
        <f>O277*H277</f>
        <v>0</v>
      </c>
      <c r="Q277" s="145">
        <v>0</v>
      </c>
      <c r="R277" s="145">
        <f>Q277*H277</f>
        <v>0</v>
      </c>
      <c r="S277" s="145">
        <v>0</v>
      </c>
      <c r="T277" s="146">
        <f>S277*H277</f>
        <v>0</v>
      </c>
      <c r="AR277" s="147" t="s">
        <v>133</v>
      </c>
      <c r="AT277" s="147" t="s">
        <v>352</v>
      </c>
      <c r="AU277" s="147" t="s">
        <v>113</v>
      </c>
      <c r="AY277" s="17" t="s">
        <v>348</v>
      </c>
      <c r="BE277" s="148">
        <f>IF(N277="základní",J277,0)</f>
        <v>0</v>
      </c>
      <c r="BF277" s="148">
        <f>IF(N277="snížená",J277,0)</f>
        <v>0</v>
      </c>
      <c r="BG277" s="148">
        <f>IF(N277="zákl. přenesená",J277,0)</f>
        <v>0</v>
      </c>
      <c r="BH277" s="148">
        <f>IF(N277="sníž. přenesená",J277,0)</f>
        <v>0</v>
      </c>
      <c r="BI277" s="148">
        <f>IF(N277="nulová",J277,0)</f>
        <v>0</v>
      </c>
      <c r="BJ277" s="17" t="s">
        <v>85</v>
      </c>
      <c r="BK277" s="148">
        <f>ROUND(I277*H277,2)</f>
        <v>0</v>
      </c>
      <c r="BL277" s="17" t="s">
        <v>133</v>
      </c>
      <c r="BM277" s="147" t="s">
        <v>468</v>
      </c>
    </row>
    <row r="278" spans="2:65" s="1" customFormat="1" ht="10.199999999999999">
      <c r="B278" s="33"/>
      <c r="D278" s="149" t="s">
        <v>358</v>
      </c>
      <c r="F278" s="150" t="s">
        <v>469</v>
      </c>
      <c r="I278" s="151"/>
      <c r="L278" s="33"/>
      <c r="M278" s="152"/>
      <c r="T278" s="54"/>
      <c r="AT278" s="17" t="s">
        <v>358</v>
      </c>
      <c r="AU278" s="17" t="s">
        <v>113</v>
      </c>
    </row>
    <row r="279" spans="2:65" s="12" customFormat="1" ht="10.199999999999999">
      <c r="B279" s="153"/>
      <c r="D279" s="154" t="s">
        <v>360</v>
      </c>
      <c r="E279" s="155" t="s">
        <v>32</v>
      </c>
      <c r="F279" s="156" t="s">
        <v>439</v>
      </c>
      <c r="H279" s="155" t="s">
        <v>32</v>
      </c>
      <c r="I279" s="157"/>
      <c r="L279" s="153"/>
      <c r="M279" s="158"/>
      <c r="T279" s="159"/>
      <c r="AT279" s="155" t="s">
        <v>360</v>
      </c>
      <c r="AU279" s="155" t="s">
        <v>113</v>
      </c>
      <c r="AV279" s="12" t="s">
        <v>85</v>
      </c>
      <c r="AW279" s="12" t="s">
        <v>39</v>
      </c>
      <c r="AX279" s="12" t="s">
        <v>78</v>
      </c>
      <c r="AY279" s="155" t="s">
        <v>348</v>
      </c>
    </row>
    <row r="280" spans="2:65" s="12" customFormat="1" ht="10.199999999999999">
      <c r="B280" s="153"/>
      <c r="D280" s="154" t="s">
        <v>360</v>
      </c>
      <c r="E280" s="155" t="s">
        <v>32</v>
      </c>
      <c r="F280" s="156" t="s">
        <v>440</v>
      </c>
      <c r="H280" s="155" t="s">
        <v>32</v>
      </c>
      <c r="I280" s="157"/>
      <c r="L280" s="153"/>
      <c r="M280" s="158"/>
      <c r="T280" s="159"/>
      <c r="AT280" s="155" t="s">
        <v>360</v>
      </c>
      <c r="AU280" s="155" t="s">
        <v>113</v>
      </c>
      <c r="AV280" s="12" t="s">
        <v>85</v>
      </c>
      <c r="AW280" s="12" t="s">
        <v>39</v>
      </c>
      <c r="AX280" s="12" t="s">
        <v>78</v>
      </c>
      <c r="AY280" s="155" t="s">
        <v>348</v>
      </c>
    </row>
    <row r="281" spans="2:65" s="12" customFormat="1" ht="10.199999999999999">
      <c r="B281" s="153"/>
      <c r="D281" s="154" t="s">
        <v>360</v>
      </c>
      <c r="E281" s="155" t="s">
        <v>32</v>
      </c>
      <c r="F281" s="156" t="s">
        <v>450</v>
      </c>
      <c r="H281" s="155" t="s">
        <v>32</v>
      </c>
      <c r="I281" s="157"/>
      <c r="L281" s="153"/>
      <c r="M281" s="158"/>
      <c r="T281" s="159"/>
      <c r="AT281" s="155" t="s">
        <v>360</v>
      </c>
      <c r="AU281" s="155" t="s">
        <v>113</v>
      </c>
      <c r="AV281" s="12" t="s">
        <v>85</v>
      </c>
      <c r="AW281" s="12" t="s">
        <v>39</v>
      </c>
      <c r="AX281" s="12" t="s">
        <v>78</v>
      </c>
      <c r="AY281" s="155" t="s">
        <v>348</v>
      </c>
    </row>
    <row r="282" spans="2:65" s="13" customFormat="1" ht="10.199999999999999">
      <c r="B282" s="160"/>
      <c r="D282" s="154" t="s">
        <v>360</v>
      </c>
      <c r="E282" s="161" t="s">
        <v>32</v>
      </c>
      <c r="F282" s="162" t="s">
        <v>470</v>
      </c>
      <c r="H282" s="163">
        <v>0.27300000000000002</v>
      </c>
      <c r="I282" s="164"/>
      <c r="L282" s="160"/>
      <c r="M282" s="165"/>
      <c r="T282" s="166"/>
      <c r="AT282" s="161" t="s">
        <v>360</v>
      </c>
      <c r="AU282" s="161" t="s">
        <v>113</v>
      </c>
      <c r="AV282" s="13" t="s">
        <v>87</v>
      </c>
      <c r="AW282" s="13" t="s">
        <v>39</v>
      </c>
      <c r="AX282" s="13" t="s">
        <v>78</v>
      </c>
      <c r="AY282" s="161" t="s">
        <v>348</v>
      </c>
    </row>
    <row r="283" spans="2:65" s="12" customFormat="1" ht="10.199999999999999">
      <c r="B283" s="153"/>
      <c r="D283" s="154" t="s">
        <v>360</v>
      </c>
      <c r="E283" s="155" t="s">
        <v>32</v>
      </c>
      <c r="F283" s="156" t="s">
        <v>451</v>
      </c>
      <c r="H283" s="155" t="s">
        <v>32</v>
      </c>
      <c r="I283" s="157"/>
      <c r="L283" s="153"/>
      <c r="M283" s="158"/>
      <c r="T283" s="159"/>
      <c r="AT283" s="155" t="s">
        <v>360</v>
      </c>
      <c r="AU283" s="155" t="s">
        <v>113</v>
      </c>
      <c r="AV283" s="12" t="s">
        <v>85</v>
      </c>
      <c r="AW283" s="12" t="s">
        <v>39</v>
      </c>
      <c r="AX283" s="12" t="s">
        <v>78</v>
      </c>
      <c r="AY283" s="155" t="s">
        <v>348</v>
      </c>
    </row>
    <row r="284" spans="2:65" s="13" customFormat="1" ht="10.199999999999999">
      <c r="B284" s="160"/>
      <c r="D284" s="154" t="s">
        <v>360</v>
      </c>
      <c r="E284" s="161" t="s">
        <v>32</v>
      </c>
      <c r="F284" s="162" t="s">
        <v>470</v>
      </c>
      <c r="H284" s="163">
        <v>0.27300000000000002</v>
      </c>
      <c r="I284" s="164"/>
      <c r="L284" s="160"/>
      <c r="M284" s="165"/>
      <c r="T284" s="166"/>
      <c r="AT284" s="161" t="s">
        <v>360</v>
      </c>
      <c r="AU284" s="161" t="s">
        <v>113</v>
      </c>
      <c r="AV284" s="13" t="s">
        <v>87</v>
      </c>
      <c r="AW284" s="13" t="s">
        <v>39</v>
      </c>
      <c r="AX284" s="13" t="s">
        <v>78</v>
      </c>
      <c r="AY284" s="161" t="s">
        <v>348</v>
      </c>
    </row>
    <row r="285" spans="2:65" s="12" customFormat="1" ht="10.199999999999999">
      <c r="B285" s="153"/>
      <c r="D285" s="154" t="s">
        <v>360</v>
      </c>
      <c r="E285" s="155" t="s">
        <v>32</v>
      </c>
      <c r="F285" s="156" t="s">
        <v>441</v>
      </c>
      <c r="H285" s="155" t="s">
        <v>32</v>
      </c>
      <c r="I285" s="157"/>
      <c r="L285" s="153"/>
      <c r="M285" s="158"/>
      <c r="T285" s="159"/>
      <c r="AT285" s="155" t="s">
        <v>360</v>
      </c>
      <c r="AU285" s="155" t="s">
        <v>113</v>
      </c>
      <c r="AV285" s="12" t="s">
        <v>85</v>
      </c>
      <c r="AW285" s="12" t="s">
        <v>39</v>
      </c>
      <c r="AX285" s="12" t="s">
        <v>78</v>
      </c>
      <c r="AY285" s="155" t="s">
        <v>348</v>
      </c>
    </row>
    <row r="286" spans="2:65" s="13" customFormat="1" ht="10.199999999999999">
      <c r="B286" s="160"/>
      <c r="D286" s="154" t="s">
        <v>360</v>
      </c>
      <c r="E286" s="161" t="s">
        <v>32</v>
      </c>
      <c r="F286" s="162" t="s">
        <v>470</v>
      </c>
      <c r="H286" s="163">
        <v>0.27300000000000002</v>
      </c>
      <c r="I286" s="164"/>
      <c r="L286" s="160"/>
      <c r="M286" s="165"/>
      <c r="T286" s="166"/>
      <c r="AT286" s="161" t="s">
        <v>360</v>
      </c>
      <c r="AU286" s="161" t="s">
        <v>113</v>
      </c>
      <c r="AV286" s="13" t="s">
        <v>87</v>
      </c>
      <c r="AW286" s="13" t="s">
        <v>39</v>
      </c>
      <c r="AX286" s="13" t="s">
        <v>78</v>
      </c>
      <c r="AY286" s="161" t="s">
        <v>348</v>
      </c>
    </row>
    <row r="287" spans="2:65" s="12" customFormat="1" ht="10.199999999999999">
      <c r="B287" s="153"/>
      <c r="D287" s="154" t="s">
        <v>360</v>
      </c>
      <c r="E287" s="155" t="s">
        <v>32</v>
      </c>
      <c r="F287" s="156" t="s">
        <v>443</v>
      </c>
      <c r="H287" s="155" t="s">
        <v>32</v>
      </c>
      <c r="I287" s="157"/>
      <c r="L287" s="153"/>
      <c r="M287" s="158"/>
      <c r="T287" s="159"/>
      <c r="AT287" s="155" t="s">
        <v>360</v>
      </c>
      <c r="AU287" s="155" t="s">
        <v>113</v>
      </c>
      <c r="AV287" s="12" t="s">
        <v>85</v>
      </c>
      <c r="AW287" s="12" t="s">
        <v>39</v>
      </c>
      <c r="AX287" s="12" t="s">
        <v>78</v>
      </c>
      <c r="AY287" s="155" t="s">
        <v>348</v>
      </c>
    </row>
    <row r="288" spans="2:65" s="13" customFormat="1" ht="10.199999999999999">
      <c r="B288" s="160"/>
      <c r="D288" s="154" t="s">
        <v>360</v>
      </c>
      <c r="E288" s="161" t="s">
        <v>32</v>
      </c>
      <c r="F288" s="162" t="s">
        <v>470</v>
      </c>
      <c r="H288" s="163">
        <v>0.27300000000000002</v>
      </c>
      <c r="I288" s="164"/>
      <c r="L288" s="160"/>
      <c r="M288" s="165"/>
      <c r="T288" s="166"/>
      <c r="AT288" s="161" t="s">
        <v>360</v>
      </c>
      <c r="AU288" s="161" t="s">
        <v>113</v>
      </c>
      <c r="AV288" s="13" t="s">
        <v>87</v>
      </c>
      <c r="AW288" s="13" t="s">
        <v>39</v>
      </c>
      <c r="AX288" s="13" t="s">
        <v>78</v>
      </c>
      <c r="AY288" s="161" t="s">
        <v>348</v>
      </c>
    </row>
    <row r="289" spans="2:65" s="14" customFormat="1" ht="10.199999999999999">
      <c r="B289" s="171"/>
      <c r="D289" s="154" t="s">
        <v>360</v>
      </c>
      <c r="E289" s="172" t="s">
        <v>32</v>
      </c>
      <c r="F289" s="173" t="s">
        <v>444</v>
      </c>
      <c r="H289" s="174">
        <v>1.0920000000000001</v>
      </c>
      <c r="I289" s="175"/>
      <c r="L289" s="171"/>
      <c r="M289" s="176"/>
      <c r="T289" s="177"/>
      <c r="AT289" s="172" t="s">
        <v>360</v>
      </c>
      <c r="AU289" s="172" t="s">
        <v>113</v>
      </c>
      <c r="AV289" s="14" t="s">
        <v>133</v>
      </c>
      <c r="AW289" s="14" t="s">
        <v>39</v>
      </c>
      <c r="AX289" s="14" t="s">
        <v>85</v>
      </c>
      <c r="AY289" s="172" t="s">
        <v>348</v>
      </c>
    </row>
    <row r="290" spans="2:65" s="1" customFormat="1" ht="62.7" customHeight="1">
      <c r="B290" s="33"/>
      <c r="C290" s="136" t="s">
        <v>8</v>
      </c>
      <c r="D290" s="136" t="s">
        <v>352</v>
      </c>
      <c r="E290" s="137" t="s">
        <v>395</v>
      </c>
      <c r="F290" s="138" t="s">
        <v>396</v>
      </c>
      <c r="G290" s="139" t="s">
        <v>355</v>
      </c>
      <c r="H290" s="140">
        <v>32.438000000000002</v>
      </c>
      <c r="I290" s="141"/>
      <c r="J290" s="142">
        <f>ROUND(I290*H290,2)</f>
        <v>0</v>
      </c>
      <c r="K290" s="138" t="s">
        <v>356</v>
      </c>
      <c r="L290" s="33"/>
      <c r="M290" s="143" t="s">
        <v>32</v>
      </c>
      <c r="N290" s="144" t="s">
        <v>49</v>
      </c>
      <c r="P290" s="145">
        <f>O290*H290</f>
        <v>0</v>
      </c>
      <c r="Q290" s="145">
        <v>0</v>
      </c>
      <c r="R290" s="145">
        <f>Q290*H290</f>
        <v>0</v>
      </c>
      <c r="S290" s="145">
        <v>0</v>
      </c>
      <c r="T290" s="146">
        <f>S290*H290</f>
        <v>0</v>
      </c>
      <c r="AR290" s="147" t="s">
        <v>133</v>
      </c>
      <c r="AT290" s="147" t="s">
        <v>352</v>
      </c>
      <c r="AU290" s="147" t="s">
        <v>113</v>
      </c>
      <c r="AY290" s="17" t="s">
        <v>348</v>
      </c>
      <c r="BE290" s="148">
        <f>IF(N290="základní",J290,0)</f>
        <v>0</v>
      </c>
      <c r="BF290" s="148">
        <f>IF(N290="snížená",J290,0)</f>
        <v>0</v>
      </c>
      <c r="BG290" s="148">
        <f>IF(N290="zákl. přenesená",J290,0)</f>
        <v>0</v>
      </c>
      <c r="BH290" s="148">
        <f>IF(N290="sníž. přenesená",J290,0)</f>
        <v>0</v>
      </c>
      <c r="BI290" s="148">
        <f>IF(N290="nulová",J290,0)</f>
        <v>0</v>
      </c>
      <c r="BJ290" s="17" t="s">
        <v>85</v>
      </c>
      <c r="BK290" s="148">
        <f>ROUND(I290*H290,2)</f>
        <v>0</v>
      </c>
      <c r="BL290" s="17" t="s">
        <v>133</v>
      </c>
      <c r="BM290" s="147" t="s">
        <v>471</v>
      </c>
    </row>
    <row r="291" spans="2:65" s="1" customFormat="1" ht="10.199999999999999">
      <c r="B291" s="33"/>
      <c r="D291" s="149" t="s">
        <v>358</v>
      </c>
      <c r="F291" s="150" t="s">
        <v>398</v>
      </c>
      <c r="I291" s="151"/>
      <c r="L291" s="33"/>
      <c r="M291" s="152"/>
      <c r="T291" s="54"/>
      <c r="AT291" s="17" t="s">
        <v>358</v>
      </c>
      <c r="AU291" s="17" t="s">
        <v>113</v>
      </c>
    </row>
    <row r="292" spans="2:65" s="12" customFormat="1" ht="10.199999999999999">
      <c r="B292" s="153"/>
      <c r="D292" s="154" t="s">
        <v>360</v>
      </c>
      <c r="E292" s="155" t="s">
        <v>32</v>
      </c>
      <c r="F292" s="156" t="s">
        <v>399</v>
      </c>
      <c r="H292" s="155" t="s">
        <v>32</v>
      </c>
      <c r="I292" s="157"/>
      <c r="L292" s="153"/>
      <c r="M292" s="158"/>
      <c r="T292" s="159"/>
      <c r="AT292" s="155" t="s">
        <v>360</v>
      </c>
      <c r="AU292" s="155" t="s">
        <v>113</v>
      </c>
      <c r="AV292" s="12" t="s">
        <v>85</v>
      </c>
      <c r="AW292" s="12" t="s">
        <v>39</v>
      </c>
      <c r="AX292" s="12" t="s">
        <v>78</v>
      </c>
      <c r="AY292" s="155" t="s">
        <v>348</v>
      </c>
    </row>
    <row r="293" spans="2:65" s="12" customFormat="1" ht="10.199999999999999">
      <c r="B293" s="153"/>
      <c r="D293" s="154" t="s">
        <v>360</v>
      </c>
      <c r="E293" s="155" t="s">
        <v>32</v>
      </c>
      <c r="F293" s="156" t="s">
        <v>472</v>
      </c>
      <c r="H293" s="155" t="s">
        <v>32</v>
      </c>
      <c r="I293" s="157"/>
      <c r="L293" s="153"/>
      <c r="M293" s="158"/>
      <c r="T293" s="159"/>
      <c r="AT293" s="155" t="s">
        <v>360</v>
      </c>
      <c r="AU293" s="155" t="s">
        <v>113</v>
      </c>
      <c r="AV293" s="12" t="s">
        <v>85</v>
      </c>
      <c r="AW293" s="12" t="s">
        <v>39</v>
      </c>
      <c r="AX293" s="12" t="s">
        <v>78</v>
      </c>
      <c r="AY293" s="155" t="s">
        <v>348</v>
      </c>
    </row>
    <row r="294" spans="2:65" s="13" customFormat="1" ht="10.199999999999999">
      <c r="B294" s="160"/>
      <c r="D294" s="154" t="s">
        <v>360</v>
      </c>
      <c r="E294" s="161" t="s">
        <v>32</v>
      </c>
      <c r="F294" s="162" t="s">
        <v>473</v>
      </c>
      <c r="H294" s="163">
        <v>32.438000000000002</v>
      </c>
      <c r="I294" s="164"/>
      <c r="L294" s="160"/>
      <c r="M294" s="165"/>
      <c r="T294" s="166"/>
      <c r="AT294" s="161" t="s">
        <v>360</v>
      </c>
      <c r="AU294" s="161" t="s">
        <v>113</v>
      </c>
      <c r="AV294" s="13" t="s">
        <v>87</v>
      </c>
      <c r="AW294" s="13" t="s">
        <v>39</v>
      </c>
      <c r="AX294" s="13" t="s">
        <v>85</v>
      </c>
      <c r="AY294" s="161" t="s">
        <v>348</v>
      </c>
    </row>
    <row r="295" spans="2:65" s="1" customFormat="1" ht="66.75" customHeight="1">
      <c r="B295" s="33"/>
      <c r="C295" s="136" t="s">
        <v>474</v>
      </c>
      <c r="D295" s="136" t="s">
        <v>352</v>
      </c>
      <c r="E295" s="137" t="s">
        <v>401</v>
      </c>
      <c r="F295" s="138" t="s">
        <v>402</v>
      </c>
      <c r="G295" s="139" t="s">
        <v>355</v>
      </c>
      <c r="H295" s="140">
        <v>162.19</v>
      </c>
      <c r="I295" s="141"/>
      <c r="J295" s="142">
        <f>ROUND(I295*H295,2)</f>
        <v>0</v>
      </c>
      <c r="K295" s="138" t="s">
        <v>356</v>
      </c>
      <c r="L295" s="33"/>
      <c r="M295" s="143" t="s">
        <v>32</v>
      </c>
      <c r="N295" s="144" t="s">
        <v>49</v>
      </c>
      <c r="P295" s="145">
        <f>O295*H295</f>
        <v>0</v>
      </c>
      <c r="Q295" s="145">
        <v>0</v>
      </c>
      <c r="R295" s="145">
        <f>Q295*H295</f>
        <v>0</v>
      </c>
      <c r="S295" s="145">
        <v>0</v>
      </c>
      <c r="T295" s="146">
        <f>S295*H295</f>
        <v>0</v>
      </c>
      <c r="AR295" s="147" t="s">
        <v>133</v>
      </c>
      <c r="AT295" s="147" t="s">
        <v>352</v>
      </c>
      <c r="AU295" s="147" t="s">
        <v>113</v>
      </c>
      <c r="AY295" s="17" t="s">
        <v>348</v>
      </c>
      <c r="BE295" s="148">
        <f>IF(N295="základní",J295,0)</f>
        <v>0</v>
      </c>
      <c r="BF295" s="148">
        <f>IF(N295="snížená",J295,0)</f>
        <v>0</v>
      </c>
      <c r="BG295" s="148">
        <f>IF(N295="zákl. přenesená",J295,0)</f>
        <v>0</v>
      </c>
      <c r="BH295" s="148">
        <f>IF(N295="sníž. přenesená",J295,0)</f>
        <v>0</v>
      </c>
      <c r="BI295" s="148">
        <f>IF(N295="nulová",J295,0)</f>
        <v>0</v>
      </c>
      <c r="BJ295" s="17" t="s">
        <v>85</v>
      </c>
      <c r="BK295" s="148">
        <f>ROUND(I295*H295,2)</f>
        <v>0</v>
      </c>
      <c r="BL295" s="17" t="s">
        <v>133</v>
      </c>
      <c r="BM295" s="147" t="s">
        <v>475</v>
      </c>
    </row>
    <row r="296" spans="2:65" s="1" customFormat="1" ht="10.199999999999999">
      <c r="B296" s="33"/>
      <c r="D296" s="149" t="s">
        <v>358</v>
      </c>
      <c r="F296" s="150" t="s">
        <v>404</v>
      </c>
      <c r="I296" s="151"/>
      <c r="L296" s="33"/>
      <c r="M296" s="152"/>
      <c r="T296" s="54"/>
      <c r="AT296" s="17" t="s">
        <v>358</v>
      </c>
      <c r="AU296" s="17" t="s">
        <v>113</v>
      </c>
    </row>
    <row r="297" spans="2:65" s="12" customFormat="1" ht="10.199999999999999">
      <c r="B297" s="153"/>
      <c r="D297" s="154" t="s">
        <v>360</v>
      </c>
      <c r="E297" s="155" t="s">
        <v>32</v>
      </c>
      <c r="F297" s="156" t="s">
        <v>399</v>
      </c>
      <c r="H297" s="155" t="s">
        <v>32</v>
      </c>
      <c r="I297" s="157"/>
      <c r="L297" s="153"/>
      <c r="M297" s="158"/>
      <c r="T297" s="159"/>
      <c r="AT297" s="155" t="s">
        <v>360</v>
      </c>
      <c r="AU297" s="155" t="s">
        <v>113</v>
      </c>
      <c r="AV297" s="12" t="s">
        <v>85</v>
      </c>
      <c r="AW297" s="12" t="s">
        <v>39</v>
      </c>
      <c r="AX297" s="12" t="s">
        <v>78</v>
      </c>
      <c r="AY297" s="155" t="s">
        <v>348</v>
      </c>
    </row>
    <row r="298" spans="2:65" s="12" customFormat="1" ht="10.199999999999999">
      <c r="B298" s="153"/>
      <c r="D298" s="154" t="s">
        <v>360</v>
      </c>
      <c r="E298" s="155" t="s">
        <v>32</v>
      </c>
      <c r="F298" s="156" t="s">
        <v>472</v>
      </c>
      <c r="H298" s="155" t="s">
        <v>32</v>
      </c>
      <c r="I298" s="157"/>
      <c r="L298" s="153"/>
      <c r="M298" s="158"/>
      <c r="T298" s="159"/>
      <c r="AT298" s="155" t="s">
        <v>360</v>
      </c>
      <c r="AU298" s="155" t="s">
        <v>113</v>
      </c>
      <c r="AV298" s="12" t="s">
        <v>85</v>
      </c>
      <c r="AW298" s="12" t="s">
        <v>39</v>
      </c>
      <c r="AX298" s="12" t="s">
        <v>78</v>
      </c>
      <c r="AY298" s="155" t="s">
        <v>348</v>
      </c>
    </row>
    <row r="299" spans="2:65" s="13" customFormat="1" ht="10.199999999999999">
      <c r="B299" s="160"/>
      <c r="D299" s="154" t="s">
        <v>360</v>
      </c>
      <c r="E299" s="161" t="s">
        <v>32</v>
      </c>
      <c r="F299" s="162" t="s">
        <v>473</v>
      </c>
      <c r="H299" s="163">
        <v>32.438000000000002</v>
      </c>
      <c r="I299" s="164"/>
      <c r="L299" s="160"/>
      <c r="M299" s="165"/>
      <c r="T299" s="166"/>
      <c r="AT299" s="161" t="s">
        <v>360</v>
      </c>
      <c r="AU299" s="161" t="s">
        <v>113</v>
      </c>
      <c r="AV299" s="13" t="s">
        <v>87</v>
      </c>
      <c r="AW299" s="13" t="s">
        <v>39</v>
      </c>
      <c r="AX299" s="13" t="s">
        <v>85</v>
      </c>
      <c r="AY299" s="161" t="s">
        <v>348</v>
      </c>
    </row>
    <row r="300" spans="2:65" s="13" customFormat="1" ht="10.199999999999999">
      <c r="B300" s="160"/>
      <c r="D300" s="154" t="s">
        <v>360</v>
      </c>
      <c r="F300" s="162" t="s">
        <v>476</v>
      </c>
      <c r="H300" s="163">
        <v>162.19</v>
      </c>
      <c r="I300" s="164"/>
      <c r="L300" s="160"/>
      <c r="M300" s="165"/>
      <c r="T300" s="166"/>
      <c r="AT300" s="161" t="s">
        <v>360</v>
      </c>
      <c r="AU300" s="161" t="s">
        <v>113</v>
      </c>
      <c r="AV300" s="13" t="s">
        <v>87</v>
      </c>
      <c r="AW300" s="13" t="s">
        <v>4</v>
      </c>
      <c r="AX300" s="13" t="s">
        <v>85</v>
      </c>
      <c r="AY300" s="161" t="s">
        <v>348</v>
      </c>
    </row>
    <row r="301" spans="2:65" s="1" customFormat="1" ht="44.25" customHeight="1">
      <c r="B301" s="33"/>
      <c r="C301" s="136" t="s">
        <v>477</v>
      </c>
      <c r="D301" s="136" t="s">
        <v>352</v>
      </c>
      <c r="E301" s="137" t="s">
        <v>406</v>
      </c>
      <c r="F301" s="138" t="s">
        <v>407</v>
      </c>
      <c r="G301" s="139" t="s">
        <v>408</v>
      </c>
      <c r="H301" s="140">
        <v>56.767000000000003</v>
      </c>
      <c r="I301" s="141"/>
      <c r="J301" s="142">
        <f>ROUND(I301*H301,2)</f>
        <v>0</v>
      </c>
      <c r="K301" s="138" t="s">
        <v>356</v>
      </c>
      <c r="L301" s="33"/>
      <c r="M301" s="143" t="s">
        <v>32</v>
      </c>
      <c r="N301" s="144" t="s">
        <v>49</v>
      </c>
      <c r="P301" s="145">
        <f>O301*H301</f>
        <v>0</v>
      </c>
      <c r="Q301" s="145">
        <v>0</v>
      </c>
      <c r="R301" s="145">
        <f>Q301*H301</f>
        <v>0</v>
      </c>
      <c r="S301" s="145">
        <v>0</v>
      </c>
      <c r="T301" s="146">
        <f>S301*H301</f>
        <v>0</v>
      </c>
      <c r="AR301" s="147" t="s">
        <v>133</v>
      </c>
      <c r="AT301" s="147" t="s">
        <v>352</v>
      </c>
      <c r="AU301" s="147" t="s">
        <v>113</v>
      </c>
      <c r="AY301" s="17" t="s">
        <v>348</v>
      </c>
      <c r="BE301" s="148">
        <f>IF(N301="základní",J301,0)</f>
        <v>0</v>
      </c>
      <c r="BF301" s="148">
        <f>IF(N301="snížená",J301,0)</f>
        <v>0</v>
      </c>
      <c r="BG301" s="148">
        <f>IF(N301="zákl. přenesená",J301,0)</f>
        <v>0</v>
      </c>
      <c r="BH301" s="148">
        <f>IF(N301="sníž. přenesená",J301,0)</f>
        <v>0</v>
      </c>
      <c r="BI301" s="148">
        <f>IF(N301="nulová",J301,0)</f>
        <v>0</v>
      </c>
      <c r="BJ301" s="17" t="s">
        <v>85</v>
      </c>
      <c r="BK301" s="148">
        <f>ROUND(I301*H301,2)</f>
        <v>0</v>
      </c>
      <c r="BL301" s="17" t="s">
        <v>133</v>
      </c>
      <c r="BM301" s="147" t="s">
        <v>478</v>
      </c>
    </row>
    <row r="302" spans="2:65" s="1" customFormat="1" ht="10.199999999999999">
      <c r="B302" s="33"/>
      <c r="D302" s="149" t="s">
        <v>358</v>
      </c>
      <c r="F302" s="150" t="s">
        <v>410</v>
      </c>
      <c r="I302" s="151"/>
      <c r="L302" s="33"/>
      <c r="M302" s="152"/>
      <c r="T302" s="54"/>
      <c r="AT302" s="17" t="s">
        <v>358</v>
      </c>
      <c r="AU302" s="17" t="s">
        <v>113</v>
      </c>
    </row>
    <row r="303" spans="2:65" s="12" customFormat="1" ht="10.199999999999999">
      <c r="B303" s="153"/>
      <c r="D303" s="154" t="s">
        <v>360</v>
      </c>
      <c r="E303" s="155" t="s">
        <v>32</v>
      </c>
      <c r="F303" s="156" t="s">
        <v>399</v>
      </c>
      <c r="H303" s="155" t="s">
        <v>32</v>
      </c>
      <c r="I303" s="157"/>
      <c r="L303" s="153"/>
      <c r="M303" s="158"/>
      <c r="T303" s="159"/>
      <c r="AT303" s="155" t="s">
        <v>360</v>
      </c>
      <c r="AU303" s="155" t="s">
        <v>113</v>
      </c>
      <c r="AV303" s="12" t="s">
        <v>85</v>
      </c>
      <c r="AW303" s="12" t="s">
        <v>39</v>
      </c>
      <c r="AX303" s="12" t="s">
        <v>78</v>
      </c>
      <c r="AY303" s="155" t="s">
        <v>348</v>
      </c>
    </row>
    <row r="304" spans="2:65" s="12" customFormat="1" ht="20.399999999999999">
      <c r="B304" s="153"/>
      <c r="D304" s="154" t="s">
        <v>360</v>
      </c>
      <c r="E304" s="155" t="s">
        <v>32</v>
      </c>
      <c r="F304" s="156" t="s">
        <v>411</v>
      </c>
      <c r="H304" s="155" t="s">
        <v>32</v>
      </c>
      <c r="I304" s="157"/>
      <c r="L304" s="153"/>
      <c r="M304" s="158"/>
      <c r="T304" s="159"/>
      <c r="AT304" s="155" t="s">
        <v>360</v>
      </c>
      <c r="AU304" s="155" t="s">
        <v>113</v>
      </c>
      <c r="AV304" s="12" t="s">
        <v>85</v>
      </c>
      <c r="AW304" s="12" t="s">
        <v>39</v>
      </c>
      <c r="AX304" s="12" t="s">
        <v>78</v>
      </c>
      <c r="AY304" s="155" t="s">
        <v>348</v>
      </c>
    </row>
    <row r="305" spans="2:65" s="13" customFormat="1" ht="10.199999999999999">
      <c r="B305" s="160"/>
      <c r="D305" s="154" t="s">
        <v>360</v>
      </c>
      <c r="E305" s="161" t="s">
        <v>32</v>
      </c>
      <c r="F305" s="162" t="s">
        <v>473</v>
      </c>
      <c r="H305" s="163">
        <v>32.438000000000002</v>
      </c>
      <c r="I305" s="164"/>
      <c r="L305" s="160"/>
      <c r="M305" s="165"/>
      <c r="T305" s="166"/>
      <c r="AT305" s="161" t="s">
        <v>360</v>
      </c>
      <c r="AU305" s="161" t="s">
        <v>113</v>
      </c>
      <c r="AV305" s="13" t="s">
        <v>87</v>
      </c>
      <c r="AW305" s="13" t="s">
        <v>39</v>
      </c>
      <c r="AX305" s="13" t="s">
        <v>85</v>
      </c>
      <c r="AY305" s="161" t="s">
        <v>348</v>
      </c>
    </row>
    <row r="306" spans="2:65" s="13" customFormat="1" ht="10.199999999999999">
      <c r="B306" s="160"/>
      <c r="D306" s="154" t="s">
        <v>360</v>
      </c>
      <c r="F306" s="162" t="s">
        <v>479</v>
      </c>
      <c r="H306" s="163">
        <v>56.767000000000003</v>
      </c>
      <c r="I306" s="164"/>
      <c r="L306" s="160"/>
      <c r="M306" s="165"/>
      <c r="T306" s="166"/>
      <c r="AT306" s="161" t="s">
        <v>360</v>
      </c>
      <c r="AU306" s="161" t="s">
        <v>113</v>
      </c>
      <c r="AV306" s="13" t="s">
        <v>87</v>
      </c>
      <c r="AW306" s="13" t="s">
        <v>4</v>
      </c>
      <c r="AX306" s="13" t="s">
        <v>85</v>
      </c>
      <c r="AY306" s="161" t="s">
        <v>348</v>
      </c>
    </row>
    <row r="307" spans="2:65" s="1" customFormat="1" ht="37.799999999999997" customHeight="1">
      <c r="B307" s="33"/>
      <c r="C307" s="136" t="s">
        <v>480</v>
      </c>
      <c r="D307" s="136" t="s">
        <v>352</v>
      </c>
      <c r="E307" s="137" t="s">
        <v>414</v>
      </c>
      <c r="F307" s="138" t="s">
        <v>415</v>
      </c>
      <c r="G307" s="139" t="s">
        <v>355</v>
      </c>
      <c r="H307" s="140">
        <v>32.438000000000002</v>
      </c>
      <c r="I307" s="141"/>
      <c r="J307" s="142">
        <f>ROUND(I307*H307,2)</f>
        <v>0</v>
      </c>
      <c r="K307" s="138" t="s">
        <v>356</v>
      </c>
      <c r="L307" s="33"/>
      <c r="M307" s="143" t="s">
        <v>32</v>
      </c>
      <c r="N307" s="144" t="s">
        <v>49</v>
      </c>
      <c r="P307" s="145">
        <f>O307*H307</f>
        <v>0</v>
      </c>
      <c r="Q307" s="145">
        <v>0</v>
      </c>
      <c r="R307" s="145">
        <f>Q307*H307</f>
        <v>0</v>
      </c>
      <c r="S307" s="145">
        <v>0</v>
      </c>
      <c r="T307" s="146">
        <f>S307*H307</f>
        <v>0</v>
      </c>
      <c r="AR307" s="147" t="s">
        <v>133</v>
      </c>
      <c r="AT307" s="147" t="s">
        <v>352</v>
      </c>
      <c r="AU307" s="147" t="s">
        <v>113</v>
      </c>
      <c r="AY307" s="17" t="s">
        <v>348</v>
      </c>
      <c r="BE307" s="148">
        <f>IF(N307="základní",J307,0)</f>
        <v>0</v>
      </c>
      <c r="BF307" s="148">
        <f>IF(N307="snížená",J307,0)</f>
        <v>0</v>
      </c>
      <c r="BG307" s="148">
        <f>IF(N307="zákl. přenesená",J307,0)</f>
        <v>0</v>
      </c>
      <c r="BH307" s="148">
        <f>IF(N307="sníž. přenesená",J307,0)</f>
        <v>0</v>
      </c>
      <c r="BI307" s="148">
        <f>IF(N307="nulová",J307,0)</f>
        <v>0</v>
      </c>
      <c r="BJ307" s="17" t="s">
        <v>85</v>
      </c>
      <c r="BK307" s="148">
        <f>ROUND(I307*H307,2)</f>
        <v>0</v>
      </c>
      <c r="BL307" s="17" t="s">
        <v>133</v>
      </c>
      <c r="BM307" s="147" t="s">
        <v>481</v>
      </c>
    </row>
    <row r="308" spans="2:65" s="1" customFormat="1" ht="10.199999999999999">
      <c r="B308" s="33"/>
      <c r="D308" s="149" t="s">
        <v>358</v>
      </c>
      <c r="F308" s="150" t="s">
        <v>417</v>
      </c>
      <c r="I308" s="151"/>
      <c r="L308" s="33"/>
      <c r="M308" s="152"/>
      <c r="T308" s="54"/>
      <c r="AT308" s="17" t="s">
        <v>358</v>
      </c>
      <c r="AU308" s="17" t="s">
        <v>113</v>
      </c>
    </row>
    <row r="309" spans="2:65" s="12" customFormat="1" ht="10.199999999999999">
      <c r="B309" s="153"/>
      <c r="D309" s="154" t="s">
        <v>360</v>
      </c>
      <c r="E309" s="155" t="s">
        <v>32</v>
      </c>
      <c r="F309" s="156" t="s">
        <v>399</v>
      </c>
      <c r="H309" s="155" t="s">
        <v>32</v>
      </c>
      <c r="I309" s="157"/>
      <c r="L309" s="153"/>
      <c r="M309" s="158"/>
      <c r="T309" s="159"/>
      <c r="AT309" s="155" t="s">
        <v>360</v>
      </c>
      <c r="AU309" s="155" t="s">
        <v>113</v>
      </c>
      <c r="AV309" s="12" t="s">
        <v>85</v>
      </c>
      <c r="AW309" s="12" t="s">
        <v>39</v>
      </c>
      <c r="AX309" s="12" t="s">
        <v>78</v>
      </c>
      <c r="AY309" s="155" t="s">
        <v>348</v>
      </c>
    </row>
    <row r="310" spans="2:65" s="13" customFormat="1" ht="10.199999999999999">
      <c r="B310" s="160"/>
      <c r="D310" s="154" t="s">
        <v>360</v>
      </c>
      <c r="E310" s="161" t="s">
        <v>32</v>
      </c>
      <c r="F310" s="162" t="s">
        <v>473</v>
      </c>
      <c r="H310" s="163">
        <v>32.438000000000002</v>
      </c>
      <c r="I310" s="164"/>
      <c r="L310" s="160"/>
      <c r="M310" s="165"/>
      <c r="T310" s="166"/>
      <c r="AT310" s="161" t="s">
        <v>360</v>
      </c>
      <c r="AU310" s="161" t="s">
        <v>113</v>
      </c>
      <c r="AV310" s="13" t="s">
        <v>87</v>
      </c>
      <c r="AW310" s="13" t="s">
        <v>39</v>
      </c>
      <c r="AX310" s="13" t="s">
        <v>85</v>
      </c>
      <c r="AY310" s="161" t="s">
        <v>348</v>
      </c>
    </row>
    <row r="311" spans="2:65" s="1" customFormat="1" ht="44.25" customHeight="1">
      <c r="B311" s="33"/>
      <c r="C311" s="136" t="s">
        <v>482</v>
      </c>
      <c r="D311" s="136" t="s">
        <v>352</v>
      </c>
      <c r="E311" s="137" t="s">
        <v>483</v>
      </c>
      <c r="F311" s="138" t="s">
        <v>484</v>
      </c>
      <c r="G311" s="139" t="s">
        <v>355</v>
      </c>
      <c r="H311" s="140">
        <v>9.9809999999999999</v>
      </c>
      <c r="I311" s="141"/>
      <c r="J311" s="142">
        <f>ROUND(I311*H311,2)</f>
        <v>0</v>
      </c>
      <c r="K311" s="138" t="s">
        <v>356</v>
      </c>
      <c r="L311" s="33"/>
      <c r="M311" s="143" t="s">
        <v>32</v>
      </c>
      <c r="N311" s="144" t="s">
        <v>49</v>
      </c>
      <c r="P311" s="145">
        <f>O311*H311</f>
        <v>0</v>
      </c>
      <c r="Q311" s="145">
        <v>0</v>
      </c>
      <c r="R311" s="145">
        <f>Q311*H311</f>
        <v>0</v>
      </c>
      <c r="S311" s="145">
        <v>0</v>
      </c>
      <c r="T311" s="146">
        <f>S311*H311</f>
        <v>0</v>
      </c>
      <c r="AR311" s="147" t="s">
        <v>133</v>
      </c>
      <c r="AT311" s="147" t="s">
        <v>352</v>
      </c>
      <c r="AU311" s="147" t="s">
        <v>113</v>
      </c>
      <c r="AY311" s="17" t="s">
        <v>348</v>
      </c>
      <c r="BE311" s="148">
        <f>IF(N311="základní",J311,0)</f>
        <v>0</v>
      </c>
      <c r="BF311" s="148">
        <f>IF(N311="snížená",J311,0)</f>
        <v>0</v>
      </c>
      <c r="BG311" s="148">
        <f>IF(N311="zákl. přenesená",J311,0)</f>
        <v>0</v>
      </c>
      <c r="BH311" s="148">
        <f>IF(N311="sníž. přenesená",J311,0)</f>
        <v>0</v>
      </c>
      <c r="BI311" s="148">
        <f>IF(N311="nulová",J311,0)</f>
        <v>0</v>
      </c>
      <c r="BJ311" s="17" t="s">
        <v>85</v>
      </c>
      <c r="BK311" s="148">
        <f>ROUND(I311*H311,2)</f>
        <v>0</v>
      </c>
      <c r="BL311" s="17" t="s">
        <v>133</v>
      </c>
      <c r="BM311" s="147" t="s">
        <v>485</v>
      </c>
    </row>
    <row r="312" spans="2:65" s="1" customFormat="1" ht="10.199999999999999">
      <c r="B312" s="33"/>
      <c r="D312" s="149" t="s">
        <v>358</v>
      </c>
      <c r="F312" s="150" t="s">
        <v>486</v>
      </c>
      <c r="I312" s="151"/>
      <c r="L312" s="33"/>
      <c r="M312" s="152"/>
      <c r="T312" s="54"/>
      <c r="AT312" s="17" t="s">
        <v>358</v>
      </c>
      <c r="AU312" s="17" t="s">
        <v>113</v>
      </c>
    </row>
    <row r="313" spans="2:65" s="12" customFormat="1" ht="10.199999999999999">
      <c r="B313" s="153"/>
      <c r="D313" s="154" t="s">
        <v>360</v>
      </c>
      <c r="E313" s="155" t="s">
        <v>32</v>
      </c>
      <c r="F313" s="156" t="s">
        <v>361</v>
      </c>
      <c r="H313" s="155" t="s">
        <v>32</v>
      </c>
      <c r="I313" s="157"/>
      <c r="L313" s="153"/>
      <c r="M313" s="158"/>
      <c r="T313" s="159"/>
      <c r="AT313" s="155" t="s">
        <v>360</v>
      </c>
      <c r="AU313" s="155" t="s">
        <v>113</v>
      </c>
      <c r="AV313" s="12" t="s">
        <v>85</v>
      </c>
      <c r="AW313" s="12" t="s">
        <v>39</v>
      </c>
      <c r="AX313" s="12" t="s">
        <v>78</v>
      </c>
      <c r="AY313" s="155" t="s">
        <v>348</v>
      </c>
    </row>
    <row r="314" spans="2:65" s="12" customFormat="1" ht="10.199999999999999">
      <c r="B314" s="153"/>
      <c r="D314" s="154" t="s">
        <v>360</v>
      </c>
      <c r="E314" s="155" t="s">
        <v>32</v>
      </c>
      <c r="F314" s="156" t="s">
        <v>457</v>
      </c>
      <c r="H314" s="155" t="s">
        <v>32</v>
      </c>
      <c r="I314" s="157"/>
      <c r="L314" s="153"/>
      <c r="M314" s="158"/>
      <c r="T314" s="159"/>
      <c r="AT314" s="155" t="s">
        <v>360</v>
      </c>
      <c r="AU314" s="155" t="s">
        <v>113</v>
      </c>
      <c r="AV314" s="12" t="s">
        <v>85</v>
      </c>
      <c r="AW314" s="12" t="s">
        <v>39</v>
      </c>
      <c r="AX314" s="12" t="s">
        <v>78</v>
      </c>
      <c r="AY314" s="155" t="s">
        <v>348</v>
      </c>
    </row>
    <row r="315" spans="2:65" s="12" customFormat="1" ht="20.399999999999999">
      <c r="B315" s="153"/>
      <c r="D315" s="154" t="s">
        <v>360</v>
      </c>
      <c r="E315" s="155" t="s">
        <v>32</v>
      </c>
      <c r="F315" s="156" t="s">
        <v>487</v>
      </c>
      <c r="H315" s="155" t="s">
        <v>32</v>
      </c>
      <c r="I315" s="157"/>
      <c r="L315" s="153"/>
      <c r="M315" s="158"/>
      <c r="T315" s="159"/>
      <c r="AT315" s="155" t="s">
        <v>360</v>
      </c>
      <c r="AU315" s="155" t="s">
        <v>113</v>
      </c>
      <c r="AV315" s="12" t="s">
        <v>85</v>
      </c>
      <c r="AW315" s="12" t="s">
        <v>39</v>
      </c>
      <c r="AX315" s="12" t="s">
        <v>78</v>
      </c>
      <c r="AY315" s="155" t="s">
        <v>348</v>
      </c>
    </row>
    <row r="316" spans="2:65" s="12" customFormat="1" ht="10.199999999999999">
      <c r="B316" s="153"/>
      <c r="D316" s="154" t="s">
        <v>360</v>
      </c>
      <c r="E316" s="155" t="s">
        <v>32</v>
      </c>
      <c r="F316" s="156" t="s">
        <v>488</v>
      </c>
      <c r="H316" s="155" t="s">
        <v>32</v>
      </c>
      <c r="I316" s="157"/>
      <c r="L316" s="153"/>
      <c r="M316" s="158"/>
      <c r="T316" s="159"/>
      <c r="AT316" s="155" t="s">
        <v>360</v>
      </c>
      <c r="AU316" s="155" t="s">
        <v>113</v>
      </c>
      <c r="AV316" s="12" t="s">
        <v>85</v>
      </c>
      <c r="AW316" s="12" t="s">
        <v>39</v>
      </c>
      <c r="AX316" s="12" t="s">
        <v>78</v>
      </c>
      <c r="AY316" s="155" t="s">
        <v>348</v>
      </c>
    </row>
    <row r="317" spans="2:65" s="13" customFormat="1" ht="10.199999999999999">
      <c r="B317" s="160"/>
      <c r="D317" s="154" t="s">
        <v>360</v>
      </c>
      <c r="E317" s="162" t="s">
        <v>32</v>
      </c>
      <c r="F317" s="170" t="s">
        <v>121</v>
      </c>
      <c r="H317" s="163">
        <v>9.9809999999999999</v>
      </c>
      <c r="I317" s="164"/>
      <c r="L317" s="160"/>
      <c r="M317" s="165"/>
      <c r="T317" s="166"/>
      <c r="AT317" s="161" t="s">
        <v>360</v>
      </c>
      <c r="AU317" s="161" t="s">
        <v>113</v>
      </c>
      <c r="AV317" s="13" t="s">
        <v>87</v>
      </c>
      <c r="AW317" s="13" t="s">
        <v>39</v>
      </c>
      <c r="AX317" s="13" t="s">
        <v>85</v>
      </c>
      <c r="AY317" s="161" t="s">
        <v>348</v>
      </c>
    </row>
    <row r="318" spans="2:65" s="1" customFormat="1" ht="10.199999999999999">
      <c r="B318" s="33"/>
      <c r="D318" s="154" t="s">
        <v>376</v>
      </c>
      <c r="F318" s="167" t="s">
        <v>462</v>
      </c>
      <c r="L318" s="33"/>
      <c r="M318" s="152"/>
      <c r="T318" s="54"/>
      <c r="AU318" s="17" t="s">
        <v>113</v>
      </c>
    </row>
    <row r="319" spans="2:65" s="1" customFormat="1" ht="10.199999999999999">
      <c r="B319" s="33"/>
      <c r="D319" s="154" t="s">
        <v>376</v>
      </c>
      <c r="F319" s="168" t="s">
        <v>463</v>
      </c>
      <c r="H319" s="169">
        <v>0</v>
      </c>
      <c r="L319" s="33"/>
      <c r="M319" s="152"/>
      <c r="T319" s="54"/>
      <c r="AU319" s="17" t="s">
        <v>113</v>
      </c>
    </row>
    <row r="320" spans="2:65" s="1" customFormat="1" ht="10.199999999999999">
      <c r="B320" s="33"/>
      <c r="D320" s="154" t="s">
        <v>376</v>
      </c>
      <c r="F320" s="168" t="s">
        <v>464</v>
      </c>
      <c r="H320" s="169">
        <v>62.381</v>
      </c>
      <c r="L320" s="33"/>
      <c r="M320" s="152"/>
      <c r="T320" s="54"/>
      <c r="AU320" s="17" t="s">
        <v>113</v>
      </c>
    </row>
    <row r="321" spans="2:65" s="1" customFormat="1" ht="55.5" customHeight="1">
      <c r="B321" s="33"/>
      <c r="C321" s="136" t="s">
        <v>489</v>
      </c>
      <c r="D321" s="136" t="s">
        <v>352</v>
      </c>
      <c r="E321" s="137" t="s">
        <v>490</v>
      </c>
      <c r="F321" s="138" t="s">
        <v>491</v>
      </c>
      <c r="G321" s="139" t="s">
        <v>420</v>
      </c>
      <c r="H321" s="140">
        <v>262</v>
      </c>
      <c r="I321" s="141"/>
      <c r="J321" s="142">
        <f>ROUND(I321*H321,2)</f>
        <v>0</v>
      </c>
      <c r="K321" s="138" t="s">
        <v>356</v>
      </c>
      <c r="L321" s="33"/>
      <c r="M321" s="143" t="s">
        <v>32</v>
      </c>
      <c r="N321" s="144" t="s">
        <v>49</v>
      </c>
      <c r="P321" s="145">
        <f>O321*H321</f>
        <v>0</v>
      </c>
      <c r="Q321" s="145">
        <v>3.1E-4</v>
      </c>
      <c r="R321" s="145">
        <f>Q321*H321</f>
        <v>8.1220000000000001E-2</v>
      </c>
      <c r="S321" s="145">
        <v>0</v>
      </c>
      <c r="T321" s="146">
        <f>S321*H321</f>
        <v>0</v>
      </c>
      <c r="AR321" s="147" t="s">
        <v>133</v>
      </c>
      <c r="AT321" s="147" t="s">
        <v>352</v>
      </c>
      <c r="AU321" s="147" t="s">
        <v>113</v>
      </c>
      <c r="AY321" s="17" t="s">
        <v>348</v>
      </c>
      <c r="BE321" s="148">
        <f>IF(N321="základní",J321,0)</f>
        <v>0</v>
      </c>
      <c r="BF321" s="148">
        <f>IF(N321="snížená",J321,0)</f>
        <v>0</v>
      </c>
      <c r="BG321" s="148">
        <f>IF(N321="zákl. přenesená",J321,0)</f>
        <v>0</v>
      </c>
      <c r="BH321" s="148">
        <f>IF(N321="sníž. přenesená",J321,0)</f>
        <v>0</v>
      </c>
      <c r="BI321" s="148">
        <f>IF(N321="nulová",J321,0)</f>
        <v>0</v>
      </c>
      <c r="BJ321" s="17" t="s">
        <v>85</v>
      </c>
      <c r="BK321" s="148">
        <f>ROUND(I321*H321,2)</f>
        <v>0</v>
      </c>
      <c r="BL321" s="17" t="s">
        <v>133</v>
      </c>
      <c r="BM321" s="147" t="s">
        <v>492</v>
      </c>
    </row>
    <row r="322" spans="2:65" s="1" customFormat="1" ht="10.199999999999999">
      <c r="B322" s="33"/>
      <c r="D322" s="149" t="s">
        <v>358</v>
      </c>
      <c r="F322" s="150" t="s">
        <v>493</v>
      </c>
      <c r="I322" s="151"/>
      <c r="L322" s="33"/>
      <c r="M322" s="152"/>
      <c r="T322" s="54"/>
      <c r="AT322" s="17" t="s">
        <v>358</v>
      </c>
      <c r="AU322" s="17" t="s">
        <v>113</v>
      </c>
    </row>
    <row r="323" spans="2:65" s="12" customFormat="1" ht="10.199999999999999">
      <c r="B323" s="153"/>
      <c r="D323" s="154" t="s">
        <v>360</v>
      </c>
      <c r="E323" s="155" t="s">
        <v>32</v>
      </c>
      <c r="F323" s="156" t="s">
        <v>361</v>
      </c>
      <c r="H323" s="155" t="s">
        <v>32</v>
      </c>
      <c r="I323" s="157"/>
      <c r="L323" s="153"/>
      <c r="M323" s="158"/>
      <c r="T323" s="159"/>
      <c r="AT323" s="155" t="s">
        <v>360</v>
      </c>
      <c r="AU323" s="155" t="s">
        <v>113</v>
      </c>
      <c r="AV323" s="12" t="s">
        <v>85</v>
      </c>
      <c r="AW323" s="12" t="s">
        <v>39</v>
      </c>
      <c r="AX323" s="12" t="s">
        <v>78</v>
      </c>
      <c r="AY323" s="155" t="s">
        <v>348</v>
      </c>
    </row>
    <row r="324" spans="2:65" s="12" customFormat="1" ht="10.199999999999999">
      <c r="B324" s="153"/>
      <c r="D324" s="154" t="s">
        <v>360</v>
      </c>
      <c r="E324" s="155" t="s">
        <v>32</v>
      </c>
      <c r="F324" s="156" t="s">
        <v>457</v>
      </c>
      <c r="H324" s="155" t="s">
        <v>32</v>
      </c>
      <c r="I324" s="157"/>
      <c r="L324" s="153"/>
      <c r="M324" s="158"/>
      <c r="T324" s="159"/>
      <c r="AT324" s="155" t="s">
        <v>360</v>
      </c>
      <c r="AU324" s="155" t="s">
        <v>113</v>
      </c>
      <c r="AV324" s="12" t="s">
        <v>85</v>
      </c>
      <c r="AW324" s="12" t="s">
        <v>39</v>
      </c>
      <c r="AX324" s="12" t="s">
        <v>78</v>
      </c>
      <c r="AY324" s="155" t="s">
        <v>348</v>
      </c>
    </row>
    <row r="325" spans="2:65" s="12" customFormat="1" ht="10.199999999999999">
      <c r="B325" s="153"/>
      <c r="D325" s="154" t="s">
        <v>360</v>
      </c>
      <c r="E325" s="155" t="s">
        <v>32</v>
      </c>
      <c r="F325" s="156" t="s">
        <v>460</v>
      </c>
      <c r="H325" s="155" t="s">
        <v>32</v>
      </c>
      <c r="I325" s="157"/>
      <c r="L325" s="153"/>
      <c r="M325" s="158"/>
      <c r="T325" s="159"/>
      <c r="AT325" s="155" t="s">
        <v>360</v>
      </c>
      <c r="AU325" s="155" t="s">
        <v>113</v>
      </c>
      <c r="AV325" s="12" t="s">
        <v>85</v>
      </c>
      <c r="AW325" s="12" t="s">
        <v>39</v>
      </c>
      <c r="AX325" s="12" t="s">
        <v>78</v>
      </c>
      <c r="AY325" s="155" t="s">
        <v>348</v>
      </c>
    </row>
    <row r="326" spans="2:65" s="12" customFormat="1" ht="10.199999999999999">
      <c r="B326" s="153"/>
      <c r="D326" s="154" t="s">
        <v>360</v>
      </c>
      <c r="E326" s="155" t="s">
        <v>32</v>
      </c>
      <c r="F326" s="156" t="s">
        <v>494</v>
      </c>
      <c r="H326" s="155" t="s">
        <v>32</v>
      </c>
      <c r="I326" s="157"/>
      <c r="L326" s="153"/>
      <c r="M326" s="158"/>
      <c r="T326" s="159"/>
      <c r="AT326" s="155" t="s">
        <v>360</v>
      </c>
      <c r="AU326" s="155" t="s">
        <v>113</v>
      </c>
      <c r="AV326" s="12" t="s">
        <v>85</v>
      </c>
      <c r="AW326" s="12" t="s">
        <v>39</v>
      </c>
      <c r="AX326" s="12" t="s">
        <v>78</v>
      </c>
      <c r="AY326" s="155" t="s">
        <v>348</v>
      </c>
    </row>
    <row r="327" spans="2:65" s="13" customFormat="1" ht="10.199999999999999">
      <c r="B327" s="160"/>
      <c r="D327" s="154" t="s">
        <v>360</v>
      </c>
      <c r="E327" s="162" t="s">
        <v>32</v>
      </c>
      <c r="F327" s="170" t="s">
        <v>118</v>
      </c>
      <c r="H327" s="163">
        <v>262</v>
      </c>
      <c r="I327" s="164"/>
      <c r="L327" s="160"/>
      <c r="M327" s="165"/>
      <c r="T327" s="166"/>
      <c r="AT327" s="161" t="s">
        <v>360</v>
      </c>
      <c r="AU327" s="161" t="s">
        <v>113</v>
      </c>
      <c r="AV327" s="13" t="s">
        <v>87</v>
      </c>
      <c r="AW327" s="13" t="s">
        <v>39</v>
      </c>
      <c r="AX327" s="13" t="s">
        <v>85</v>
      </c>
      <c r="AY327" s="161" t="s">
        <v>348</v>
      </c>
    </row>
    <row r="328" spans="2:65" s="1" customFormat="1" ht="10.199999999999999">
      <c r="B328" s="33"/>
      <c r="D328" s="154" t="s">
        <v>376</v>
      </c>
      <c r="F328" s="167" t="s">
        <v>462</v>
      </c>
      <c r="L328" s="33"/>
      <c r="M328" s="152"/>
      <c r="T328" s="54"/>
      <c r="AU328" s="17" t="s">
        <v>113</v>
      </c>
    </row>
    <row r="329" spans="2:65" s="1" customFormat="1" ht="10.199999999999999">
      <c r="B329" s="33"/>
      <c r="D329" s="154" t="s">
        <v>376</v>
      </c>
      <c r="F329" s="168" t="s">
        <v>463</v>
      </c>
      <c r="H329" s="169">
        <v>0</v>
      </c>
      <c r="L329" s="33"/>
      <c r="M329" s="152"/>
      <c r="T329" s="54"/>
      <c r="AU329" s="17" t="s">
        <v>113</v>
      </c>
    </row>
    <row r="330" spans="2:65" s="1" customFormat="1" ht="10.199999999999999">
      <c r="B330" s="33"/>
      <c r="D330" s="154" t="s">
        <v>376</v>
      </c>
      <c r="F330" s="168" t="s">
        <v>464</v>
      </c>
      <c r="H330" s="169">
        <v>62.381</v>
      </c>
      <c r="L330" s="33"/>
      <c r="M330" s="152"/>
      <c r="T330" s="54"/>
      <c r="AU330" s="17" t="s">
        <v>113</v>
      </c>
    </row>
    <row r="331" spans="2:65" s="1" customFormat="1" ht="24.15" customHeight="1">
      <c r="B331" s="33"/>
      <c r="C331" s="178" t="s">
        <v>495</v>
      </c>
      <c r="D331" s="178" t="s">
        <v>496</v>
      </c>
      <c r="E331" s="179" t="s">
        <v>497</v>
      </c>
      <c r="F331" s="180" t="s">
        <v>498</v>
      </c>
      <c r="G331" s="181" t="s">
        <v>420</v>
      </c>
      <c r="H331" s="182">
        <v>310.339</v>
      </c>
      <c r="I331" s="183"/>
      <c r="J331" s="184">
        <f>ROUND(I331*H331,2)</f>
        <v>0</v>
      </c>
      <c r="K331" s="180" t="s">
        <v>356</v>
      </c>
      <c r="L331" s="185"/>
      <c r="M331" s="186" t="s">
        <v>32</v>
      </c>
      <c r="N331" s="187" t="s">
        <v>49</v>
      </c>
      <c r="P331" s="145">
        <f>O331*H331</f>
        <v>0</v>
      </c>
      <c r="Q331" s="145">
        <v>3.5E-4</v>
      </c>
      <c r="R331" s="145">
        <f>Q331*H331</f>
        <v>0.10861865</v>
      </c>
      <c r="S331" s="145">
        <v>0</v>
      </c>
      <c r="T331" s="146">
        <f>S331*H331</f>
        <v>0</v>
      </c>
      <c r="AR331" s="147" t="s">
        <v>433</v>
      </c>
      <c r="AT331" s="147" t="s">
        <v>496</v>
      </c>
      <c r="AU331" s="147" t="s">
        <v>113</v>
      </c>
      <c r="AY331" s="17" t="s">
        <v>348</v>
      </c>
      <c r="BE331" s="148">
        <f>IF(N331="základní",J331,0)</f>
        <v>0</v>
      </c>
      <c r="BF331" s="148">
        <f>IF(N331="snížená",J331,0)</f>
        <v>0</v>
      </c>
      <c r="BG331" s="148">
        <f>IF(N331="zákl. přenesená",J331,0)</f>
        <v>0</v>
      </c>
      <c r="BH331" s="148">
        <f>IF(N331="sníž. přenesená",J331,0)</f>
        <v>0</v>
      </c>
      <c r="BI331" s="148">
        <f>IF(N331="nulová",J331,0)</f>
        <v>0</v>
      </c>
      <c r="BJ331" s="17" t="s">
        <v>85</v>
      </c>
      <c r="BK331" s="148">
        <f>ROUND(I331*H331,2)</f>
        <v>0</v>
      </c>
      <c r="BL331" s="17" t="s">
        <v>133</v>
      </c>
      <c r="BM331" s="147" t="s">
        <v>499</v>
      </c>
    </row>
    <row r="332" spans="2:65" s="13" customFormat="1" ht="10.199999999999999">
      <c r="B332" s="160"/>
      <c r="D332" s="154" t="s">
        <v>360</v>
      </c>
      <c r="F332" s="162" t="s">
        <v>500</v>
      </c>
      <c r="H332" s="163">
        <v>310.339</v>
      </c>
      <c r="I332" s="164"/>
      <c r="L332" s="160"/>
      <c r="M332" s="165"/>
      <c r="T332" s="166"/>
      <c r="AT332" s="161" t="s">
        <v>360</v>
      </c>
      <c r="AU332" s="161" t="s">
        <v>113</v>
      </c>
      <c r="AV332" s="13" t="s">
        <v>87</v>
      </c>
      <c r="AW332" s="13" t="s">
        <v>4</v>
      </c>
      <c r="AX332" s="13" t="s">
        <v>85</v>
      </c>
      <c r="AY332" s="161" t="s">
        <v>348</v>
      </c>
    </row>
    <row r="333" spans="2:65" s="1" customFormat="1" ht="55.5" customHeight="1">
      <c r="B333" s="33"/>
      <c r="C333" s="136" t="s">
        <v>501</v>
      </c>
      <c r="D333" s="136" t="s">
        <v>352</v>
      </c>
      <c r="E333" s="137" t="s">
        <v>502</v>
      </c>
      <c r="F333" s="138" t="s">
        <v>503</v>
      </c>
      <c r="G333" s="139" t="s">
        <v>436</v>
      </c>
      <c r="H333" s="140">
        <v>124.762</v>
      </c>
      <c r="I333" s="141"/>
      <c r="J333" s="142">
        <f>ROUND(I333*H333,2)</f>
        <v>0</v>
      </c>
      <c r="K333" s="138" t="s">
        <v>356</v>
      </c>
      <c r="L333" s="33"/>
      <c r="M333" s="143" t="s">
        <v>32</v>
      </c>
      <c r="N333" s="144" t="s">
        <v>49</v>
      </c>
      <c r="P333" s="145">
        <f>O333*H333</f>
        <v>0</v>
      </c>
      <c r="Q333" s="145">
        <v>0.27411000000000002</v>
      </c>
      <c r="R333" s="145">
        <f>Q333*H333</f>
        <v>34.19851182</v>
      </c>
      <c r="S333" s="145">
        <v>0</v>
      </c>
      <c r="T333" s="146">
        <f>S333*H333</f>
        <v>0</v>
      </c>
      <c r="AR333" s="147" t="s">
        <v>133</v>
      </c>
      <c r="AT333" s="147" t="s">
        <v>352</v>
      </c>
      <c r="AU333" s="147" t="s">
        <v>113</v>
      </c>
      <c r="AY333" s="17" t="s">
        <v>348</v>
      </c>
      <c r="BE333" s="148">
        <f>IF(N333="základní",J333,0)</f>
        <v>0</v>
      </c>
      <c r="BF333" s="148">
        <f>IF(N333="snížená",J333,0)</f>
        <v>0</v>
      </c>
      <c r="BG333" s="148">
        <f>IF(N333="zákl. přenesená",J333,0)</f>
        <v>0</v>
      </c>
      <c r="BH333" s="148">
        <f>IF(N333="sníž. přenesená",J333,0)</f>
        <v>0</v>
      </c>
      <c r="BI333" s="148">
        <f>IF(N333="nulová",J333,0)</f>
        <v>0</v>
      </c>
      <c r="BJ333" s="17" t="s">
        <v>85</v>
      </c>
      <c r="BK333" s="148">
        <f>ROUND(I333*H333,2)</f>
        <v>0</v>
      </c>
      <c r="BL333" s="17" t="s">
        <v>133</v>
      </c>
      <c r="BM333" s="147" t="s">
        <v>504</v>
      </c>
    </row>
    <row r="334" spans="2:65" s="1" customFormat="1" ht="10.199999999999999">
      <c r="B334" s="33"/>
      <c r="D334" s="149" t="s">
        <v>358</v>
      </c>
      <c r="F334" s="150" t="s">
        <v>505</v>
      </c>
      <c r="I334" s="151"/>
      <c r="L334" s="33"/>
      <c r="M334" s="152"/>
      <c r="T334" s="54"/>
      <c r="AT334" s="17" t="s">
        <v>358</v>
      </c>
      <c r="AU334" s="17" t="s">
        <v>113</v>
      </c>
    </row>
    <row r="335" spans="2:65" s="12" customFormat="1" ht="10.199999999999999">
      <c r="B335" s="153"/>
      <c r="D335" s="154" t="s">
        <v>360</v>
      </c>
      <c r="E335" s="155" t="s">
        <v>32</v>
      </c>
      <c r="F335" s="156" t="s">
        <v>361</v>
      </c>
      <c r="H335" s="155" t="s">
        <v>32</v>
      </c>
      <c r="I335" s="157"/>
      <c r="L335" s="153"/>
      <c r="M335" s="158"/>
      <c r="T335" s="159"/>
      <c r="AT335" s="155" t="s">
        <v>360</v>
      </c>
      <c r="AU335" s="155" t="s">
        <v>113</v>
      </c>
      <c r="AV335" s="12" t="s">
        <v>85</v>
      </c>
      <c r="AW335" s="12" t="s">
        <v>39</v>
      </c>
      <c r="AX335" s="12" t="s">
        <v>78</v>
      </c>
      <c r="AY335" s="155" t="s">
        <v>348</v>
      </c>
    </row>
    <row r="336" spans="2:65" s="12" customFormat="1" ht="10.199999999999999">
      <c r="B336" s="153"/>
      <c r="D336" s="154" t="s">
        <v>360</v>
      </c>
      <c r="E336" s="155" t="s">
        <v>32</v>
      </c>
      <c r="F336" s="156" t="s">
        <v>457</v>
      </c>
      <c r="H336" s="155" t="s">
        <v>32</v>
      </c>
      <c r="I336" s="157"/>
      <c r="L336" s="153"/>
      <c r="M336" s="158"/>
      <c r="T336" s="159"/>
      <c r="AT336" s="155" t="s">
        <v>360</v>
      </c>
      <c r="AU336" s="155" t="s">
        <v>113</v>
      </c>
      <c r="AV336" s="12" t="s">
        <v>85</v>
      </c>
      <c r="AW336" s="12" t="s">
        <v>39</v>
      </c>
      <c r="AX336" s="12" t="s">
        <v>78</v>
      </c>
      <c r="AY336" s="155" t="s">
        <v>348</v>
      </c>
    </row>
    <row r="337" spans="2:65" s="12" customFormat="1" ht="10.199999999999999">
      <c r="B337" s="153"/>
      <c r="D337" s="154" t="s">
        <v>360</v>
      </c>
      <c r="E337" s="155" t="s">
        <v>32</v>
      </c>
      <c r="F337" s="156" t="s">
        <v>506</v>
      </c>
      <c r="H337" s="155" t="s">
        <v>32</v>
      </c>
      <c r="I337" s="157"/>
      <c r="L337" s="153"/>
      <c r="M337" s="158"/>
      <c r="T337" s="159"/>
      <c r="AT337" s="155" t="s">
        <v>360</v>
      </c>
      <c r="AU337" s="155" t="s">
        <v>113</v>
      </c>
      <c r="AV337" s="12" t="s">
        <v>85</v>
      </c>
      <c r="AW337" s="12" t="s">
        <v>39</v>
      </c>
      <c r="AX337" s="12" t="s">
        <v>78</v>
      </c>
      <c r="AY337" s="155" t="s">
        <v>348</v>
      </c>
    </row>
    <row r="338" spans="2:65" s="12" customFormat="1" ht="10.199999999999999">
      <c r="B338" s="153"/>
      <c r="D338" s="154" t="s">
        <v>360</v>
      </c>
      <c r="E338" s="155" t="s">
        <v>32</v>
      </c>
      <c r="F338" s="156" t="s">
        <v>507</v>
      </c>
      <c r="H338" s="155" t="s">
        <v>32</v>
      </c>
      <c r="I338" s="157"/>
      <c r="L338" s="153"/>
      <c r="M338" s="158"/>
      <c r="T338" s="159"/>
      <c r="AT338" s="155" t="s">
        <v>360</v>
      </c>
      <c r="AU338" s="155" t="s">
        <v>113</v>
      </c>
      <c r="AV338" s="12" t="s">
        <v>85</v>
      </c>
      <c r="AW338" s="12" t="s">
        <v>39</v>
      </c>
      <c r="AX338" s="12" t="s">
        <v>78</v>
      </c>
      <c r="AY338" s="155" t="s">
        <v>348</v>
      </c>
    </row>
    <row r="339" spans="2:65" s="13" customFormat="1" ht="10.199999999999999">
      <c r="B339" s="160"/>
      <c r="D339" s="154" t="s">
        <v>360</v>
      </c>
      <c r="E339" s="162" t="s">
        <v>32</v>
      </c>
      <c r="F339" s="170" t="s">
        <v>114</v>
      </c>
      <c r="H339" s="163">
        <v>124.762</v>
      </c>
      <c r="I339" s="164"/>
      <c r="L339" s="160"/>
      <c r="M339" s="165"/>
      <c r="T339" s="166"/>
      <c r="AT339" s="161" t="s">
        <v>360</v>
      </c>
      <c r="AU339" s="161" t="s">
        <v>113</v>
      </c>
      <c r="AV339" s="13" t="s">
        <v>87</v>
      </c>
      <c r="AW339" s="13" t="s">
        <v>39</v>
      </c>
      <c r="AX339" s="13" t="s">
        <v>85</v>
      </c>
      <c r="AY339" s="161" t="s">
        <v>348</v>
      </c>
    </row>
    <row r="340" spans="2:65" s="1" customFormat="1" ht="10.199999999999999">
      <c r="B340" s="33"/>
      <c r="D340" s="154" t="s">
        <v>376</v>
      </c>
      <c r="F340" s="167" t="s">
        <v>462</v>
      </c>
      <c r="L340" s="33"/>
      <c r="M340" s="152"/>
      <c r="T340" s="54"/>
      <c r="AU340" s="17" t="s">
        <v>113</v>
      </c>
    </row>
    <row r="341" spans="2:65" s="1" customFormat="1" ht="10.199999999999999">
      <c r="B341" s="33"/>
      <c r="D341" s="154" t="s">
        <v>376</v>
      </c>
      <c r="F341" s="168" t="s">
        <v>463</v>
      </c>
      <c r="H341" s="169">
        <v>0</v>
      </c>
      <c r="L341" s="33"/>
      <c r="M341" s="152"/>
      <c r="T341" s="54"/>
      <c r="AU341" s="17" t="s">
        <v>113</v>
      </c>
    </row>
    <row r="342" spans="2:65" s="1" customFormat="1" ht="10.199999999999999">
      <c r="B342" s="33"/>
      <c r="D342" s="154" t="s">
        <v>376</v>
      </c>
      <c r="F342" s="168" t="s">
        <v>464</v>
      </c>
      <c r="H342" s="169">
        <v>62.381</v>
      </c>
      <c r="L342" s="33"/>
      <c r="M342" s="152"/>
      <c r="T342" s="54"/>
      <c r="AU342" s="17" t="s">
        <v>113</v>
      </c>
    </row>
    <row r="343" spans="2:65" s="1" customFormat="1" ht="16.5" customHeight="1">
      <c r="B343" s="33"/>
      <c r="C343" s="136" t="s">
        <v>508</v>
      </c>
      <c r="D343" s="136" t="s">
        <v>352</v>
      </c>
      <c r="E343" s="137" t="s">
        <v>509</v>
      </c>
      <c r="F343" s="138" t="s">
        <v>510</v>
      </c>
      <c r="G343" s="139" t="s">
        <v>436</v>
      </c>
      <c r="H343" s="140">
        <v>124.762</v>
      </c>
      <c r="I343" s="141"/>
      <c r="J343" s="142">
        <f>ROUND(I343*H343,2)</f>
        <v>0</v>
      </c>
      <c r="K343" s="138" t="s">
        <v>356</v>
      </c>
      <c r="L343" s="33"/>
      <c r="M343" s="143" t="s">
        <v>32</v>
      </c>
      <c r="N343" s="144" t="s">
        <v>49</v>
      </c>
      <c r="P343" s="145">
        <f>O343*H343</f>
        <v>0</v>
      </c>
      <c r="Q343" s="145">
        <v>1.6000000000000001E-4</v>
      </c>
      <c r="R343" s="145">
        <f>Q343*H343</f>
        <v>1.9961920000000001E-2</v>
      </c>
      <c r="S343" s="145">
        <v>0</v>
      </c>
      <c r="T343" s="146">
        <f>S343*H343</f>
        <v>0</v>
      </c>
      <c r="AR343" s="147" t="s">
        <v>133</v>
      </c>
      <c r="AT343" s="147" t="s">
        <v>352</v>
      </c>
      <c r="AU343" s="147" t="s">
        <v>113</v>
      </c>
      <c r="AY343" s="17" t="s">
        <v>348</v>
      </c>
      <c r="BE343" s="148">
        <f>IF(N343="základní",J343,0)</f>
        <v>0</v>
      </c>
      <c r="BF343" s="148">
        <f>IF(N343="snížená",J343,0)</f>
        <v>0</v>
      </c>
      <c r="BG343" s="148">
        <f>IF(N343="zákl. přenesená",J343,0)</f>
        <v>0</v>
      </c>
      <c r="BH343" s="148">
        <f>IF(N343="sníž. přenesená",J343,0)</f>
        <v>0</v>
      </c>
      <c r="BI343" s="148">
        <f>IF(N343="nulová",J343,0)</f>
        <v>0</v>
      </c>
      <c r="BJ343" s="17" t="s">
        <v>85</v>
      </c>
      <c r="BK343" s="148">
        <f>ROUND(I343*H343,2)</f>
        <v>0</v>
      </c>
      <c r="BL343" s="17" t="s">
        <v>133</v>
      </c>
      <c r="BM343" s="147" t="s">
        <v>511</v>
      </c>
    </row>
    <row r="344" spans="2:65" s="1" customFormat="1" ht="10.199999999999999">
      <c r="B344" s="33"/>
      <c r="D344" s="149" t="s">
        <v>358</v>
      </c>
      <c r="F344" s="150" t="s">
        <v>512</v>
      </c>
      <c r="I344" s="151"/>
      <c r="L344" s="33"/>
      <c r="M344" s="152"/>
      <c r="T344" s="54"/>
      <c r="AT344" s="17" t="s">
        <v>358</v>
      </c>
      <c r="AU344" s="17" t="s">
        <v>113</v>
      </c>
    </row>
    <row r="345" spans="2:65" s="12" customFormat="1" ht="10.199999999999999">
      <c r="B345" s="153"/>
      <c r="D345" s="154" t="s">
        <v>360</v>
      </c>
      <c r="E345" s="155" t="s">
        <v>32</v>
      </c>
      <c r="F345" s="156" t="s">
        <v>361</v>
      </c>
      <c r="H345" s="155" t="s">
        <v>32</v>
      </c>
      <c r="I345" s="157"/>
      <c r="L345" s="153"/>
      <c r="M345" s="158"/>
      <c r="T345" s="159"/>
      <c r="AT345" s="155" t="s">
        <v>360</v>
      </c>
      <c r="AU345" s="155" t="s">
        <v>113</v>
      </c>
      <c r="AV345" s="12" t="s">
        <v>85</v>
      </c>
      <c r="AW345" s="12" t="s">
        <v>39</v>
      </c>
      <c r="AX345" s="12" t="s">
        <v>78</v>
      </c>
      <c r="AY345" s="155" t="s">
        <v>348</v>
      </c>
    </row>
    <row r="346" spans="2:65" s="12" customFormat="1" ht="10.199999999999999">
      <c r="B346" s="153"/>
      <c r="D346" s="154" t="s">
        <v>360</v>
      </c>
      <c r="E346" s="155" t="s">
        <v>32</v>
      </c>
      <c r="F346" s="156" t="s">
        <v>457</v>
      </c>
      <c r="H346" s="155" t="s">
        <v>32</v>
      </c>
      <c r="I346" s="157"/>
      <c r="L346" s="153"/>
      <c r="M346" s="158"/>
      <c r="T346" s="159"/>
      <c r="AT346" s="155" t="s">
        <v>360</v>
      </c>
      <c r="AU346" s="155" t="s">
        <v>113</v>
      </c>
      <c r="AV346" s="12" t="s">
        <v>85</v>
      </c>
      <c r="AW346" s="12" t="s">
        <v>39</v>
      </c>
      <c r="AX346" s="12" t="s">
        <v>78</v>
      </c>
      <c r="AY346" s="155" t="s">
        <v>348</v>
      </c>
    </row>
    <row r="347" spans="2:65" s="12" customFormat="1" ht="10.199999999999999">
      <c r="B347" s="153"/>
      <c r="D347" s="154" t="s">
        <v>360</v>
      </c>
      <c r="E347" s="155" t="s">
        <v>32</v>
      </c>
      <c r="F347" s="156" t="s">
        <v>506</v>
      </c>
      <c r="H347" s="155" t="s">
        <v>32</v>
      </c>
      <c r="I347" s="157"/>
      <c r="L347" s="153"/>
      <c r="M347" s="158"/>
      <c r="T347" s="159"/>
      <c r="AT347" s="155" t="s">
        <v>360</v>
      </c>
      <c r="AU347" s="155" t="s">
        <v>113</v>
      </c>
      <c r="AV347" s="12" t="s">
        <v>85</v>
      </c>
      <c r="AW347" s="12" t="s">
        <v>39</v>
      </c>
      <c r="AX347" s="12" t="s">
        <v>78</v>
      </c>
      <c r="AY347" s="155" t="s">
        <v>348</v>
      </c>
    </row>
    <row r="348" spans="2:65" s="12" customFormat="1" ht="10.199999999999999">
      <c r="B348" s="153"/>
      <c r="D348" s="154" t="s">
        <v>360</v>
      </c>
      <c r="E348" s="155" t="s">
        <v>32</v>
      </c>
      <c r="F348" s="156" t="s">
        <v>507</v>
      </c>
      <c r="H348" s="155" t="s">
        <v>32</v>
      </c>
      <c r="I348" s="157"/>
      <c r="L348" s="153"/>
      <c r="M348" s="158"/>
      <c r="T348" s="159"/>
      <c r="AT348" s="155" t="s">
        <v>360</v>
      </c>
      <c r="AU348" s="155" t="s">
        <v>113</v>
      </c>
      <c r="AV348" s="12" t="s">
        <v>85</v>
      </c>
      <c r="AW348" s="12" t="s">
        <v>39</v>
      </c>
      <c r="AX348" s="12" t="s">
        <v>78</v>
      </c>
      <c r="AY348" s="155" t="s">
        <v>348</v>
      </c>
    </row>
    <row r="349" spans="2:65" s="13" customFormat="1" ht="10.199999999999999">
      <c r="B349" s="160"/>
      <c r="D349" s="154" t="s">
        <v>360</v>
      </c>
      <c r="E349" s="162" t="s">
        <v>32</v>
      </c>
      <c r="F349" s="170" t="s">
        <v>114</v>
      </c>
      <c r="H349" s="163">
        <v>124.762</v>
      </c>
      <c r="I349" s="164"/>
      <c r="L349" s="160"/>
      <c r="M349" s="165"/>
      <c r="T349" s="166"/>
      <c r="AT349" s="161" t="s">
        <v>360</v>
      </c>
      <c r="AU349" s="161" t="s">
        <v>113</v>
      </c>
      <c r="AV349" s="13" t="s">
        <v>87</v>
      </c>
      <c r="AW349" s="13" t="s">
        <v>39</v>
      </c>
      <c r="AX349" s="13" t="s">
        <v>85</v>
      </c>
      <c r="AY349" s="161" t="s">
        <v>348</v>
      </c>
    </row>
    <row r="350" spans="2:65" s="1" customFormat="1" ht="10.199999999999999">
      <c r="B350" s="33"/>
      <c r="D350" s="154" t="s">
        <v>376</v>
      </c>
      <c r="F350" s="167" t="s">
        <v>462</v>
      </c>
      <c r="L350" s="33"/>
      <c r="M350" s="152"/>
      <c r="T350" s="54"/>
      <c r="AU350" s="17" t="s">
        <v>113</v>
      </c>
    </row>
    <row r="351" spans="2:65" s="1" customFormat="1" ht="10.199999999999999">
      <c r="B351" s="33"/>
      <c r="D351" s="154" t="s">
        <v>376</v>
      </c>
      <c r="F351" s="168" t="s">
        <v>463</v>
      </c>
      <c r="H351" s="169">
        <v>0</v>
      </c>
      <c r="L351" s="33"/>
      <c r="M351" s="152"/>
      <c r="T351" s="54"/>
      <c r="AU351" s="17" t="s">
        <v>113</v>
      </c>
    </row>
    <row r="352" spans="2:65" s="1" customFormat="1" ht="10.199999999999999">
      <c r="B352" s="33"/>
      <c r="D352" s="154" t="s">
        <v>376</v>
      </c>
      <c r="F352" s="168" t="s">
        <v>464</v>
      </c>
      <c r="H352" s="169">
        <v>62.381</v>
      </c>
      <c r="L352" s="33"/>
      <c r="M352" s="152"/>
      <c r="T352" s="54"/>
      <c r="AU352" s="17" t="s">
        <v>113</v>
      </c>
    </row>
    <row r="353" spans="2:65" s="1" customFormat="1" ht="44.25" customHeight="1">
      <c r="B353" s="33"/>
      <c r="C353" s="136" t="s">
        <v>7</v>
      </c>
      <c r="D353" s="136" t="s">
        <v>352</v>
      </c>
      <c r="E353" s="137" t="s">
        <v>513</v>
      </c>
      <c r="F353" s="138" t="s">
        <v>514</v>
      </c>
      <c r="G353" s="139" t="s">
        <v>515</v>
      </c>
      <c r="H353" s="140">
        <v>4</v>
      </c>
      <c r="I353" s="141"/>
      <c r="J353" s="142">
        <f>ROUND(I353*H353,2)</f>
        <v>0</v>
      </c>
      <c r="K353" s="138" t="s">
        <v>356</v>
      </c>
      <c r="L353" s="33"/>
      <c r="M353" s="143" t="s">
        <v>32</v>
      </c>
      <c r="N353" s="144" t="s">
        <v>49</v>
      </c>
      <c r="P353" s="145">
        <f>O353*H353</f>
        <v>0</v>
      </c>
      <c r="Q353" s="145">
        <v>0</v>
      </c>
      <c r="R353" s="145">
        <f>Q353*H353</f>
        <v>0</v>
      </c>
      <c r="S353" s="145">
        <v>0</v>
      </c>
      <c r="T353" s="146">
        <f>S353*H353</f>
        <v>0</v>
      </c>
      <c r="AR353" s="147" t="s">
        <v>133</v>
      </c>
      <c r="AT353" s="147" t="s">
        <v>352</v>
      </c>
      <c r="AU353" s="147" t="s">
        <v>113</v>
      </c>
      <c r="AY353" s="17" t="s">
        <v>348</v>
      </c>
      <c r="BE353" s="148">
        <f>IF(N353="základní",J353,0)</f>
        <v>0</v>
      </c>
      <c r="BF353" s="148">
        <f>IF(N353="snížená",J353,0)</f>
        <v>0</v>
      </c>
      <c r="BG353" s="148">
        <f>IF(N353="zákl. přenesená",J353,0)</f>
        <v>0</v>
      </c>
      <c r="BH353" s="148">
        <f>IF(N353="sníž. přenesená",J353,0)</f>
        <v>0</v>
      </c>
      <c r="BI353" s="148">
        <f>IF(N353="nulová",J353,0)</f>
        <v>0</v>
      </c>
      <c r="BJ353" s="17" t="s">
        <v>85</v>
      </c>
      <c r="BK353" s="148">
        <f>ROUND(I353*H353,2)</f>
        <v>0</v>
      </c>
      <c r="BL353" s="17" t="s">
        <v>133</v>
      </c>
      <c r="BM353" s="147" t="s">
        <v>516</v>
      </c>
    </row>
    <row r="354" spans="2:65" s="1" customFormat="1" ht="10.199999999999999">
      <c r="B354" s="33"/>
      <c r="D354" s="149" t="s">
        <v>358</v>
      </c>
      <c r="F354" s="150" t="s">
        <v>517</v>
      </c>
      <c r="I354" s="151"/>
      <c r="L354" s="33"/>
      <c r="M354" s="152"/>
      <c r="T354" s="54"/>
      <c r="AT354" s="17" t="s">
        <v>358</v>
      </c>
      <c r="AU354" s="17" t="s">
        <v>113</v>
      </c>
    </row>
    <row r="355" spans="2:65" s="12" customFormat="1" ht="10.199999999999999">
      <c r="B355" s="153"/>
      <c r="D355" s="154" t="s">
        <v>360</v>
      </c>
      <c r="E355" s="155" t="s">
        <v>32</v>
      </c>
      <c r="F355" s="156" t="s">
        <v>457</v>
      </c>
      <c r="H355" s="155" t="s">
        <v>32</v>
      </c>
      <c r="I355" s="157"/>
      <c r="L355" s="153"/>
      <c r="M355" s="158"/>
      <c r="T355" s="159"/>
      <c r="AT355" s="155" t="s">
        <v>360</v>
      </c>
      <c r="AU355" s="155" t="s">
        <v>113</v>
      </c>
      <c r="AV355" s="12" t="s">
        <v>85</v>
      </c>
      <c r="AW355" s="12" t="s">
        <v>39</v>
      </c>
      <c r="AX355" s="12" t="s">
        <v>78</v>
      </c>
      <c r="AY355" s="155" t="s">
        <v>348</v>
      </c>
    </row>
    <row r="356" spans="2:65" s="12" customFormat="1" ht="10.199999999999999">
      <c r="B356" s="153"/>
      <c r="D356" s="154" t="s">
        <v>360</v>
      </c>
      <c r="E356" s="155" t="s">
        <v>32</v>
      </c>
      <c r="F356" s="156" t="s">
        <v>506</v>
      </c>
      <c r="H356" s="155" t="s">
        <v>32</v>
      </c>
      <c r="I356" s="157"/>
      <c r="L356" s="153"/>
      <c r="M356" s="158"/>
      <c r="T356" s="159"/>
      <c r="AT356" s="155" t="s">
        <v>360</v>
      </c>
      <c r="AU356" s="155" t="s">
        <v>113</v>
      </c>
      <c r="AV356" s="12" t="s">
        <v>85</v>
      </c>
      <c r="AW356" s="12" t="s">
        <v>39</v>
      </c>
      <c r="AX356" s="12" t="s">
        <v>78</v>
      </c>
      <c r="AY356" s="155" t="s">
        <v>348</v>
      </c>
    </row>
    <row r="357" spans="2:65" s="12" customFormat="1" ht="10.199999999999999">
      <c r="B357" s="153"/>
      <c r="D357" s="154" t="s">
        <v>360</v>
      </c>
      <c r="E357" s="155" t="s">
        <v>32</v>
      </c>
      <c r="F357" s="156" t="s">
        <v>518</v>
      </c>
      <c r="H357" s="155" t="s">
        <v>32</v>
      </c>
      <c r="I357" s="157"/>
      <c r="L357" s="153"/>
      <c r="M357" s="158"/>
      <c r="T357" s="159"/>
      <c r="AT357" s="155" t="s">
        <v>360</v>
      </c>
      <c r="AU357" s="155" t="s">
        <v>113</v>
      </c>
      <c r="AV357" s="12" t="s">
        <v>85</v>
      </c>
      <c r="AW357" s="12" t="s">
        <v>39</v>
      </c>
      <c r="AX357" s="12" t="s">
        <v>78</v>
      </c>
      <c r="AY357" s="155" t="s">
        <v>348</v>
      </c>
    </row>
    <row r="358" spans="2:65" s="13" customFormat="1" ht="10.199999999999999">
      <c r="B358" s="160"/>
      <c r="D358" s="154" t="s">
        <v>360</v>
      </c>
      <c r="E358" s="161" t="s">
        <v>32</v>
      </c>
      <c r="F358" s="162" t="s">
        <v>519</v>
      </c>
      <c r="H358" s="163">
        <v>4</v>
      </c>
      <c r="I358" s="164"/>
      <c r="L358" s="160"/>
      <c r="M358" s="165"/>
      <c r="T358" s="166"/>
      <c r="AT358" s="161" t="s">
        <v>360</v>
      </c>
      <c r="AU358" s="161" t="s">
        <v>113</v>
      </c>
      <c r="AV358" s="13" t="s">
        <v>87</v>
      </c>
      <c r="AW358" s="13" t="s">
        <v>39</v>
      </c>
      <c r="AX358" s="13" t="s">
        <v>85</v>
      </c>
      <c r="AY358" s="161" t="s">
        <v>348</v>
      </c>
    </row>
    <row r="359" spans="2:65" s="1" customFormat="1" ht="24.15" customHeight="1">
      <c r="B359" s="33"/>
      <c r="C359" s="178" t="s">
        <v>520</v>
      </c>
      <c r="D359" s="178" t="s">
        <v>496</v>
      </c>
      <c r="E359" s="179" t="s">
        <v>521</v>
      </c>
      <c r="F359" s="180" t="s">
        <v>522</v>
      </c>
      <c r="G359" s="181" t="s">
        <v>515</v>
      </c>
      <c r="H359" s="182">
        <v>4</v>
      </c>
      <c r="I359" s="183"/>
      <c r="J359" s="184">
        <f>ROUND(I359*H359,2)</f>
        <v>0</v>
      </c>
      <c r="K359" s="180" t="s">
        <v>356</v>
      </c>
      <c r="L359" s="185"/>
      <c r="M359" s="186" t="s">
        <v>32</v>
      </c>
      <c r="N359" s="187" t="s">
        <v>49</v>
      </c>
      <c r="P359" s="145">
        <f>O359*H359</f>
        <v>0</v>
      </c>
      <c r="Q359" s="145">
        <v>6.9999999999999999E-4</v>
      </c>
      <c r="R359" s="145">
        <f>Q359*H359</f>
        <v>2.8E-3</v>
      </c>
      <c r="S359" s="145">
        <v>0</v>
      </c>
      <c r="T359" s="146">
        <f>S359*H359</f>
        <v>0</v>
      </c>
      <c r="AR359" s="147" t="s">
        <v>433</v>
      </c>
      <c r="AT359" s="147" t="s">
        <v>496</v>
      </c>
      <c r="AU359" s="147" t="s">
        <v>113</v>
      </c>
      <c r="AY359" s="17" t="s">
        <v>348</v>
      </c>
      <c r="BE359" s="148">
        <f>IF(N359="základní",J359,0)</f>
        <v>0</v>
      </c>
      <c r="BF359" s="148">
        <f>IF(N359="snížená",J359,0)</f>
        <v>0</v>
      </c>
      <c r="BG359" s="148">
        <f>IF(N359="zákl. přenesená",J359,0)</f>
        <v>0</v>
      </c>
      <c r="BH359" s="148">
        <f>IF(N359="sníž. přenesená",J359,0)</f>
        <v>0</v>
      </c>
      <c r="BI359" s="148">
        <f>IF(N359="nulová",J359,0)</f>
        <v>0</v>
      </c>
      <c r="BJ359" s="17" t="s">
        <v>85</v>
      </c>
      <c r="BK359" s="148">
        <f>ROUND(I359*H359,2)</f>
        <v>0</v>
      </c>
      <c r="BL359" s="17" t="s">
        <v>133</v>
      </c>
      <c r="BM359" s="147" t="s">
        <v>523</v>
      </c>
    </row>
    <row r="360" spans="2:65" s="1" customFormat="1" ht="37.799999999999997" customHeight="1">
      <c r="B360" s="33"/>
      <c r="C360" s="136" t="s">
        <v>524</v>
      </c>
      <c r="D360" s="136" t="s">
        <v>352</v>
      </c>
      <c r="E360" s="137" t="s">
        <v>525</v>
      </c>
      <c r="F360" s="138" t="s">
        <v>526</v>
      </c>
      <c r="G360" s="139" t="s">
        <v>515</v>
      </c>
      <c r="H360" s="140">
        <v>1</v>
      </c>
      <c r="I360" s="141"/>
      <c r="J360" s="142">
        <f>ROUND(I360*H360,2)</f>
        <v>0</v>
      </c>
      <c r="K360" s="138" t="s">
        <v>356</v>
      </c>
      <c r="L360" s="33"/>
      <c r="M360" s="143" t="s">
        <v>32</v>
      </c>
      <c r="N360" s="144" t="s">
        <v>49</v>
      </c>
      <c r="P360" s="145">
        <f>O360*H360</f>
        <v>0</v>
      </c>
      <c r="Q360" s="145">
        <v>0</v>
      </c>
      <c r="R360" s="145">
        <f>Q360*H360</f>
        <v>0</v>
      </c>
      <c r="S360" s="145">
        <v>0</v>
      </c>
      <c r="T360" s="146">
        <f>S360*H360</f>
        <v>0</v>
      </c>
      <c r="AR360" s="147" t="s">
        <v>133</v>
      </c>
      <c r="AT360" s="147" t="s">
        <v>352</v>
      </c>
      <c r="AU360" s="147" t="s">
        <v>113</v>
      </c>
      <c r="AY360" s="17" t="s">
        <v>348</v>
      </c>
      <c r="BE360" s="148">
        <f>IF(N360="základní",J360,0)</f>
        <v>0</v>
      </c>
      <c r="BF360" s="148">
        <f>IF(N360="snížená",J360,0)</f>
        <v>0</v>
      </c>
      <c r="BG360" s="148">
        <f>IF(N360="zákl. přenesená",J360,0)</f>
        <v>0</v>
      </c>
      <c r="BH360" s="148">
        <f>IF(N360="sníž. přenesená",J360,0)</f>
        <v>0</v>
      </c>
      <c r="BI360" s="148">
        <f>IF(N360="nulová",J360,0)</f>
        <v>0</v>
      </c>
      <c r="BJ360" s="17" t="s">
        <v>85</v>
      </c>
      <c r="BK360" s="148">
        <f>ROUND(I360*H360,2)</f>
        <v>0</v>
      </c>
      <c r="BL360" s="17" t="s">
        <v>133</v>
      </c>
      <c r="BM360" s="147" t="s">
        <v>527</v>
      </c>
    </row>
    <row r="361" spans="2:65" s="1" customFormat="1" ht="10.199999999999999">
      <c r="B361" s="33"/>
      <c r="D361" s="149" t="s">
        <v>358</v>
      </c>
      <c r="F361" s="150" t="s">
        <v>528</v>
      </c>
      <c r="I361" s="151"/>
      <c r="L361" s="33"/>
      <c r="M361" s="152"/>
      <c r="T361" s="54"/>
      <c r="AT361" s="17" t="s">
        <v>358</v>
      </c>
      <c r="AU361" s="17" t="s">
        <v>113</v>
      </c>
    </row>
    <row r="362" spans="2:65" s="12" customFormat="1" ht="10.199999999999999">
      <c r="B362" s="153"/>
      <c r="D362" s="154" t="s">
        <v>360</v>
      </c>
      <c r="E362" s="155" t="s">
        <v>32</v>
      </c>
      <c r="F362" s="156" t="s">
        <v>457</v>
      </c>
      <c r="H362" s="155" t="s">
        <v>32</v>
      </c>
      <c r="I362" s="157"/>
      <c r="L362" s="153"/>
      <c r="M362" s="158"/>
      <c r="T362" s="159"/>
      <c r="AT362" s="155" t="s">
        <v>360</v>
      </c>
      <c r="AU362" s="155" t="s">
        <v>113</v>
      </c>
      <c r="AV362" s="12" t="s">
        <v>85</v>
      </c>
      <c r="AW362" s="12" t="s">
        <v>39</v>
      </c>
      <c r="AX362" s="12" t="s">
        <v>78</v>
      </c>
      <c r="AY362" s="155" t="s">
        <v>348</v>
      </c>
    </row>
    <row r="363" spans="2:65" s="12" customFormat="1" ht="10.199999999999999">
      <c r="B363" s="153"/>
      <c r="D363" s="154" t="s">
        <v>360</v>
      </c>
      <c r="E363" s="155" t="s">
        <v>32</v>
      </c>
      <c r="F363" s="156" t="s">
        <v>506</v>
      </c>
      <c r="H363" s="155" t="s">
        <v>32</v>
      </c>
      <c r="I363" s="157"/>
      <c r="L363" s="153"/>
      <c r="M363" s="158"/>
      <c r="T363" s="159"/>
      <c r="AT363" s="155" t="s">
        <v>360</v>
      </c>
      <c r="AU363" s="155" t="s">
        <v>113</v>
      </c>
      <c r="AV363" s="12" t="s">
        <v>85</v>
      </c>
      <c r="AW363" s="12" t="s">
        <v>39</v>
      </c>
      <c r="AX363" s="12" t="s">
        <v>78</v>
      </c>
      <c r="AY363" s="155" t="s">
        <v>348</v>
      </c>
    </row>
    <row r="364" spans="2:65" s="12" customFormat="1" ht="20.399999999999999">
      <c r="B364" s="153"/>
      <c r="D364" s="154" t="s">
        <v>360</v>
      </c>
      <c r="E364" s="155" t="s">
        <v>32</v>
      </c>
      <c r="F364" s="156" t="s">
        <v>529</v>
      </c>
      <c r="H364" s="155" t="s">
        <v>32</v>
      </c>
      <c r="I364" s="157"/>
      <c r="L364" s="153"/>
      <c r="M364" s="158"/>
      <c r="T364" s="159"/>
      <c r="AT364" s="155" t="s">
        <v>360</v>
      </c>
      <c r="AU364" s="155" t="s">
        <v>113</v>
      </c>
      <c r="AV364" s="12" t="s">
        <v>85</v>
      </c>
      <c r="AW364" s="12" t="s">
        <v>39</v>
      </c>
      <c r="AX364" s="12" t="s">
        <v>78</v>
      </c>
      <c r="AY364" s="155" t="s">
        <v>348</v>
      </c>
    </row>
    <row r="365" spans="2:65" s="12" customFormat="1" ht="20.399999999999999">
      <c r="B365" s="153"/>
      <c r="D365" s="154" t="s">
        <v>360</v>
      </c>
      <c r="E365" s="155" t="s">
        <v>32</v>
      </c>
      <c r="F365" s="156" t="s">
        <v>530</v>
      </c>
      <c r="H365" s="155" t="s">
        <v>32</v>
      </c>
      <c r="I365" s="157"/>
      <c r="L365" s="153"/>
      <c r="M365" s="158"/>
      <c r="T365" s="159"/>
      <c r="AT365" s="155" t="s">
        <v>360</v>
      </c>
      <c r="AU365" s="155" t="s">
        <v>113</v>
      </c>
      <c r="AV365" s="12" t="s">
        <v>85</v>
      </c>
      <c r="AW365" s="12" t="s">
        <v>39</v>
      </c>
      <c r="AX365" s="12" t="s">
        <v>78</v>
      </c>
      <c r="AY365" s="155" t="s">
        <v>348</v>
      </c>
    </row>
    <row r="366" spans="2:65" s="13" customFormat="1" ht="10.199999999999999">
      <c r="B366" s="160"/>
      <c r="D366" s="154" t="s">
        <v>360</v>
      </c>
      <c r="E366" s="161" t="s">
        <v>32</v>
      </c>
      <c r="F366" s="162" t="s">
        <v>531</v>
      </c>
      <c r="H366" s="163">
        <v>1</v>
      </c>
      <c r="I366" s="164"/>
      <c r="L366" s="160"/>
      <c r="M366" s="165"/>
      <c r="T366" s="166"/>
      <c r="AT366" s="161" t="s">
        <v>360</v>
      </c>
      <c r="AU366" s="161" t="s">
        <v>113</v>
      </c>
      <c r="AV366" s="13" t="s">
        <v>87</v>
      </c>
      <c r="AW366" s="13" t="s">
        <v>39</v>
      </c>
      <c r="AX366" s="13" t="s">
        <v>85</v>
      </c>
      <c r="AY366" s="161" t="s">
        <v>348</v>
      </c>
    </row>
    <row r="367" spans="2:65" s="1" customFormat="1" ht="24.15" customHeight="1">
      <c r="B367" s="33"/>
      <c r="C367" s="178" t="s">
        <v>532</v>
      </c>
      <c r="D367" s="178" t="s">
        <v>496</v>
      </c>
      <c r="E367" s="179" t="s">
        <v>533</v>
      </c>
      <c r="F367" s="180" t="s">
        <v>534</v>
      </c>
      <c r="G367" s="181" t="s">
        <v>515</v>
      </c>
      <c r="H367" s="182">
        <v>1</v>
      </c>
      <c r="I367" s="183"/>
      <c r="J367" s="184">
        <f>ROUND(I367*H367,2)</f>
        <v>0</v>
      </c>
      <c r="K367" s="180" t="s">
        <v>356</v>
      </c>
      <c r="L367" s="185"/>
      <c r="M367" s="186" t="s">
        <v>32</v>
      </c>
      <c r="N367" s="187" t="s">
        <v>49</v>
      </c>
      <c r="P367" s="145">
        <f>O367*H367</f>
        <v>0</v>
      </c>
      <c r="Q367" s="145">
        <v>1.6000000000000001E-3</v>
      </c>
      <c r="R367" s="145">
        <f>Q367*H367</f>
        <v>1.6000000000000001E-3</v>
      </c>
      <c r="S367" s="145">
        <v>0</v>
      </c>
      <c r="T367" s="146">
        <f>S367*H367</f>
        <v>0</v>
      </c>
      <c r="AR367" s="147" t="s">
        <v>433</v>
      </c>
      <c r="AT367" s="147" t="s">
        <v>496</v>
      </c>
      <c r="AU367" s="147" t="s">
        <v>113</v>
      </c>
      <c r="AY367" s="17" t="s">
        <v>348</v>
      </c>
      <c r="BE367" s="148">
        <f>IF(N367="základní",J367,0)</f>
        <v>0</v>
      </c>
      <c r="BF367" s="148">
        <f>IF(N367="snížená",J367,0)</f>
        <v>0</v>
      </c>
      <c r="BG367" s="148">
        <f>IF(N367="zákl. přenesená",J367,0)</f>
        <v>0</v>
      </c>
      <c r="BH367" s="148">
        <f>IF(N367="sníž. přenesená",J367,0)</f>
        <v>0</v>
      </c>
      <c r="BI367" s="148">
        <f>IF(N367="nulová",J367,0)</f>
        <v>0</v>
      </c>
      <c r="BJ367" s="17" t="s">
        <v>85</v>
      </c>
      <c r="BK367" s="148">
        <f>ROUND(I367*H367,2)</f>
        <v>0</v>
      </c>
      <c r="BL367" s="17" t="s">
        <v>133</v>
      </c>
      <c r="BM367" s="147" t="s">
        <v>535</v>
      </c>
    </row>
    <row r="368" spans="2:65" s="1" customFormat="1" ht="44.25" customHeight="1">
      <c r="B368" s="33"/>
      <c r="C368" s="136" t="s">
        <v>536</v>
      </c>
      <c r="D368" s="136" t="s">
        <v>352</v>
      </c>
      <c r="E368" s="137" t="s">
        <v>537</v>
      </c>
      <c r="F368" s="138" t="s">
        <v>538</v>
      </c>
      <c r="G368" s="139" t="s">
        <v>436</v>
      </c>
      <c r="H368" s="140">
        <v>0.15</v>
      </c>
      <c r="I368" s="141"/>
      <c r="J368" s="142">
        <f>ROUND(I368*H368,2)</f>
        <v>0</v>
      </c>
      <c r="K368" s="138" t="s">
        <v>356</v>
      </c>
      <c r="L368" s="33"/>
      <c r="M368" s="143" t="s">
        <v>32</v>
      </c>
      <c r="N368" s="144" t="s">
        <v>49</v>
      </c>
      <c r="P368" s="145">
        <f>O368*H368</f>
        <v>0</v>
      </c>
      <c r="Q368" s="145">
        <v>2.7899999999999999E-3</v>
      </c>
      <c r="R368" s="145">
        <f>Q368*H368</f>
        <v>4.1849999999999998E-4</v>
      </c>
      <c r="S368" s="145">
        <v>5.6000000000000001E-2</v>
      </c>
      <c r="T368" s="146">
        <f>S368*H368</f>
        <v>8.3999999999999995E-3</v>
      </c>
      <c r="AR368" s="147" t="s">
        <v>133</v>
      </c>
      <c r="AT368" s="147" t="s">
        <v>352</v>
      </c>
      <c r="AU368" s="147" t="s">
        <v>113</v>
      </c>
      <c r="AY368" s="17" t="s">
        <v>348</v>
      </c>
      <c r="BE368" s="148">
        <f>IF(N368="základní",J368,0)</f>
        <v>0</v>
      </c>
      <c r="BF368" s="148">
        <f>IF(N368="snížená",J368,0)</f>
        <v>0</v>
      </c>
      <c r="BG368" s="148">
        <f>IF(N368="zákl. přenesená",J368,0)</f>
        <v>0</v>
      </c>
      <c r="BH368" s="148">
        <f>IF(N368="sníž. přenesená",J368,0)</f>
        <v>0</v>
      </c>
      <c r="BI368" s="148">
        <f>IF(N368="nulová",J368,0)</f>
        <v>0</v>
      </c>
      <c r="BJ368" s="17" t="s">
        <v>85</v>
      </c>
      <c r="BK368" s="148">
        <f>ROUND(I368*H368,2)</f>
        <v>0</v>
      </c>
      <c r="BL368" s="17" t="s">
        <v>133</v>
      </c>
      <c r="BM368" s="147" t="s">
        <v>539</v>
      </c>
    </row>
    <row r="369" spans="2:65" s="1" customFormat="1" ht="10.199999999999999">
      <c r="B369" s="33"/>
      <c r="D369" s="149" t="s">
        <v>358</v>
      </c>
      <c r="F369" s="150" t="s">
        <v>540</v>
      </c>
      <c r="I369" s="151"/>
      <c r="L369" s="33"/>
      <c r="M369" s="152"/>
      <c r="T369" s="54"/>
      <c r="AT369" s="17" t="s">
        <v>358</v>
      </c>
      <c r="AU369" s="17" t="s">
        <v>113</v>
      </c>
    </row>
    <row r="370" spans="2:65" s="12" customFormat="1" ht="10.199999999999999">
      <c r="B370" s="153"/>
      <c r="D370" s="154" t="s">
        <v>360</v>
      </c>
      <c r="E370" s="155" t="s">
        <v>32</v>
      </c>
      <c r="F370" s="156" t="s">
        <v>361</v>
      </c>
      <c r="H370" s="155" t="s">
        <v>32</v>
      </c>
      <c r="I370" s="157"/>
      <c r="L370" s="153"/>
      <c r="M370" s="158"/>
      <c r="T370" s="159"/>
      <c r="AT370" s="155" t="s">
        <v>360</v>
      </c>
      <c r="AU370" s="155" t="s">
        <v>113</v>
      </c>
      <c r="AV370" s="12" t="s">
        <v>85</v>
      </c>
      <c r="AW370" s="12" t="s">
        <v>39</v>
      </c>
      <c r="AX370" s="12" t="s">
        <v>78</v>
      </c>
      <c r="AY370" s="155" t="s">
        <v>348</v>
      </c>
    </row>
    <row r="371" spans="2:65" s="12" customFormat="1" ht="10.199999999999999">
      <c r="B371" s="153"/>
      <c r="D371" s="154" t="s">
        <v>360</v>
      </c>
      <c r="E371" s="155" t="s">
        <v>32</v>
      </c>
      <c r="F371" s="156" t="s">
        <v>457</v>
      </c>
      <c r="H371" s="155" t="s">
        <v>32</v>
      </c>
      <c r="I371" s="157"/>
      <c r="L371" s="153"/>
      <c r="M371" s="158"/>
      <c r="T371" s="159"/>
      <c r="AT371" s="155" t="s">
        <v>360</v>
      </c>
      <c r="AU371" s="155" t="s">
        <v>113</v>
      </c>
      <c r="AV371" s="12" t="s">
        <v>85</v>
      </c>
      <c r="AW371" s="12" t="s">
        <v>39</v>
      </c>
      <c r="AX371" s="12" t="s">
        <v>78</v>
      </c>
      <c r="AY371" s="155" t="s">
        <v>348</v>
      </c>
    </row>
    <row r="372" spans="2:65" s="12" customFormat="1" ht="10.199999999999999">
      <c r="B372" s="153"/>
      <c r="D372" s="154" t="s">
        <v>360</v>
      </c>
      <c r="E372" s="155" t="s">
        <v>32</v>
      </c>
      <c r="F372" s="156" t="s">
        <v>541</v>
      </c>
      <c r="H372" s="155" t="s">
        <v>32</v>
      </c>
      <c r="I372" s="157"/>
      <c r="L372" s="153"/>
      <c r="M372" s="158"/>
      <c r="T372" s="159"/>
      <c r="AT372" s="155" t="s">
        <v>360</v>
      </c>
      <c r="AU372" s="155" t="s">
        <v>113</v>
      </c>
      <c r="AV372" s="12" t="s">
        <v>85</v>
      </c>
      <c r="AW372" s="12" t="s">
        <v>39</v>
      </c>
      <c r="AX372" s="12" t="s">
        <v>78</v>
      </c>
      <c r="AY372" s="155" t="s">
        <v>348</v>
      </c>
    </row>
    <row r="373" spans="2:65" s="12" customFormat="1" ht="10.199999999999999">
      <c r="B373" s="153"/>
      <c r="D373" s="154" t="s">
        <v>360</v>
      </c>
      <c r="E373" s="155" t="s">
        <v>32</v>
      </c>
      <c r="F373" s="156" t="s">
        <v>542</v>
      </c>
      <c r="H373" s="155" t="s">
        <v>32</v>
      </c>
      <c r="I373" s="157"/>
      <c r="L373" s="153"/>
      <c r="M373" s="158"/>
      <c r="T373" s="159"/>
      <c r="AT373" s="155" t="s">
        <v>360</v>
      </c>
      <c r="AU373" s="155" t="s">
        <v>113</v>
      </c>
      <c r="AV373" s="12" t="s">
        <v>85</v>
      </c>
      <c r="AW373" s="12" t="s">
        <v>39</v>
      </c>
      <c r="AX373" s="12" t="s">
        <v>78</v>
      </c>
      <c r="AY373" s="155" t="s">
        <v>348</v>
      </c>
    </row>
    <row r="374" spans="2:65" s="12" customFormat="1" ht="10.199999999999999">
      <c r="B374" s="153"/>
      <c r="D374" s="154" t="s">
        <v>360</v>
      </c>
      <c r="E374" s="155" t="s">
        <v>32</v>
      </c>
      <c r="F374" s="156" t="s">
        <v>543</v>
      </c>
      <c r="H374" s="155" t="s">
        <v>32</v>
      </c>
      <c r="I374" s="157"/>
      <c r="L374" s="153"/>
      <c r="M374" s="158"/>
      <c r="T374" s="159"/>
      <c r="AT374" s="155" t="s">
        <v>360</v>
      </c>
      <c r="AU374" s="155" t="s">
        <v>113</v>
      </c>
      <c r="AV374" s="12" t="s">
        <v>85</v>
      </c>
      <c r="AW374" s="12" t="s">
        <v>39</v>
      </c>
      <c r="AX374" s="12" t="s">
        <v>78</v>
      </c>
      <c r="AY374" s="155" t="s">
        <v>348</v>
      </c>
    </row>
    <row r="375" spans="2:65" s="12" customFormat="1" ht="10.199999999999999">
      <c r="B375" s="153"/>
      <c r="D375" s="154" t="s">
        <v>360</v>
      </c>
      <c r="E375" s="155" t="s">
        <v>32</v>
      </c>
      <c r="F375" s="156" t="s">
        <v>544</v>
      </c>
      <c r="H375" s="155" t="s">
        <v>32</v>
      </c>
      <c r="I375" s="157"/>
      <c r="L375" s="153"/>
      <c r="M375" s="158"/>
      <c r="T375" s="159"/>
      <c r="AT375" s="155" t="s">
        <v>360</v>
      </c>
      <c r="AU375" s="155" t="s">
        <v>113</v>
      </c>
      <c r="AV375" s="12" t="s">
        <v>85</v>
      </c>
      <c r="AW375" s="12" t="s">
        <v>39</v>
      </c>
      <c r="AX375" s="12" t="s">
        <v>78</v>
      </c>
      <c r="AY375" s="155" t="s">
        <v>348</v>
      </c>
    </row>
    <row r="376" spans="2:65" s="12" customFormat="1" ht="10.199999999999999">
      <c r="B376" s="153"/>
      <c r="D376" s="154" t="s">
        <v>360</v>
      </c>
      <c r="E376" s="155" t="s">
        <v>32</v>
      </c>
      <c r="F376" s="156" t="s">
        <v>545</v>
      </c>
      <c r="H376" s="155" t="s">
        <v>32</v>
      </c>
      <c r="I376" s="157"/>
      <c r="L376" s="153"/>
      <c r="M376" s="158"/>
      <c r="T376" s="159"/>
      <c r="AT376" s="155" t="s">
        <v>360</v>
      </c>
      <c r="AU376" s="155" t="s">
        <v>113</v>
      </c>
      <c r="AV376" s="12" t="s">
        <v>85</v>
      </c>
      <c r="AW376" s="12" t="s">
        <v>39</v>
      </c>
      <c r="AX376" s="12" t="s">
        <v>78</v>
      </c>
      <c r="AY376" s="155" t="s">
        <v>348</v>
      </c>
    </row>
    <row r="377" spans="2:65" s="13" customFormat="1" ht="10.199999999999999">
      <c r="B377" s="160"/>
      <c r="D377" s="154" t="s">
        <v>360</v>
      </c>
      <c r="E377" s="162" t="s">
        <v>32</v>
      </c>
      <c r="F377" s="170" t="s">
        <v>110</v>
      </c>
      <c r="H377" s="163">
        <v>0.15</v>
      </c>
      <c r="I377" s="164"/>
      <c r="L377" s="160"/>
      <c r="M377" s="165"/>
      <c r="T377" s="166"/>
      <c r="AT377" s="161" t="s">
        <v>360</v>
      </c>
      <c r="AU377" s="161" t="s">
        <v>113</v>
      </c>
      <c r="AV377" s="13" t="s">
        <v>87</v>
      </c>
      <c r="AW377" s="13" t="s">
        <v>39</v>
      </c>
      <c r="AX377" s="13" t="s">
        <v>85</v>
      </c>
      <c r="AY377" s="161" t="s">
        <v>348</v>
      </c>
    </row>
    <row r="378" spans="2:65" s="1" customFormat="1" ht="49.05" customHeight="1">
      <c r="B378" s="33"/>
      <c r="C378" s="136" t="s">
        <v>546</v>
      </c>
      <c r="D378" s="136" t="s">
        <v>352</v>
      </c>
      <c r="E378" s="137" t="s">
        <v>547</v>
      </c>
      <c r="F378" s="138" t="s">
        <v>548</v>
      </c>
      <c r="G378" s="139" t="s">
        <v>436</v>
      </c>
      <c r="H378" s="140">
        <v>0.15</v>
      </c>
      <c r="I378" s="141"/>
      <c r="J378" s="142">
        <f>ROUND(I378*H378,2)</f>
        <v>0</v>
      </c>
      <c r="K378" s="138" t="s">
        <v>356</v>
      </c>
      <c r="L378" s="33"/>
      <c r="M378" s="143" t="s">
        <v>32</v>
      </c>
      <c r="N378" s="144" t="s">
        <v>49</v>
      </c>
      <c r="P378" s="145">
        <f>O378*H378</f>
        <v>0</v>
      </c>
      <c r="Q378" s="145">
        <v>0</v>
      </c>
      <c r="R378" s="145">
        <f>Q378*H378</f>
        <v>0</v>
      </c>
      <c r="S378" s="145">
        <v>0</v>
      </c>
      <c r="T378" s="146">
        <f>S378*H378</f>
        <v>0</v>
      </c>
      <c r="AR378" s="147" t="s">
        <v>133</v>
      </c>
      <c r="AT378" s="147" t="s">
        <v>352</v>
      </c>
      <c r="AU378" s="147" t="s">
        <v>113</v>
      </c>
      <c r="AY378" s="17" t="s">
        <v>348</v>
      </c>
      <c r="BE378" s="148">
        <f>IF(N378="základní",J378,0)</f>
        <v>0</v>
      </c>
      <c r="BF378" s="148">
        <f>IF(N378="snížená",J378,0)</f>
        <v>0</v>
      </c>
      <c r="BG378" s="148">
        <f>IF(N378="zákl. přenesená",J378,0)</f>
        <v>0</v>
      </c>
      <c r="BH378" s="148">
        <f>IF(N378="sníž. přenesená",J378,0)</f>
        <v>0</v>
      </c>
      <c r="BI378" s="148">
        <f>IF(N378="nulová",J378,0)</f>
        <v>0</v>
      </c>
      <c r="BJ378" s="17" t="s">
        <v>85</v>
      </c>
      <c r="BK378" s="148">
        <f>ROUND(I378*H378,2)</f>
        <v>0</v>
      </c>
      <c r="BL378" s="17" t="s">
        <v>133</v>
      </c>
      <c r="BM378" s="147" t="s">
        <v>549</v>
      </c>
    </row>
    <row r="379" spans="2:65" s="1" customFormat="1" ht="10.199999999999999">
      <c r="B379" s="33"/>
      <c r="D379" s="149" t="s">
        <v>358</v>
      </c>
      <c r="F379" s="150" t="s">
        <v>550</v>
      </c>
      <c r="I379" s="151"/>
      <c r="L379" s="33"/>
      <c r="M379" s="152"/>
      <c r="T379" s="54"/>
      <c r="AT379" s="17" t="s">
        <v>358</v>
      </c>
      <c r="AU379" s="17" t="s">
        <v>113</v>
      </c>
    </row>
    <row r="380" spans="2:65" s="12" customFormat="1" ht="10.199999999999999">
      <c r="B380" s="153"/>
      <c r="D380" s="154" t="s">
        <v>360</v>
      </c>
      <c r="E380" s="155" t="s">
        <v>32</v>
      </c>
      <c r="F380" s="156" t="s">
        <v>361</v>
      </c>
      <c r="H380" s="155" t="s">
        <v>32</v>
      </c>
      <c r="I380" s="157"/>
      <c r="L380" s="153"/>
      <c r="M380" s="158"/>
      <c r="T380" s="159"/>
      <c r="AT380" s="155" t="s">
        <v>360</v>
      </c>
      <c r="AU380" s="155" t="s">
        <v>113</v>
      </c>
      <c r="AV380" s="12" t="s">
        <v>85</v>
      </c>
      <c r="AW380" s="12" t="s">
        <v>39</v>
      </c>
      <c r="AX380" s="12" t="s">
        <v>78</v>
      </c>
      <c r="AY380" s="155" t="s">
        <v>348</v>
      </c>
    </row>
    <row r="381" spans="2:65" s="12" customFormat="1" ht="10.199999999999999">
      <c r="B381" s="153"/>
      <c r="D381" s="154" t="s">
        <v>360</v>
      </c>
      <c r="E381" s="155" t="s">
        <v>32</v>
      </c>
      <c r="F381" s="156" t="s">
        <v>457</v>
      </c>
      <c r="H381" s="155" t="s">
        <v>32</v>
      </c>
      <c r="I381" s="157"/>
      <c r="L381" s="153"/>
      <c r="M381" s="158"/>
      <c r="T381" s="159"/>
      <c r="AT381" s="155" t="s">
        <v>360</v>
      </c>
      <c r="AU381" s="155" t="s">
        <v>113</v>
      </c>
      <c r="AV381" s="12" t="s">
        <v>85</v>
      </c>
      <c r="AW381" s="12" t="s">
        <v>39</v>
      </c>
      <c r="AX381" s="12" t="s">
        <v>78</v>
      </c>
      <c r="AY381" s="155" t="s">
        <v>348</v>
      </c>
    </row>
    <row r="382" spans="2:65" s="12" customFormat="1" ht="10.199999999999999">
      <c r="B382" s="153"/>
      <c r="D382" s="154" t="s">
        <v>360</v>
      </c>
      <c r="E382" s="155" t="s">
        <v>32</v>
      </c>
      <c r="F382" s="156" t="s">
        <v>541</v>
      </c>
      <c r="H382" s="155" t="s">
        <v>32</v>
      </c>
      <c r="I382" s="157"/>
      <c r="L382" s="153"/>
      <c r="M382" s="158"/>
      <c r="T382" s="159"/>
      <c r="AT382" s="155" t="s">
        <v>360</v>
      </c>
      <c r="AU382" s="155" t="s">
        <v>113</v>
      </c>
      <c r="AV382" s="12" t="s">
        <v>85</v>
      </c>
      <c r="AW382" s="12" t="s">
        <v>39</v>
      </c>
      <c r="AX382" s="12" t="s">
        <v>78</v>
      </c>
      <c r="AY382" s="155" t="s">
        <v>348</v>
      </c>
    </row>
    <row r="383" spans="2:65" s="12" customFormat="1" ht="10.199999999999999">
      <c r="B383" s="153"/>
      <c r="D383" s="154" t="s">
        <v>360</v>
      </c>
      <c r="E383" s="155" t="s">
        <v>32</v>
      </c>
      <c r="F383" s="156" t="s">
        <v>542</v>
      </c>
      <c r="H383" s="155" t="s">
        <v>32</v>
      </c>
      <c r="I383" s="157"/>
      <c r="L383" s="153"/>
      <c r="M383" s="158"/>
      <c r="T383" s="159"/>
      <c r="AT383" s="155" t="s">
        <v>360</v>
      </c>
      <c r="AU383" s="155" t="s">
        <v>113</v>
      </c>
      <c r="AV383" s="12" t="s">
        <v>85</v>
      </c>
      <c r="AW383" s="12" t="s">
        <v>39</v>
      </c>
      <c r="AX383" s="12" t="s">
        <v>78</v>
      </c>
      <c r="AY383" s="155" t="s">
        <v>348</v>
      </c>
    </row>
    <row r="384" spans="2:65" s="12" customFormat="1" ht="10.199999999999999">
      <c r="B384" s="153"/>
      <c r="D384" s="154" t="s">
        <v>360</v>
      </c>
      <c r="E384" s="155" t="s">
        <v>32</v>
      </c>
      <c r="F384" s="156" t="s">
        <v>543</v>
      </c>
      <c r="H384" s="155" t="s">
        <v>32</v>
      </c>
      <c r="I384" s="157"/>
      <c r="L384" s="153"/>
      <c r="M384" s="158"/>
      <c r="T384" s="159"/>
      <c r="AT384" s="155" t="s">
        <v>360</v>
      </c>
      <c r="AU384" s="155" t="s">
        <v>113</v>
      </c>
      <c r="AV384" s="12" t="s">
        <v>85</v>
      </c>
      <c r="AW384" s="12" t="s">
        <v>39</v>
      </c>
      <c r="AX384" s="12" t="s">
        <v>78</v>
      </c>
      <c r="AY384" s="155" t="s">
        <v>348</v>
      </c>
    </row>
    <row r="385" spans="2:65" s="12" customFormat="1" ht="10.199999999999999">
      <c r="B385" s="153"/>
      <c r="D385" s="154" t="s">
        <v>360</v>
      </c>
      <c r="E385" s="155" t="s">
        <v>32</v>
      </c>
      <c r="F385" s="156" t="s">
        <v>544</v>
      </c>
      <c r="H385" s="155" t="s">
        <v>32</v>
      </c>
      <c r="I385" s="157"/>
      <c r="L385" s="153"/>
      <c r="M385" s="158"/>
      <c r="T385" s="159"/>
      <c r="AT385" s="155" t="s">
        <v>360</v>
      </c>
      <c r="AU385" s="155" t="s">
        <v>113</v>
      </c>
      <c r="AV385" s="12" t="s">
        <v>85</v>
      </c>
      <c r="AW385" s="12" t="s">
        <v>39</v>
      </c>
      <c r="AX385" s="12" t="s">
        <v>78</v>
      </c>
      <c r="AY385" s="155" t="s">
        <v>348</v>
      </c>
    </row>
    <row r="386" spans="2:65" s="12" customFormat="1" ht="10.199999999999999">
      <c r="B386" s="153"/>
      <c r="D386" s="154" t="s">
        <v>360</v>
      </c>
      <c r="E386" s="155" t="s">
        <v>32</v>
      </c>
      <c r="F386" s="156" t="s">
        <v>545</v>
      </c>
      <c r="H386" s="155" t="s">
        <v>32</v>
      </c>
      <c r="I386" s="157"/>
      <c r="L386" s="153"/>
      <c r="M386" s="158"/>
      <c r="T386" s="159"/>
      <c r="AT386" s="155" t="s">
        <v>360</v>
      </c>
      <c r="AU386" s="155" t="s">
        <v>113</v>
      </c>
      <c r="AV386" s="12" t="s">
        <v>85</v>
      </c>
      <c r="AW386" s="12" t="s">
        <v>39</v>
      </c>
      <c r="AX386" s="12" t="s">
        <v>78</v>
      </c>
      <c r="AY386" s="155" t="s">
        <v>348</v>
      </c>
    </row>
    <row r="387" spans="2:65" s="13" customFormat="1" ht="10.199999999999999">
      <c r="B387" s="160"/>
      <c r="D387" s="154" t="s">
        <v>360</v>
      </c>
      <c r="E387" s="162" t="s">
        <v>32</v>
      </c>
      <c r="F387" s="170" t="s">
        <v>110</v>
      </c>
      <c r="H387" s="163">
        <v>0.15</v>
      </c>
      <c r="I387" s="164"/>
      <c r="L387" s="160"/>
      <c r="M387" s="165"/>
      <c r="T387" s="166"/>
      <c r="AT387" s="161" t="s">
        <v>360</v>
      </c>
      <c r="AU387" s="161" t="s">
        <v>113</v>
      </c>
      <c r="AV387" s="13" t="s">
        <v>87</v>
      </c>
      <c r="AW387" s="13" t="s">
        <v>39</v>
      </c>
      <c r="AX387" s="13" t="s">
        <v>85</v>
      </c>
      <c r="AY387" s="161" t="s">
        <v>348</v>
      </c>
    </row>
    <row r="388" spans="2:65" s="11" customFormat="1" ht="22.8" customHeight="1">
      <c r="B388" s="124"/>
      <c r="D388" s="125" t="s">
        <v>77</v>
      </c>
      <c r="E388" s="134" t="s">
        <v>413</v>
      </c>
      <c r="F388" s="134" t="s">
        <v>551</v>
      </c>
      <c r="I388" s="127"/>
      <c r="J388" s="135">
        <f>BK388</f>
        <v>0</v>
      </c>
      <c r="L388" s="124"/>
      <c r="M388" s="129"/>
      <c r="P388" s="130">
        <f>P389+P452+P527+P583+P631+P681+P718+P749+P812+P867</f>
        <v>0</v>
      </c>
      <c r="R388" s="130">
        <f>R389+R452+R527+R583+R631+R681+R718+R749+R812+R867</f>
        <v>176.30945826999999</v>
      </c>
      <c r="T388" s="131">
        <f>T389+T452+T527+T583+T631+T681+T718+T749+T812+T867</f>
        <v>0</v>
      </c>
      <c r="AR388" s="125" t="s">
        <v>85</v>
      </c>
      <c r="AT388" s="132" t="s">
        <v>77</v>
      </c>
      <c r="AU388" s="132" t="s">
        <v>85</v>
      </c>
      <c r="AY388" s="125" t="s">
        <v>348</v>
      </c>
      <c r="BK388" s="133">
        <f>BK389+BK452+BK527+BK583+BK631+BK681+BK718+BK749+BK812+BK867</f>
        <v>0</v>
      </c>
    </row>
    <row r="389" spans="2:65" s="11" customFormat="1" ht="20.85" customHeight="1">
      <c r="B389" s="124"/>
      <c r="D389" s="125" t="s">
        <v>77</v>
      </c>
      <c r="E389" s="134" t="s">
        <v>552</v>
      </c>
      <c r="F389" s="134" t="s">
        <v>553</v>
      </c>
      <c r="I389" s="127"/>
      <c r="J389" s="135">
        <f>BK389</f>
        <v>0</v>
      </c>
      <c r="L389" s="124"/>
      <c r="M389" s="129"/>
      <c r="P389" s="130">
        <f>SUM(P390:P451)</f>
        <v>0</v>
      </c>
      <c r="R389" s="130">
        <f>SUM(R390:R451)</f>
        <v>0.28878362999999996</v>
      </c>
      <c r="T389" s="131">
        <f>SUM(T390:T451)</f>
        <v>0</v>
      </c>
      <c r="AR389" s="125" t="s">
        <v>85</v>
      </c>
      <c r="AT389" s="132" t="s">
        <v>77</v>
      </c>
      <c r="AU389" s="132" t="s">
        <v>87</v>
      </c>
      <c r="AY389" s="125" t="s">
        <v>348</v>
      </c>
      <c r="BK389" s="133">
        <f>SUM(BK390:BK451)</f>
        <v>0</v>
      </c>
    </row>
    <row r="390" spans="2:65" s="1" customFormat="1" ht="33" customHeight="1">
      <c r="B390" s="33"/>
      <c r="C390" s="136" t="s">
        <v>554</v>
      </c>
      <c r="D390" s="136" t="s">
        <v>352</v>
      </c>
      <c r="E390" s="137" t="s">
        <v>555</v>
      </c>
      <c r="F390" s="138" t="s">
        <v>556</v>
      </c>
      <c r="G390" s="139" t="s">
        <v>420</v>
      </c>
      <c r="H390" s="140">
        <v>795.08699999999999</v>
      </c>
      <c r="I390" s="141"/>
      <c r="J390" s="142">
        <f>ROUND(I390*H390,2)</f>
        <v>0</v>
      </c>
      <c r="K390" s="138" t="s">
        <v>356</v>
      </c>
      <c r="L390" s="33"/>
      <c r="M390" s="143" t="s">
        <v>32</v>
      </c>
      <c r="N390" s="144" t="s">
        <v>49</v>
      </c>
      <c r="P390" s="145">
        <f>O390*H390</f>
        <v>0</v>
      </c>
      <c r="Q390" s="145">
        <v>0</v>
      </c>
      <c r="R390" s="145">
        <f>Q390*H390</f>
        <v>0</v>
      </c>
      <c r="S390" s="145">
        <v>0</v>
      </c>
      <c r="T390" s="146">
        <f>S390*H390</f>
        <v>0</v>
      </c>
      <c r="AR390" s="147" t="s">
        <v>133</v>
      </c>
      <c r="AT390" s="147" t="s">
        <v>352</v>
      </c>
      <c r="AU390" s="147" t="s">
        <v>113</v>
      </c>
      <c r="AY390" s="17" t="s">
        <v>348</v>
      </c>
      <c r="BE390" s="148">
        <f>IF(N390="základní",J390,0)</f>
        <v>0</v>
      </c>
      <c r="BF390" s="148">
        <f>IF(N390="snížená",J390,0)</f>
        <v>0</v>
      </c>
      <c r="BG390" s="148">
        <f>IF(N390="zákl. přenesená",J390,0)</f>
        <v>0</v>
      </c>
      <c r="BH390" s="148">
        <f>IF(N390="sníž. přenesená",J390,0)</f>
        <v>0</v>
      </c>
      <c r="BI390" s="148">
        <f>IF(N390="nulová",J390,0)</f>
        <v>0</v>
      </c>
      <c r="BJ390" s="17" t="s">
        <v>85</v>
      </c>
      <c r="BK390" s="148">
        <f>ROUND(I390*H390,2)</f>
        <v>0</v>
      </c>
      <c r="BL390" s="17" t="s">
        <v>133</v>
      </c>
      <c r="BM390" s="147" t="s">
        <v>557</v>
      </c>
    </row>
    <row r="391" spans="2:65" s="1" customFormat="1" ht="10.199999999999999">
      <c r="B391" s="33"/>
      <c r="D391" s="149" t="s">
        <v>358</v>
      </c>
      <c r="F391" s="150" t="s">
        <v>558</v>
      </c>
      <c r="I391" s="151"/>
      <c r="L391" s="33"/>
      <c r="M391" s="152"/>
      <c r="T391" s="54"/>
      <c r="AT391" s="17" t="s">
        <v>358</v>
      </c>
      <c r="AU391" s="17" t="s">
        <v>113</v>
      </c>
    </row>
    <row r="392" spans="2:65" s="12" customFormat="1" ht="10.199999999999999">
      <c r="B392" s="153"/>
      <c r="D392" s="154" t="s">
        <v>360</v>
      </c>
      <c r="E392" s="155" t="s">
        <v>32</v>
      </c>
      <c r="F392" s="156" t="s">
        <v>361</v>
      </c>
      <c r="H392" s="155" t="s">
        <v>32</v>
      </c>
      <c r="I392" s="157"/>
      <c r="L392" s="153"/>
      <c r="M392" s="158"/>
      <c r="T392" s="159"/>
      <c r="AT392" s="155" t="s">
        <v>360</v>
      </c>
      <c r="AU392" s="155" t="s">
        <v>113</v>
      </c>
      <c r="AV392" s="12" t="s">
        <v>85</v>
      </c>
      <c r="AW392" s="12" t="s">
        <v>39</v>
      </c>
      <c r="AX392" s="12" t="s">
        <v>78</v>
      </c>
      <c r="AY392" s="155" t="s">
        <v>348</v>
      </c>
    </row>
    <row r="393" spans="2:65" s="12" customFormat="1" ht="10.199999999999999">
      <c r="B393" s="153"/>
      <c r="D393" s="154" t="s">
        <v>360</v>
      </c>
      <c r="E393" s="155" t="s">
        <v>32</v>
      </c>
      <c r="F393" s="156" t="s">
        <v>362</v>
      </c>
      <c r="H393" s="155" t="s">
        <v>32</v>
      </c>
      <c r="I393" s="157"/>
      <c r="L393" s="153"/>
      <c r="M393" s="158"/>
      <c r="T393" s="159"/>
      <c r="AT393" s="155" t="s">
        <v>360</v>
      </c>
      <c r="AU393" s="155" t="s">
        <v>113</v>
      </c>
      <c r="AV393" s="12" t="s">
        <v>85</v>
      </c>
      <c r="AW393" s="12" t="s">
        <v>39</v>
      </c>
      <c r="AX393" s="12" t="s">
        <v>78</v>
      </c>
      <c r="AY393" s="155" t="s">
        <v>348</v>
      </c>
    </row>
    <row r="394" spans="2:65" s="12" customFormat="1" ht="10.199999999999999">
      <c r="B394" s="153"/>
      <c r="D394" s="154" t="s">
        <v>360</v>
      </c>
      <c r="E394" s="155" t="s">
        <v>32</v>
      </c>
      <c r="F394" s="156" t="s">
        <v>559</v>
      </c>
      <c r="H394" s="155" t="s">
        <v>32</v>
      </c>
      <c r="I394" s="157"/>
      <c r="L394" s="153"/>
      <c r="M394" s="158"/>
      <c r="T394" s="159"/>
      <c r="AT394" s="155" t="s">
        <v>360</v>
      </c>
      <c r="AU394" s="155" t="s">
        <v>113</v>
      </c>
      <c r="AV394" s="12" t="s">
        <v>85</v>
      </c>
      <c r="AW394" s="12" t="s">
        <v>39</v>
      </c>
      <c r="AX394" s="12" t="s">
        <v>78</v>
      </c>
      <c r="AY394" s="155" t="s">
        <v>348</v>
      </c>
    </row>
    <row r="395" spans="2:65" s="12" customFormat="1" ht="10.199999999999999">
      <c r="B395" s="153"/>
      <c r="D395" s="154" t="s">
        <v>360</v>
      </c>
      <c r="E395" s="155" t="s">
        <v>32</v>
      </c>
      <c r="F395" s="156" t="s">
        <v>560</v>
      </c>
      <c r="H395" s="155" t="s">
        <v>32</v>
      </c>
      <c r="I395" s="157"/>
      <c r="L395" s="153"/>
      <c r="M395" s="158"/>
      <c r="T395" s="159"/>
      <c r="AT395" s="155" t="s">
        <v>360</v>
      </c>
      <c r="AU395" s="155" t="s">
        <v>113</v>
      </c>
      <c r="AV395" s="12" t="s">
        <v>85</v>
      </c>
      <c r="AW395" s="12" t="s">
        <v>39</v>
      </c>
      <c r="AX395" s="12" t="s">
        <v>78</v>
      </c>
      <c r="AY395" s="155" t="s">
        <v>348</v>
      </c>
    </row>
    <row r="396" spans="2:65" s="12" customFormat="1" ht="10.199999999999999">
      <c r="B396" s="153"/>
      <c r="D396" s="154" t="s">
        <v>360</v>
      </c>
      <c r="E396" s="155" t="s">
        <v>32</v>
      </c>
      <c r="F396" s="156" t="s">
        <v>365</v>
      </c>
      <c r="H396" s="155" t="s">
        <v>32</v>
      </c>
      <c r="I396" s="157"/>
      <c r="L396" s="153"/>
      <c r="M396" s="158"/>
      <c r="T396" s="159"/>
      <c r="AT396" s="155" t="s">
        <v>360</v>
      </c>
      <c r="AU396" s="155" t="s">
        <v>113</v>
      </c>
      <c r="AV396" s="12" t="s">
        <v>85</v>
      </c>
      <c r="AW396" s="12" t="s">
        <v>39</v>
      </c>
      <c r="AX396" s="12" t="s">
        <v>78</v>
      </c>
      <c r="AY396" s="155" t="s">
        <v>348</v>
      </c>
    </row>
    <row r="397" spans="2:65" s="12" customFormat="1" ht="10.199999999999999">
      <c r="B397" s="153"/>
      <c r="D397" s="154" t="s">
        <v>360</v>
      </c>
      <c r="E397" s="155" t="s">
        <v>32</v>
      </c>
      <c r="F397" s="156" t="s">
        <v>561</v>
      </c>
      <c r="H397" s="155" t="s">
        <v>32</v>
      </c>
      <c r="I397" s="157"/>
      <c r="L397" s="153"/>
      <c r="M397" s="158"/>
      <c r="T397" s="159"/>
      <c r="AT397" s="155" t="s">
        <v>360</v>
      </c>
      <c r="AU397" s="155" t="s">
        <v>113</v>
      </c>
      <c r="AV397" s="12" t="s">
        <v>85</v>
      </c>
      <c r="AW397" s="12" t="s">
        <v>39</v>
      </c>
      <c r="AX397" s="12" t="s">
        <v>78</v>
      </c>
      <c r="AY397" s="155" t="s">
        <v>348</v>
      </c>
    </row>
    <row r="398" spans="2:65" s="12" customFormat="1" ht="10.199999999999999">
      <c r="B398" s="153"/>
      <c r="D398" s="154" t="s">
        <v>360</v>
      </c>
      <c r="E398" s="155" t="s">
        <v>32</v>
      </c>
      <c r="F398" s="156" t="s">
        <v>562</v>
      </c>
      <c r="H398" s="155" t="s">
        <v>32</v>
      </c>
      <c r="I398" s="157"/>
      <c r="L398" s="153"/>
      <c r="M398" s="158"/>
      <c r="T398" s="159"/>
      <c r="AT398" s="155" t="s">
        <v>360</v>
      </c>
      <c r="AU398" s="155" t="s">
        <v>113</v>
      </c>
      <c r="AV398" s="12" t="s">
        <v>85</v>
      </c>
      <c r="AW398" s="12" t="s">
        <v>39</v>
      </c>
      <c r="AX398" s="12" t="s">
        <v>78</v>
      </c>
      <c r="AY398" s="155" t="s">
        <v>348</v>
      </c>
    </row>
    <row r="399" spans="2:65" s="12" customFormat="1" ht="10.199999999999999">
      <c r="B399" s="153"/>
      <c r="D399" s="154" t="s">
        <v>360</v>
      </c>
      <c r="E399" s="155" t="s">
        <v>32</v>
      </c>
      <c r="F399" s="156" t="s">
        <v>563</v>
      </c>
      <c r="H399" s="155" t="s">
        <v>32</v>
      </c>
      <c r="I399" s="157"/>
      <c r="L399" s="153"/>
      <c r="M399" s="158"/>
      <c r="T399" s="159"/>
      <c r="AT399" s="155" t="s">
        <v>360</v>
      </c>
      <c r="AU399" s="155" t="s">
        <v>113</v>
      </c>
      <c r="AV399" s="12" t="s">
        <v>85</v>
      </c>
      <c r="AW399" s="12" t="s">
        <v>39</v>
      </c>
      <c r="AX399" s="12" t="s">
        <v>78</v>
      </c>
      <c r="AY399" s="155" t="s">
        <v>348</v>
      </c>
    </row>
    <row r="400" spans="2:65" s="12" customFormat="1" ht="10.199999999999999">
      <c r="B400" s="153"/>
      <c r="D400" s="154" t="s">
        <v>360</v>
      </c>
      <c r="E400" s="155" t="s">
        <v>32</v>
      </c>
      <c r="F400" s="156" t="s">
        <v>365</v>
      </c>
      <c r="H400" s="155" t="s">
        <v>32</v>
      </c>
      <c r="I400" s="157"/>
      <c r="L400" s="153"/>
      <c r="M400" s="158"/>
      <c r="T400" s="159"/>
      <c r="AT400" s="155" t="s">
        <v>360</v>
      </c>
      <c r="AU400" s="155" t="s">
        <v>113</v>
      </c>
      <c r="AV400" s="12" t="s">
        <v>85</v>
      </c>
      <c r="AW400" s="12" t="s">
        <v>39</v>
      </c>
      <c r="AX400" s="12" t="s">
        <v>78</v>
      </c>
      <c r="AY400" s="155" t="s">
        <v>348</v>
      </c>
    </row>
    <row r="401" spans="2:65" s="13" customFormat="1" ht="10.199999999999999">
      <c r="B401" s="160"/>
      <c r="D401" s="154" t="s">
        <v>360</v>
      </c>
      <c r="E401" s="162" t="s">
        <v>32</v>
      </c>
      <c r="F401" s="170" t="s">
        <v>178</v>
      </c>
      <c r="H401" s="163">
        <v>795.08699999999999</v>
      </c>
      <c r="I401" s="164"/>
      <c r="L401" s="160"/>
      <c r="M401" s="165"/>
      <c r="T401" s="166"/>
      <c r="AT401" s="161" t="s">
        <v>360</v>
      </c>
      <c r="AU401" s="161" t="s">
        <v>113</v>
      </c>
      <c r="AV401" s="13" t="s">
        <v>87</v>
      </c>
      <c r="AW401" s="13" t="s">
        <v>39</v>
      </c>
      <c r="AX401" s="13" t="s">
        <v>85</v>
      </c>
      <c r="AY401" s="161" t="s">
        <v>348</v>
      </c>
    </row>
    <row r="402" spans="2:65" s="1" customFormat="1" ht="10.199999999999999">
      <c r="B402" s="33"/>
      <c r="D402" s="154" t="s">
        <v>376</v>
      </c>
      <c r="F402" s="167" t="s">
        <v>379</v>
      </c>
      <c r="L402" s="33"/>
      <c r="M402" s="152"/>
      <c r="T402" s="54"/>
      <c r="AU402" s="17" t="s">
        <v>113</v>
      </c>
    </row>
    <row r="403" spans="2:65" s="1" customFormat="1" ht="10.199999999999999">
      <c r="B403" s="33"/>
      <c r="D403" s="154" t="s">
        <v>376</v>
      </c>
      <c r="F403" s="168" t="s">
        <v>380</v>
      </c>
      <c r="H403" s="169">
        <v>376.56</v>
      </c>
      <c r="L403" s="33"/>
      <c r="M403" s="152"/>
      <c r="T403" s="54"/>
      <c r="AU403" s="17" t="s">
        <v>113</v>
      </c>
    </row>
    <row r="404" spans="2:65" s="1" customFormat="1" ht="49.05" customHeight="1">
      <c r="B404" s="33"/>
      <c r="C404" s="136" t="s">
        <v>564</v>
      </c>
      <c r="D404" s="136" t="s">
        <v>352</v>
      </c>
      <c r="E404" s="137" t="s">
        <v>565</v>
      </c>
      <c r="F404" s="138" t="s">
        <v>566</v>
      </c>
      <c r="G404" s="139" t="s">
        <v>420</v>
      </c>
      <c r="H404" s="140">
        <v>376.56</v>
      </c>
      <c r="I404" s="141"/>
      <c r="J404" s="142">
        <f>ROUND(I404*H404,2)</f>
        <v>0</v>
      </c>
      <c r="K404" s="138" t="s">
        <v>356</v>
      </c>
      <c r="L404" s="33"/>
      <c r="M404" s="143" t="s">
        <v>32</v>
      </c>
      <c r="N404" s="144" t="s">
        <v>49</v>
      </c>
      <c r="P404" s="145">
        <f>O404*H404</f>
        <v>0</v>
      </c>
      <c r="Q404" s="145">
        <v>0</v>
      </c>
      <c r="R404" s="145">
        <f>Q404*H404</f>
        <v>0</v>
      </c>
      <c r="S404" s="145">
        <v>0</v>
      </c>
      <c r="T404" s="146">
        <f>S404*H404</f>
        <v>0</v>
      </c>
      <c r="AR404" s="147" t="s">
        <v>133</v>
      </c>
      <c r="AT404" s="147" t="s">
        <v>352</v>
      </c>
      <c r="AU404" s="147" t="s">
        <v>113</v>
      </c>
      <c r="AY404" s="17" t="s">
        <v>348</v>
      </c>
      <c r="BE404" s="148">
        <f>IF(N404="základní",J404,0)</f>
        <v>0</v>
      </c>
      <c r="BF404" s="148">
        <f>IF(N404="snížená",J404,0)</f>
        <v>0</v>
      </c>
      <c r="BG404" s="148">
        <f>IF(N404="zákl. přenesená",J404,0)</f>
        <v>0</v>
      </c>
      <c r="BH404" s="148">
        <f>IF(N404="sníž. přenesená",J404,0)</f>
        <v>0</v>
      </c>
      <c r="BI404" s="148">
        <f>IF(N404="nulová",J404,0)</f>
        <v>0</v>
      </c>
      <c r="BJ404" s="17" t="s">
        <v>85</v>
      </c>
      <c r="BK404" s="148">
        <f>ROUND(I404*H404,2)</f>
        <v>0</v>
      </c>
      <c r="BL404" s="17" t="s">
        <v>133</v>
      </c>
      <c r="BM404" s="147" t="s">
        <v>567</v>
      </c>
    </row>
    <row r="405" spans="2:65" s="1" customFormat="1" ht="10.199999999999999">
      <c r="B405" s="33"/>
      <c r="D405" s="149" t="s">
        <v>358</v>
      </c>
      <c r="F405" s="150" t="s">
        <v>568</v>
      </c>
      <c r="I405" s="151"/>
      <c r="L405" s="33"/>
      <c r="M405" s="152"/>
      <c r="T405" s="54"/>
      <c r="AT405" s="17" t="s">
        <v>358</v>
      </c>
      <c r="AU405" s="17" t="s">
        <v>113</v>
      </c>
    </row>
    <row r="406" spans="2:65" s="12" customFormat="1" ht="10.199999999999999">
      <c r="B406" s="153"/>
      <c r="D406" s="154" t="s">
        <v>360</v>
      </c>
      <c r="E406" s="155" t="s">
        <v>32</v>
      </c>
      <c r="F406" s="156" t="s">
        <v>361</v>
      </c>
      <c r="H406" s="155" t="s">
        <v>32</v>
      </c>
      <c r="I406" s="157"/>
      <c r="L406" s="153"/>
      <c r="M406" s="158"/>
      <c r="T406" s="159"/>
      <c r="AT406" s="155" t="s">
        <v>360</v>
      </c>
      <c r="AU406" s="155" t="s">
        <v>113</v>
      </c>
      <c r="AV406" s="12" t="s">
        <v>85</v>
      </c>
      <c r="AW406" s="12" t="s">
        <v>39</v>
      </c>
      <c r="AX406" s="12" t="s">
        <v>78</v>
      </c>
      <c r="AY406" s="155" t="s">
        <v>348</v>
      </c>
    </row>
    <row r="407" spans="2:65" s="12" customFormat="1" ht="10.199999999999999">
      <c r="B407" s="153"/>
      <c r="D407" s="154" t="s">
        <v>360</v>
      </c>
      <c r="E407" s="155" t="s">
        <v>32</v>
      </c>
      <c r="F407" s="156" t="s">
        <v>362</v>
      </c>
      <c r="H407" s="155" t="s">
        <v>32</v>
      </c>
      <c r="I407" s="157"/>
      <c r="L407" s="153"/>
      <c r="M407" s="158"/>
      <c r="T407" s="159"/>
      <c r="AT407" s="155" t="s">
        <v>360</v>
      </c>
      <c r="AU407" s="155" t="s">
        <v>113</v>
      </c>
      <c r="AV407" s="12" t="s">
        <v>85</v>
      </c>
      <c r="AW407" s="12" t="s">
        <v>39</v>
      </c>
      <c r="AX407" s="12" t="s">
        <v>78</v>
      </c>
      <c r="AY407" s="155" t="s">
        <v>348</v>
      </c>
    </row>
    <row r="408" spans="2:65" s="12" customFormat="1" ht="10.199999999999999">
      <c r="B408" s="153"/>
      <c r="D408" s="154" t="s">
        <v>360</v>
      </c>
      <c r="E408" s="155" t="s">
        <v>32</v>
      </c>
      <c r="F408" s="156" t="s">
        <v>559</v>
      </c>
      <c r="H408" s="155" t="s">
        <v>32</v>
      </c>
      <c r="I408" s="157"/>
      <c r="L408" s="153"/>
      <c r="M408" s="158"/>
      <c r="T408" s="159"/>
      <c r="AT408" s="155" t="s">
        <v>360</v>
      </c>
      <c r="AU408" s="155" t="s">
        <v>113</v>
      </c>
      <c r="AV408" s="12" t="s">
        <v>85</v>
      </c>
      <c r="AW408" s="12" t="s">
        <v>39</v>
      </c>
      <c r="AX408" s="12" t="s">
        <v>78</v>
      </c>
      <c r="AY408" s="155" t="s">
        <v>348</v>
      </c>
    </row>
    <row r="409" spans="2:65" s="12" customFormat="1" ht="10.199999999999999">
      <c r="B409" s="153"/>
      <c r="D409" s="154" t="s">
        <v>360</v>
      </c>
      <c r="E409" s="155" t="s">
        <v>32</v>
      </c>
      <c r="F409" s="156" t="s">
        <v>365</v>
      </c>
      <c r="H409" s="155" t="s">
        <v>32</v>
      </c>
      <c r="I409" s="157"/>
      <c r="L409" s="153"/>
      <c r="M409" s="158"/>
      <c r="T409" s="159"/>
      <c r="AT409" s="155" t="s">
        <v>360</v>
      </c>
      <c r="AU409" s="155" t="s">
        <v>113</v>
      </c>
      <c r="AV409" s="12" t="s">
        <v>85</v>
      </c>
      <c r="AW409" s="12" t="s">
        <v>39</v>
      </c>
      <c r="AX409" s="12" t="s">
        <v>78</v>
      </c>
      <c r="AY409" s="155" t="s">
        <v>348</v>
      </c>
    </row>
    <row r="410" spans="2:65" s="13" customFormat="1" ht="10.199999999999999">
      <c r="B410" s="160"/>
      <c r="D410" s="154" t="s">
        <v>360</v>
      </c>
      <c r="E410" s="162" t="s">
        <v>32</v>
      </c>
      <c r="F410" s="170" t="s">
        <v>181</v>
      </c>
      <c r="H410" s="163">
        <v>376.56</v>
      </c>
      <c r="I410" s="164"/>
      <c r="L410" s="160"/>
      <c r="M410" s="165"/>
      <c r="T410" s="166"/>
      <c r="AT410" s="161" t="s">
        <v>360</v>
      </c>
      <c r="AU410" s="161" t="s">
        <v>113</v>
      </c>
      <c r="AV410" s="13" t="s">
        <v>87</v>
      </c>
      <c r="AW410" s="13" t="s">
        <v>39</v>
      </c>
      <c r="AX410" s="13" t="s">
        <v>85</v>
      </c>
      <c r="AY410" s="161" t="s">
        <v>348</v>
      </c>
    </row>
    <row r="411" spans="2:65" s="1" customFormat="1" ht="10.199999999999999">
      <c r="B411" s="33"/>
      <c r="D411" s="154" t="s">
        <v>376</v>
      </c>
      <c r="F411" s="167" t="s">
        <v>379</v>
      </c>
      <c r="L411" s="33"/>
      <c r="M411" s="152"/>
      <c r="T411" s="54"/>
      <c r="AU411" s="17" t="s">
        <v>113</v>
      </c>
    </row>
    <row r="412" spans="2:65" s="1" customFormat="1" ht="10.199999999999999">
      <c r="B412" s="33"/>
      <c r="D412" s="154" t="s">
        <v>376</v>
      </c>
      <c r="F412" s="168" t="s">
        <v>380</v>
      </c>
      <c r="H412" s="169">
        <v>376.56</v>
      </c>
      <c r="L412" s="33"/>
      <c r="M412" s="152"/>
      <c r="T412" s="54"/>
      <c r="AU412" s="17" t="s">
        <v>113</v>
      </c>
    </row>
    <row r="413" spans="2:65" s="1" customFormat="1" ht="24.15" customHeight="1">
      <c r="B413" s="33"/>
      <c r="C413" s="136" t="s">
        <v>569</v>
      </c>
      <c r="D413" s="136" t="s">
        <v>352</v>
      </c>
      <c r="E413" s="137" t="s">
        <v>570</v>
      </c>
      <c r="F413" s="138" t="s">
        <v>571</v>
      </c>
      <c r="G413" s="139" t="s">
        <v>420</v>
      </c>
      <c r="H413" s="140">
        <v>376.56</v>
      </c>
      <c r="I413" s="141"/>
      <c r="J413" s="142">
        <f>ROUND(I413*H413,2)</f>
        <v>0</v>
      </c>
      <c r="K413" s="138" t="s">
        <v>356</v>
      </c>
      <c r="L413" s="33"/>
      <c r="M413" s="143" t="s">
        <v>32</v>
      </c>
      <c r="N413" s="144" t="s">
        <v>49</v>
      </c>
      <c r="P413" s="145">
        <f>O413*H413</f>
        <v>0</v>
      </c>
      <c r="Q413" s="145">
        <v>0</v>
      </c>
      <c r="R413" s="145">
        <f>Q413*H413</f>
        <v>0</v>
      </c>
      <c r="S413" s="145">
        <v>0</v>
      </c>
      <c r="T413" s="146">
        <f>S413*H413</f>
        <v>0</v>
      </c>
      <c r="AR413" s="147" t="s">
        <v>133</v>
      </c>
      <c r="AT413" s="147" t="s">
        <v>352</v>
      </c>
      <c r="AU413" s="147" t="s">
        <v>113</v>
      </c>
      <c r="AY413" s="17" t="s">
        <v>348</v>
      </c>
      <c r="BE413" s="148">
        <f>IF(N413="základní",J413,0)</f>
        <v>0</v>
      </c>
      <c r="BF413" s="148">
        <f>IF(N413="snížená",J413,0)</f>
        <v>0</v>
      </c>
      <c r="BG413" s="148">
        <f>IF(N413="zákl. přenesená",J413,0)</f>
        <v>0</v>
      </c>
      <c r="BH413" s="148">
        <f>IF(N413="sníž. přenesená",J413,0)</f>
        <v>0</v>
      </c>
      <c r="BI413" s="148">
        <f>IF(N413="nulová",J413,0)</f>
        <v>0</v>
      </c>
      <c r="BJ413" s="17" t="s">
        <v>85</v>
      </c>
      <c r="BK413" s="148">
        <f>ROUND(I413*H413,2)</f>
        <v>0</v>
      </c>
      <c r="BL413" s="17" t="s">
        <v>133</v>
      </c>
      <c r="BM413" s="147" t="s">
        <v>572</v>
      </c>
    </row>
    <row r="414" spans="2:65" s="1" customFormat="1" ht="10.199999999999999">
      <c r="B414" s="33"/>
      <c r="D414" s="149" t="s">
        <v>358</v>
      </c>
      <c r="F414" s="150" t="s">
        <v>573</v>
      </c>
      <c r="I414" s="151"/>
      <c r="L414" s="33"/>
      <c r="M414" s="152"/>
      <c r="T414" s="54"/>
      <c r="AT414" s="17" t="s">
        <v>358</v>
      </c>
      <c r="AU414" s="17" t="s">
        <v>113</v>
      </c>
    </row>
    <row r="415" spans="2:65" s="12" customFormat="1" ht="10.199999999999999">
      <c r="B415" s="153"/>
      <c r="D415" s="154" t="s">
        <v>360</v>
      </c>
      <c r="E415" s="155" t="s">
        <v>32</v>
      </c>
      <c r="F415" s="156" t="s">
        <v>361</v>
      </c>
      <c r="H415" s="155" t="s">
        <v>32</v>
      </c>
      <c r="I415" s="157"/>
      <c r="L415" s="153"/>
      <c r="M415" s="158"/>
      <c r="T415" s="159"/>
      <c r="AT415" s="155" t="s">
        <v>360</v>
      </c>
      <c r="AU415" s="155" t="s">
        <v>113</v>
      </c>
      <c r="AV415" s="12" t="s">
        <v>85</v>
      </c>
      <c r="AW415" s="12" t="s">
        <v>39</v>
      </c>
      <c r="AX415" s="12" t="s">
        <v>78</v>
      </c>
      <c r="AY415" s="155" t="s">
        <v>348</v>
      </c>
    </row>
    <row r="416" spans="2:65" s="12" customFormat="1" ht="10.199999999999999">
      <c r="B416" s="153"/>
      <c r="D416" s="154" t="s">
        <v>360</v>
      </c>
      <c r="E416" s="155" t="s">
        <v>32</v>
      </c>
      <c r="F416" s="156" t="s">
        <v>362</v>
      </c>
      <c r="H416" s="155" t="s">
        <v>32</v>
      </c>
      <c r="I416" s="157"/>
      <c r="L416" s="153"/>
      <c r="M416" s="158"/>
      <c r="T416" s="159"/>
      <c r="AT416" s="155" t="s">
        <v>360</v>
      </c>
      <c r="AU416" s="155" t="s">
        <v>113</v>
      </c>
      <c r="AV416" s="12" t="s">
        <v>85</v>
      </c>
      <c r="AW416" s="12" t="s">
        <v>39</v>
      </c>
      <c r="AX416" s="12" t="s">
        <v>78</v>
      </c>
      <c r="AY416" s="155" t="s">
        <v>348</v>
      </c>
    </row>
    <row r="417" spans="2:65" s="12" customFormat="1" ht="10.199999999999999">
      <c r="B417" s="153"/>
      <c r="D417" s="154" t="s">
        <v>360</v>
      </c>
      <c r="E417" s="155" t="s">
        <v>32</v>
      </c>
      <c r="F417" s="156" t="s">
        <v>559</v>
      </c>
      <c r="H417" s="155" t="s">
        <v>32</v>
      </c>
      <c r="I417" s="157"/>
      <c r="L417" s="153"/>
      <c r="M417" s="158"/>
      <c r="T417" s="159"/>
      <c r="AT417" s="155" t="s">
        <v>360</v>
      </c>
      <c r="AU417" s="155" t="s">
        <v>113</v>
      </c>
      <c r="AV417" s="12" t="s">
        <v>85</v>
      </c>
      <c r="AW417" s="12" t="s">
        <v>39</v>
      </c>
      <c r="AX417" s="12" t="s">
        <v>78</v>
      </c>
      <c r="AY417" s="155" t="s">
        <v>348</v>
      </c>
    </row>
    <row r="418" spans="2:65" s="12" customFormat="1" ht="10.199999999999999">
      <c r="B418" s="153"/>
      <c r="D418" s="154" t="s">
        <v>360</v>
      </c>
      <c r="E418" s="155" t="s">
        <v>32</v>
      </c>
      <c r="F418" s="156" t="s">
        <v>365</v>
      </c>
      <c r="H418" s="155" t="s">
        <v>32</v>
      </c>
      <c r="I418" s="157"/>
      <c r="L418" s="153"/>
      <c r="M418" s="158"/>
      <c r="T418" s="159"/>
      <c r="AT418" s="155" t="s">
        <v>360</v>
      </c>
      <c r="AU418" s="155" t="s">
        <v>113</v>
      </c>
      <c r="AV418" s="12" t="s">
        <v>85</v>
      </c>
      <c r="AW418" s="12" t="s">
        <v>39</v>
      </c>
      <c r="AX418" s="12" t="s">
        <v>78</v>
      </c>
      <c r="AY418" s="155" t="s">
        <v>348</v>
      </c>
    </row>
    <row r="419" spans="2:65" s="13" customFormat="1" ht="10.199999999999999">
      <c r="B419" s="160"/>
      <c r="D419" s="154" t="s">
        <v>360</v>
      </c>
      <c r="E419" s="162" t="s">
        <v>32</v>
      </c>
      <c r="F419" s="170" t="s">
        <v>181</v>
      </c>
      <c r="H419" s="163">
        <v>376.56</v>
      </c>
      <c r="I419" s="164"/>
      <c r="L419" s="160"/>
      <c r="M419" s="165"/>
      <c r="T419" s="166"/>
      <c r="AT419" s="161" t="s">
        <v>360</v>
      </c>
      <c r="AU419" s="161" t="s">
        <v>113</v>
      </c>
      <c r="AV419" s="13" t="s">
        <v>87</v>
      </c>
      <c r="AW419" s="13" t="s">
        <v>39</v>
      </c>
      <c r="AX419" s="13" t="s">
        <v>85</v>
      </c>
      <c r="AY419" s="161" t="s">
        <v>348</v>
      </c>
    </row>
    <row r="420" spans="2:65" s="1" customFormat="1" ht="10.199999999999999">
      <c r="B420" s="33"/>
      <c r="D420" s="154" t="s">
        <v>376</v>
      </c>
      <c r="F420" s="167" t="s">
        <v>379</v>
      </c>
      <c r="L420" s="33"/>
      <c r="M420" s="152"/>
      <c r="T420" s="54"/>
      <c r="AU420" s="17" t="s">
        <v>113</v>
      </c>
    </row>
    <row r="421" spans="2:65" s="1" customFormat="1" ht="10.199999999999999">
      <c r="B421" s="33"/>
      <c r="D421" s="154" t="s">
        <v>376</v>
      </c>
      <c r="F421" s="168" t="s">
        <v>380</v>
      </c>
      <c r="H421" s="169">
        <v>376.56</v>
      </c>
      <c r="L421" s="33"/>
      <c r="M421" s="152"/>
      <c r="T421" s="54"/>
      <c r="AU421" s="17" t="s">
        <v>113</v>
      </c>
    </row>
    <row r="422" spans="2:65" s="1" customFormat="1" ht="24.15" customHeight="1">
      <c r="B422" s="33"/>
      <c r="C422" s="136" t="s">
        <v>574</v>
      </c>
      <c r="D422" s="136" t="s">
        <v>352</v>
      </c>
      <c r="E422" s="137" t="s">
        <v>575</v>
      </c>
      <c r="F422" s="138" t="s">
        <v>576</v>
      </c>
      <c r="G422" s="139" t="s">
        <v>420</v>
      </c>
      <c r="H422" s="140">
        <v>376.56</v>
      </c>
      <c r="I422" s="141"/>
      <c r="J422" s="142">
        <f>ROUND(I422*H422,2)</f>
        <v>0</v>
      </c>
      <c r="K422" s="138" t="s">
        <v>356</v>
      </c>
      <c r="L422" s="33"/>
      <c r="M422" s="143" t="s">
        <v>32</v>
      </c>
      <c r="N422" s="144" t="s">
        <v>49</v>
      </c>
      <c r="P422" s="145">
        <f>O422*H422</f>
        <v>0</v>
      </c>
      <c r="Q422" s="145">
        <v>0</v>
      </c>
      <c r="R422" s="145">
        <f>Q422*H422</f>
        <v>0</v>
      </c>
      <c r="S422" s="145">
        <v>0</v>
      </c>
      <c r="T422" s="146">
        <f>S422*H422</f>
        <v>0</v>
      </c>
      <c r="AR422" s="147" t="s">
        <v>133</v>
      </c>
      <c r="AT422" s="147" t="s">
        <v>352</v>
      </c>
      <c r="AU422" s="147" t="s">
        <v>113</v>
      </c>
      <c r="AY422" s="17" t="s">
        <v>348</v>
      </c>
      <c r="BE422" s="148">
        <f>IF(N422="základní",J422,0)</f>
        <v>0</v>
      </c>
      <c r="BF422" s="148">
        <f>IF(N422="snížená",J422,0)</f>
        <v>0</v>
      </c>
      <c r="BG422" s="148">
        <f>IF(N422="zákl. přenesená",J422,0)</f>
        <v>0</v>
      </c>
      <c r="BH422" s="148">
        <f>IF(N422="sníž. přenesená",J422,0)</f>
        <v>0</v>
      </c>
      <c r="BI422" s="148">
        <f>IF(N422="nulová",J422,0)</f>
        <v>0</v>
      </c>
      <c r="BJ422" s="17" t="s">
        <v>85</v>
      </c>
      <c r="BK422" s="148">
        <f>ROUND(I422*H422,2)</f>
        <v>0</v>
      </c>
      <c r="BL422" s="17" t="s">
        <v>133</v>
      </c>
      <c r="BM422" s="147" t="s">
        <v>577</v>
      </c>
    </row>
    <row r="423" spans="2:65" s="1" customFormat="1" ht="10.199999999999999">
      <c r="B423" s="33"/>
      <c r="D423" s="149" t="s">
        <v>358</v>
      </c>
      <c r="F423" s="150" t="s">
        <v>578</v>
      </c>
      <c r="I423" s="151"/>
      <c r="L423" s="33"/>
      <c r="M423" s="152"/>
      <c r="T423" s="54"/>
      <c r="AT423" s="17" t="s">
        <v>358</v>
      </c>
      <c r="AU423" s="17" t="s">
        <v>113</v>
      </c>
    </row>
    <row r="424" spans="2:65" s="12" customFormat="1" ht="10.199999999999999">
      <c r="B424" s="153"/>
      <c r="D424" s="154" t="s">
        <v>360</v>
      </c>
      <c r="E424" s="155" t="s">
        <v>32</v>
      </c>
      <c r="F424" s="156" t="s">
        <v>361</v>
      </c>
      <c r="H424" s="155" t="s">
        <v>32</v>
      </c>
      <c r="I424" s="157"/>
      <c r="L424" s="153"/>
      <c r="M424" s="158"/>
      <c r="T424" s="159"/>
      <c r="AT424" s="155" t="s">
        <v>360</v>
      </c>
      <c r="AU424" s="155" t="s">
        <v>113</v>
      </c>
      <c r="AV424" s="12" t="s">
        <v>85</v>
      </c>
      <c r="AW424" s="12" t="s">
        <v>39</v>
      </c>
      <c r="AX424" s="12" t="s">
        <v>78</v>
      </c>
      <c r="AY424" s="155" t="s">
        <v>348</v>
      </c>
    </row>
    <row r="425" spans="2:65" s="12" customFormat="1" ht="10.199999999999999">
      <c r="B425" s="153"/>
      <c r="D425" s="154" t="s">
        <v>360</v>
      </c>
      <c r="E425" s="155" t="s">
        <v>32</v>
      </c>
      <c r="F425" s="156" t="s">
        <v>362</v>
      </c>
      <c r="H425" s="155" t="s">
        <v>32</v>
      </c>
      <c r="I425" s="157"/>
      <c r="L425" s="153"/>
      <c r="M425" s="158"/>
      <c r="T425" s="159"/>
      <c r="AT425" s="155" t="s">
        <v>360</v>
      </c>
      <c r="AU425" s="155" t="s">
        <v>113</v>
      </c>
      <c r="AV425" s="12" t="s">
        <v>85</v>
      </c>
      <c r="AW425" s="12" t="s">
        <v>39</v>
      </c>
      <c r="AX425" s="12" t="s">
        <v>78</v>
      </c>
      <c r="AY425" s="155" t="s">
        <v>348</v>
      </c>
    </row>
    <row r="426" spans="2:65" s="12" customFormat="1" ht="10.199999999999999">
      <c r="B426" s="153"/>
      <c r="D426" s="154" t="s">
        <v>360</v>
      </c>
      <c r="E426" s="155" t="s">
        <v>32</v>
      </c>
      <c r="F426" s="156" t="s">
        <v>559</v>
      </c>
      <c r="H426" s="155" t="s">
        <v>32</v>
      </c>
      <c r="I426" s="157"/>
      <c r="L426" s="153"/>
      <c r="M426" s="158"/>
      <c r="T426" s="159"/>
      <c r="AT426" s="155" t="s">
        <v>360</v>
      </c>
      <c r="AU426" s="155" t="s">
        <v>113</v>
      </c>
      <c r="AV426" s="12" t="s">
        <v>85</v>
      </c>
      <c r="AW426" s="12" t="s">
        <v>39</v>
      </c>
      <c r="AX426" s="12" t="s">
        <v>78</v>
      </c>
      <c r="AY426" s="155" t="s">
        <v>348</v>
      </c>
    </row>
    <row r="427" spans="2:65" s="12" customFormat="1" ht="10.199999999999999">
      <c r="B427" s="153"/>
      <c r="D427" s="154" t="s">
        <v>360</v>
      </c>
      <c r="E427" s="155" t="s">
        <v>32</v>
      </c>
      <c r="F427" s="156" t="s">
        <v>365</v>
      </c>
      <c r="H427" s="155" t="s">
        <v>32</v>
      </c>
      <c r="I427" s="157"/>
      <c r="L427" s="153"/>
      <c r="M427" s="158"/>
      <c r="T427" s="159"/>
      <c r="AT427" s="155" t="s">
        <v>360</v>
      </c>
      <c r="AU427" s="155" t="s">
        <v>113</v>
      </c>
      <c r="AV427" s="12" t="s">
        <v>85</v>
      </c>
      <c r="AW427" s="12" t="s">
        <v>39</v>
      </c>
      <c r="AX427" s="12" t="s">
        <v>78</v>
      </c>
      <c r="AY427" s="155" t="s">
        <v>348</v>
      </c>
    </row>
    <row r="428" spans="2:65" s="13" customFormat="1" ht="10.199999999999999">
      <c r="B428" s="160"/>
      <c r="D428" s="154" t="s">
        <v>360</v>
      </c>
      <c r="E428" s="162" t="s">
        <v>32</v>
      </c>
      <c r="F428" s="170" t="s">
        <v>181</v>
      </c>
      <c r="H428" s="163">
        <v>376.56</v>
      </c>
      <c r="I428" s="164"/>
      <c r="L428" s="160"/>
      <c r="M428" s="165"/>
      <c r="T428" s="166"/>
      <c r="AT428" s="161" t="s">
        <v>360</v>
      </c>
      <c r="AU428" s="161" t="s">
        <v>113</v>
      </c>
      <c r="AV428" s="13" t="s">
        <v>87</v>
      </c>
      <c r="AW428" s="13" t="s">
        <v>39</v>
      </c>
      <c r="AX428" s="13" t="s">
        <v>85</v>
      </c>
      <c r="AY428" s="161" t="s">
        <v>348</v>
      </c>
    </row>
    <row r="429" spans="2:65" s="1" customFormat="1" ht="10.199999999999999">
      <c r="B429" s="33"/>
      <c r="D429" s="154" t="s">
        <v>376</v>
      </c>
      <c r="F429" s="167" t="s">
        <v>379</v>
      </c>
      <c r="L429" s="33"/>
      <c r="M429" s="152"/>
      <c r="T429" s="54"/>
      <c r="AU429" s="17" t="s">
        <v>113</v>
      </c>
    </row>
    <row r="430" spans="2:65" s="1" customFormat="1" ht="10.199999999999999">
      <c r="B430" s="33"/>
      <c r="D430" s="154" t="s">
        <v>376</v>
      </c>
      <c r="F430" s="168" t="s">
        <v>380</v>
      </c>
      <c r="H430" s="169">
        <v>376.56</v>
      </c>
      <c r="L430" s="33"/>
      <c r="M430" s="152"/>
      <c r="T430" s="54"/>
      <c r="AU430" s="17" t="s">
        <v>113</v>
      </c>
    </row>
    <row r="431" spans="2:65" s="1" customFormat="1" ht="49.05" customHeight="1">
      <c r="B431" s="33"/>
      <c r="C431" s="136" t="s">
        <v>579</v>
      </c>
      <c r="D431" s="136" t="s">
        <v>352</v>
      </c>
      <c r="E431" s="137" t="s">
        <v>580</v>
      </c>
      <c r="F431" s="138" t="s">
        <v>581</v>
      </c>
      <c r="G431" s="139" t="s">
        <v>420</v>
      </c>
      <c r="H431" s="140">
        <v>376.56</v>
      </c>
      <c r="I431" s="141"/>
      <c r="J431" s="142">
        <f>ROUND(I431*H431,2)</f>
        <v>0</v>
      </c>
      <c r="K431" s="138" t="s">
        <v>356</v>
      </c>
      <c r="L431" s="33"/>
      <c r="M431" s="143" t="s">
        <v>32</v>
      </c>
      <c r="N431" s="144" t="s">
        <v>49</v>
      </c>
      <c r="P431" s="145">
        <f>O431*H431</f>
        <v>0</v>
      </c>
      <c r="Q431" s="145">
        <v>0</v>
      </c>
      <c r="R431" s="145">
        <f>Q431*H431</f>
        <v>0</v>
      </c>
      <c r="S431" s="145">
        <v>0</v>
      </c>
      <c r="T431" s="146">
        <f>S431*H431</f>
        <v>0</v>
      </c>
      <c r="AR431" s="147" t="s">
        <v>133</v>
      </c>
      <c r="AT431" s="147" t="s">
        <v>352</v>
      </c>
      <c r="AU431" s="147" t="s">
        <v>113</v>
      </c>
      <c r="AY431" s="17" t="s">
        <v>348</v>
      </c>
      <c r="BE431" s="148">
        <f>IF(N431="základní",J431,0)</f>
        <v>0</v>
      </c>
      <c r="BF431" s="148">
        <f>IF(N431="snížená",J431,0)</f>
        <v>0</v>
      </c>
      <c r="BG431" s="148">
        <f>IF(N431="zákl. přenesená",J431,0)</f>
        <v>0</v>
      </c>
      <c r="BH431" s="148">
        <f>IF(N431="sníž. přenesená",J431,0)</f>
        <v>0</v>
      </c>
      <c r="BI431" s="148">
        <f>IF(N431="nulová",J431,0)</f>
        <v>0</v>
      </c>
      <c r="BJ431" s="17" t="s">
        <v>85</v>
      </c>
      <c r="BK431" s="148">
        <f>ROUND(I431*H431,2)</f>
        <v>0</v>
      </c>
      <c r="BL431" s="17" t="s">
        <v>133</v>
      </c>
      <c r="BM431" s="147" t="s">
        <v>582</v>
      </c>
    </row>
    <row r="432" spans="2:65" s="1" customFormat="1" ht="10.199999999999999">
      <c r="B432" s="33"/>
      <c r="D432" s="149" t="s">
        <v>358</v>
      </c>
      <c r="F432" s="150" t="s">
        <v>583</v>
      </c>
      <c r="I432" s="151"/>
      <c r="L432" s="33"/>
      <c r="M432" s="152"/>
      <c r="T432" s="54"/>
      <c r="AT432" s="17" t="s">
        <v>358</v>
      </c>
      <c r="AU432" s="17" t="s">
        <v>113</v>
      </c>
    </row>
    <row r="433" spans="2:65" s="12" customFormat="1" ht="10.199999999999999">
      <c r="B433" s="153"/>
      <c r="D433" s="154" t="s">
        <v>360</v>
      </c>
      <c r="E433" s="155" t="s">
        <v>32</v>
      </c>
      <c r="F433" s="156" t="s">
        <v>361</v>
      </c>
      <c r="H433" s="155" t="s">
        <v>32</v>
      </c>
      <c r="I433" s="157"/>
      <c r="L433" s="153"/>
      <c r="M433" s="158"/>
      <c r="T433" s="159"/>
      <c r="AT433" s="155" t="s">
        <v>360</v>
      </c>
      <c r="AU433" s="155" t="s">
        <v>113</v>
      </c>
      <c r="AV433" s="12" t="s">
        <v>85</v>
      </c>
      <c r="AW433" s="12" t="s">
        <v>39</v>
      </c>
      <c r="AX433" s="12" t="s">
        <v>78</v>
      </c>
      <c r="AY433" s="155" t="s">
        <v>348</v>
      </c>
    </row>
    <row r="434" spans="2:65" s="12" customFormat="1" ht="10.199999999999999">
      <c r="B434" s="153"/>
      <c r="D434" s="154" t="s">
        <v>360</v>
      </c>
      <c r="E434" s="155" t="s">
        <v>32</v>
      </c>
      <c r="F434" s="156" t="s">
        <v>362</v>
      </c>
      <c r="H434" s="155" t="s">
        <v>32</v>
      </c>
      <c r="I434" s="157"/>
      <c r="L434" s="153"/>
      <c r="M434" s="158"/>
      <c r="T434" s="159"/>
      <c r="AT434" s="155" t="s">
        <v>360</v>
      </c>
      <c r="AU434" s="155" t="s">
        <v>113</v>
      </c>
      <c r="AV434" s="12" t="s">
        <v>85</v>
      </c>
      <c r="AW434" s="12" t="s">
        <v>39</v>
      </c>
      <c r="AX434" s="12" t="s">
        <v>78</v>
      </c>
      <c r="AY434" s="155" t="s">
        <v>348</v>
      </c>
    </row>
    <row r="435" spans="2:65" s="12" customFormat="1" ht="10.199999999999999">
      <c r="B435" s="153"/>
      <c r="D435" s="154" t="s">
        <v>360</v>
      </c>
      <c r="E435" s="155" t="s">
        <v>32</v>
      </c>
      <c r="F435" s="156" t="s">
        <v>559</v>
      </c>
      <c r="H435" s="155" t="s">
        <v>32</v>
      </c>
      <c r="I435" s="157"/>
      <c r="L435" s="153"/>
      <c r="M435" s="158"/>
      <c r="T435" s="159"/>
      <c r="AT435" s="155" t="s">
        <v>360</v>
      </c>
      <c r="AU435" s="155" t="s">
        <v>113</v>
      </c>
      <c r="AV435" s="12" t="s">
        <v>85</v>
      </c>
      <c r="AW435" s="12" t="s">
        <v>39</v>
      </c>
      <c r="AX435" s="12" t="s">
        <v>78</v>
      </c>
      <c r="AY435" s="155" t="s">
        <v>348</v>
      </c>
    </row>
    <row r="436" spans="2:65" s="12" customFormat="1" ht="10.199999999999999">
      <c r="B436" s="153"/>
      <c r="D436" s="154" t="s">
        <v>360</v>
      </c>
      <c r="E436" s="155" t="s">
        <v>32</v>
      </c>
      <c r="F436" s="156" t="s">
        <v>365</v>
      </c>
      <c r="H436" s="155" t="s">
        <v>32</v>
      </c>
      <c r="I436" s="157"/>
      <c r="L436" s="153"/>
      <c r="M436" s="158"/>
      <c r="T436" s="159"/>
      <c r="AT436" s="155" t="s">
        <v>360</v>
      </c>
      <c r="AU436" s="155" t="s">
        <v>113</v>
      </c>
      <c r="AV436" s="12" t="s">
        <v>85</v>
      </c>
      <c r="AW436" s="12" t="s">
        <v>39</v>
      </c>
      <c r="AX436" s="12" t="s">
        <v>78</v>
      </c>
      <c r="AY436" s="155" t="s">
        <v>348</v>
      </c>
    </row>
    <row r="437" spans="2:65" s="13" customFormat="1" ht="10.199999999999999">
      <c r="B437" s="160"/>
      <c r="D437" s="154" t="s">
        <v>360</v>
      </c>
      <c r="E437" s="162" t="s">
        <v>32</v>
      </c>
      <c r="F437" s="170" t="s">
        <v>181</v>
      </c>
      <c r="H437" s="163">
        <v>376.56</v>
      </c>
      <c r="I437" s="164"/>
      <c r="L437" s="160"/>
      <c r="M437" s="165"/>
      <c r="T437" s="166"/>
      <c r="AT437" s="161" t="s">
        <v>360</v>
      </c>
      <c r="AU437" s="161" t="s">
        <v>113</v>
      </c>
      <c r="AV437" s="13" t="s">
        <v>87</v>
      </c>
      <c r="AW437" s="13" t="s">
        <v>39</v>
      </c>
      <c r="AX437" s="13" t="s">
        <v>85</v>
      </c>
      <c r="AY437" s="161" t="s">
        <v>348</v>
      </c>
    </row>
    <row r="438" spans="2:65" s="1" customFormat="1" ht="10.199999999999999">
      <c r="B438" s="33"/>
      <c r="D438" s="154" t="s">
        <v>376</v>
      </c>
      <c r="F438" s="167" t="s">
        <v>379</v>
      </c>
      <c r="L438" s="33"/>
      <c r="M438" s="152"/>
      <c r="T438" s="54"/>
      <c r="AU438" s="17" t="s">
        <v>113</v>
      </c>
    </row>
    <row r="439" spans="2:65" s="1" customFormat="1" ht="10.199999999999999">
      <c r="B439" s="33"/>
      <c r="D439" s="154" t="s">
        <v>376</v>
      </c>
      <c r="F439" s="168" t="s">
        <v>380</v>
      </c>
      <c r="H439" s="169">
        <v>376.56</v>
      </c>
      <c r="L439" s="33"/>
      <c r="M439" s="152"/>
      <c r="T439" s="54"/>
      <c r="AU439" s="17" t="s">
        <v>113</v>
      </c>
    </row>
    <row r="440" spans="2:65" s="1" customFormat="1" ht="24.15" customHeight="1">
      <c r="B440" s="33"/>
      <c r="C440" s="136" t="s">
        <v>584</v>
      </c>
      <c r="D440" s="136" t="s">
        <v>352</v>
      </c>
      <c r="E440" s="137" t="s">
        <v>585</v>
      </c>
      <c r="F440" s="138" t="s">
        <v>586</v>
      </c>
      <c r="G440" s="139" t="s">
        <v>420</v>
      </c>
      <c r="H440" s="140">
        <v>418.52699999999999</v>
      </c>
      <c r="I440" s="141"/>
      <c r="J440" s="142">
        <f>ROUND(I440*H440,2)</f>
        <v>0</v>
      </c>
      <c r="K440" s="138" t="s">
        <v>356</v>
      </c>
      <c r="L440" s="33"/>
      <c r="M440" s="143" t="s">
        <v>32</v>
      </c>
      <c r="N440" s="144" t="s">
        <v>49</v>
      </c>
      <c r="P440" s="145">
        <f>O440*H440</f>
        <v>0</v>
      </c>
      <c r="Q440" s="145">
        <v>6.8999999999999997E-4</v>
      </c>
      <c r="R440" s="145">
        <f>Q440*H440</f>
        <v>0.28878362999999996</v>
      </c>
      <c r="S440" s="145">
        <v>0</v>
      </c>
      <c r="T440" s="146">
        <f>S440*H440</f>
        <v>0</v>
      </c>
      <c r="AR440" s="147" t="s">
        <v>133</v>
      </c>
      <c r="AT440" s="147" t="s">
        <v>352</v>
      </c>
      <c r="AU440" s="147" t="s">
        <v>113</v>
      </c>
      <c r="AY440" s="17" t="s">
        <v>348</v>
      </c>
      <c r="BE440" s="148">
        <f>IF(N440="základní",J440,0)</f>
        <v>0</v>
      </c>
      <c r="BF440" s="148">
        <f>IF(N440="snížená",J440,0)</f>
        <v>0</v>
      </c>
      <c r="BG440" s="148">
        <f>IF(N440="zákl. přenesená",J440,0)</f>
        <v>0</v>
      </c>
      <c r="BH440" s="148">
        <f>IF(N440="sníž. přenesená",J440,0)</f>
        <v>0</v>
      </c>
      <c r="BI440" s="148">
        <f>IF(N440="nulová",J440,0)</f>
        <v>0</v>
      </c>
      <c r="BJ440" s="17" t="s">
        <v>85</v>
      </c>
      <c r="BK440" s="148">
        <f>ROUND(I440*H440,2)</f>
        <v>0</v>
      </c>
      <c r="BL440" s="17" t="s">
        <v>133</v>
      </c>
      <c r="BM440" s="147" t="s">
        <v>587</v>
      </c>
    </row>
    <row r="441" spans="2:65" s="1" customFormat="1" ht="10.199999999999999">
      <c r="B441" s="33"/>
      <c r="D441" s="149" t="s">
        <v>358</v>
      </c>
      <c r="F441" s="150" t="s">
        <v>588</v>
      </c>
      <c r="I441" s="151"/>
      <c r="L441" s="33"/>
      <c r="M441" s="152"/>
      <c r="T441" s="54"/>
      <c r="AT441" s="17" t="s">
        <v>358</v>
      </c>
      <c r="AU441" s="17" t="s">
        <v>113</v>
      </c>
    </row>
    <row r="442" spans="2:65" s="1" customFormat="1" ht="67.2">
      <c r="B442" s="33"/>
      <c r="D442" s="154" t="s">
        <v>589</v>
      </c>
      <c r="F442" s="188" t="s">
        <v>590</v>
      </c>
      <c r="I442" s="151"/>
      <c r="L442" s="33"/>
      <c r="M442" s="152"/>
      <c r="T442" s="54"/>
      <c r="AT442" s="17" t="s">
        <v>589</v>
      </c>
      <c r="AU442" s="17" t="s">
        <v>113</v>
      </c>
    </row>
    <row r="443" spans="2:65" s="12" customFormat="1" ht="10.199999999999999">
      <c r="B443" s="153"/>
      <c r="D443" s="154" t="s">
        <v>360</v>
      </c>
      <c r="E443" s="155" t="s">
        <v>32</v>
      </c>
      <c r="F443" s="156" t="s">
        <v>361</v>
      </c>
      <c r="H443" s="155" t="s">
        <v>32</v>
      </c>
      <c r="I443" s="157"/>
      <c r="L443" s="153"/>
      <c r="M443" s="158"/>
      <c r="T443" s="159"/>
      <c r="AT443" s="155" t="s">
        <v>360</v>
      </c>
      <c r="AU443" s="155" t="s">
        <v>113</v>
      </c>
      <c r="AV443" s="12" t="s">
        <v>85</v>
      </c>
      <c r="AW443" s="12" t="s">
        <v>39</v>
      </c>
      <c r="AX443" s="12" t="s">
        <v>78</v>
      </c>
      <c r="AY443" s="155" t="s">
        <v>348</v>
      </c>
    </row>
    <row r="444" spans="2:65" s="12" customFormat="1" ht="10.199999999999999">
      <c r="B444" s="153"/>
      <c r="D444" s="154" t="s">
        <v>360</v>
      </c>
      <c r="E444" s="155" t="s">
        <v>32</v>
      </c>
      <c r="F444" s="156" t="s">
        <v>362</v>
      </c>
      <c r="H444" s="155" t="s">
        <v>32</v>
      </c>
      <c r="I444" s="157"/>
      <c r="L444" s="153"/>
      <c r="M444" s="158"/>
      <c r="T444" s="159"/>
      <c r="AT444" s="155" t="s">
        <v>360</v>
      </c>
      <c r="AU444" s="155" t="s">
        <v>113</v>
      </c>
      <c r="AV444" s="12" t="s">
        <v>85</v>
      </c>
      <c r="AW444" s="12" t="s">
        <v>39</v>
      </c>
      <c r="AX444" s="12" t="s">
        <v>78</v>
      </c>
      <c r="AY444" s="155" t="s">
        <v>348</v>
      </c>
    </row>
    <row r="445" spans="2:65" s="12" customFormat="1" ht="10.199999999999999">
      <c r="B445" s="153"/>
      <c r="D445" s="154" t="s">
        <v>360</v>
      </c>
      <c r="E445" s="155" t="s">
        <v>32</v>
      </c>
      <c r="F445" s="156" t="s">
        <v>559</v>
      </c>
      <c r="H445" s="155" t="s">
        <v>32</v>
      </c>
      <c r="I445" s="157"/>
      <c r="L445" s="153"/>
      <c r="M445" s="158"/>
      <c r="T445" s="159"/>
      <c r="AT445" s="155" t="s">
        <v>360</v>
      </c>
      <c r="AU445" s="155" t="s">
        <v>113</v>
      </c>
      <c r="AV445" s="12" t="s">
        <v>85</v>
      </c>
      <c r="AW445" s="12" t="s">
        <v>39</v>
      </c>
      <c r="AX445" s="12" t="s">
        <v>78</v>
      </c>
      <c r="AY445" s="155" t="s">
        <v>348</v>
      </c>
    </row>
    <row r="446" spans="2:65" s="12" customFormat="1" ht="10.199999999999999">
      <c r="B446" s="153"/>
      <c r="D446" s="154" t="s">
        <v>360</v>
      </c>
      <c r="E446" s="155" t="s">
        <v>32</v>
      </c>
      <c r="F446" s="156" t="s">
        <v>365</v>
      </c>
      <c r="H446" s="155" t="s">
        <v>32</v>
      </c>
      <c r="I446" s="157"/>
      <c r="L446" s="153"/>
      <c r="M446" s="158"/>
      <c r="T446" s="159"/>
      <c r="AT446" s="155" t="s">
        <v>360</v>
      </c>
      <c r="AU446" s="155" t="s">
        <v>113</v>
      </c>
      <c r="AV446" s="12" t="s">
        <v>85</v>
      </c>
      <c r="AW446" s="12" t="s">
        <v>39</v>
      </c>
      <c r="AX446" s="12" t="s">
        <v>78</v>
      </c>
      <c r="AY446" s="155" t="s">
        <v>348</v>
      </c>
    </row>
    <row r="447" spans="2:65" s="12" customFormat="1" ht="10.199999999999999">
      <c r="B447" s="153"/>
      <c r="D447" s="154" t="s">
        <v>360</v>
      </c>
      <c r="E447" s="155" t="s">
        <v>32</v>
      </c>
      <c r="F447" s="156" t="s">
        <v>561</v>
      </c>
      <c r="H447" s="155" t="s">
        <v>32</v>
      </c>
      <c r="I447" s="157"/>
      <c r="L447" s="153"/>
      <c r="M447" s="158"/>
      <c r="T447" s="159"/>
      <c r="AT447" s="155" t="s">
        <v>360</v>
      </c>
      <c r="AU447" s="155" t="s">
        <v>113</v>
      </c>
      <c r="AV447" s="12" t="s">
        <v>85</v>
      </c>
      <c r="AW447" s="12" t="s">
        <v>39</v>
      </c>
      <c r="AX447" s="12" t="s">
        <v>78</v>
      </c>
      <c r="AY447" s="155" t="s">
        <v>348</v>
      </c>
    </row>
    <row r="448" spans="2:65" s="12" customFormat="1" ht="10.199999999999999">
      <c r="B448" s="153"/>
      <c r="D448" s="154" t="s">
        <v>360</v>
      </c>
      <c r="E448" s="155" t="s">
        <v>32</v>
      </c>
      <c r="F448" s="156" t="s">
        <v>562</v>
      </c>
      <c r="H448" s="155" t="s">
        <v>32</v>
      </c>
      <c r="I448" s="157"/>
      <c r="L448" s="153"/>
      <c r="M448" s="158"/>
      <c r="T448" s="159"/>
      <c r="AT448" s="155" t="s">
        <v>360</v>
      </c>
      <c r="AU448" s="155" t="s">
        <v>113</v>
      </c>
      <c r="AV448" s="12" t="s">
        <v>85</v>
      </c>
      <c r="AW448" s="12" t="s">
        <v>39</v>
      </c>
      <c r="AX448" s="12" t="s">
        <v>78</v>
      </c>
      <c r="AY448" s="155" t="s">
        <v>348</v>
      </c>
    </row>
    <row r="449" spans="2:65" s="13" customFormat="1" ht="10.199999999999999">
      <c r="B449" s="160"/>
      <c r="D449" s="154" t="s">
        <v>360</v>
      </c>
      <c r="E449" s="162" t="s">
        <v>32</v>
      </c>
      <c r="F449" s="170" t="s">
        <v>184</v>
      </c>
      <c r="H449" s="163">
        <v>418.52699999999999</v>
      </c>
      <c r="I449" s="164"/>
      <c r="L449" s="160"/>
      <c r="M449" s="165"/>
      <c r="T449" s="166"/>
      <c r="AT449" s="161" t="s">
        <v>360</v>
      </c>
      <c r="AU449" s="161" t="s">
        <v>113</v>
      </c>
      <c r="AV449" s="13" t="s">
        <v>87</v>
      </c>
      <c r="AW449" s="13" t="s">
        <v>39</v>
      </c>
      <c r="AX449" s="13" t="s">
        <v>85</v>
      </c>
      <c r="AY449" s="161" t="s">
        <v>348</v>
      </c>
    </row>
    <row r="450" spans="2:65" s="1" customFormat="1" ht="10.199999999999999">
      <c r="B450" s="33"/>
      <c r="D450" s="154" t="s">
        <v>376</v>
      </c>
      <c r="F450" s="167" t="s">
        <v>379</v>
      </c>
      <c r="L450" s="33"/>
      <c r="M450" s="152"/>
      <c r="T450" s="54"/>
      <c r="AU450" s="17" t="s">
        <v>113</v>
      </c>
    </row>
    <row r="451" spans="2:65" s="1" customFormat="1" ht="10.199999999999999">
      <c r="B451" s="33"/>
      <c r="D451" s="154" t="s">
        <v>376</v>
      </c>
      <c r="F451" s="168" t="s">
        <v>380</v>
      </c>
      <c r="H451" s="169">
        <v>376.56</v>
      </c>
      <c r="L451" s="33"/>
      <c r="M451" s="152"/>
      <c r="T451" s="54"/>
      <c r="AU451" s="17" t="s">
        <v>113</v>
      </c>
    </row>
    <row r="452" spans="2:65" s="11" customFormat="1" ht="20.85" customHeight="1">
      <c r="B452" s="124"/>
      <c r="D452" s="125" t="s">
        <v>77</v>
      </c>
      <c r="E452" s="134" t="s">
        <v>591</v>
      </c>
      <c r="F452" s="134" t="s">
        <v>592</v>
      </c>
      <c r="I452" s="127"/>
      <c r="J452" s="135">
        <f>BK452</f>
        <v>0</v>
      </c>
      <c r="L452" s="124"/>
      <c r="M452" s="129"/>
      <c r="P452" s="130">
        <f>SUM(P453:P526)</f>
        <v>0</v>
      </c>
      <c r="R452" s="130">
        <f>SUM(R453:R526)</f>
        <v>6.4134699999999992E-3</v>
      </c>
      <c r="T452" s="131">
        <f>SUM(T453:T526)</f>
        <v>0</v>
      </c>
      <c r="AR452" s="125" t="s">
        <v>85</v>
      </c>
      <c r="AT452" s="132" t="s">
        <v>77</v>
      </c>
      <c r="AU452" s="132" t="s">
        <v>87</v>
      </c>
      <c r="AY452" s="125" t="s">
        <v>348</v>
      </c>
      <c r="BK452" s="133">
        <f>SUM(BK453:BK526)</f>
        <v>0</v>
      </c>
    </row>
    <row r="453" spans="2:65" s="1" customFormat="1" ht="33" customHeight="1">
      <c r="B453" s="33"/>
      <c r="C453" s="136" t="s">
        <v>593</v>
      </c>
      <c r="D453" s="136" t="s">
        <v>352</v>
      </c>
      <c r="E453" s="137" t="s">
        <v>555</v>
      </c>
      <c r="F453" s="138" t="s">
        <v>556</v>
      </c>
      <c r="G453" s="139" t="s">
        <v>420</v>
      </c>
      <c r="H453" s="140">
        <v>2.2400000000000002</v>
      </c>
      <c r="I453" s="141"/>
      <c r="J453" s="142">
        <f>ROUND(I453*H453,2)</f>
        <v>0</v>
      </c>
      <c r="K453" s="138" t="s">
        <v>356</v>
      </c>
      <c r="L453" s="33"/>
      <c r="M453" s="143" t="s">
        <v>32</v>
      </c>
      <c r="N453" s="144" t="s">
        <v>49</v>
      </c>
      <c r="P453" s="145">
        <f>O453*H453</f>
        <v>0</v>
      </c>
      <c r="Q453" s="145">
        <v>0</v>
      </c>
      <c r="R453" s="145">
        <f>Q453*H453</f>
        <v>0</v>
      </c>
      <c r="S453" s="145">
        <v>0</v>
      </c>
      <c r="T453" s="146">
        <f>S453*H453</f>
        <v>0</v>
      </c>
      <c r="AR453" s="147" t="s">
        <v>133</v>
      </c>
      <c r="AT453" s="147" t="s">
        <v>352</v>
      </c>
      <c r="AU453" s="147" t="s">
        <v>113</v>
      </c>
      <c r="AY453" s="17" t="s">
        <v>348</v>
      </c>
      <c r="BE453" s="148">
        <f>IF(N453="základní",J453,0)</f>
        <v>0</v>
      </c>
      <c r="BF453" s="148">
        <f>IF(N453="snížená",J453,0)</f>
        <v>0</v>
      </c>
      <c r="BG453" s="148">
        <f>IF(N453="zákl. přenesená",J453,0)</f>
        <v>0</v>
      </c>
      <c r="BH453" s="148">
        <f>IF(N453="sníž. přenesená",J453,0)</f>
        <v>0</v>
      </c>
      <c r="BI453" s="148">
        <f>IF(N453="nulová",J453,0)</f>
        <v>0</v>
      </c>
      <c r="BJ453" s="17" t="s">
        <v>85</v>
      </c>
      <c r="BK453" s="148">
        <f>ROUND(I453*H453,2)</f>
        <v>0</v>
      </c>
      <c r="BL453" s="17" t="s">
        <v>133</v>
      </c>
      <c r="BM453" s="147" t="s">
        <v>594</v>
      </c>
    </row>
    <row r="454" spans="2:65" s="1" customFormat="1" ht="10.199999999999999">
      <c r="B454" s="33"/>
      <c r="D454" s="149" t="s">
        <v>358</v>
      </c>
      <c r="F454" s="150" t="s">
        <v>558</v>
      </c>
      <c r="I454" s="151"/>
      <c r="L454" s="33"/>
      <c r="M454" s="152"/>
      <c r="T454" s="54"/>
      <c r="AT454" s="17" t="s">
        <v>358</v>
      </c>
      <c r="AU454" s="17" t="s">
        <v>113</v>
      </c>
    </row>
    <row r="455" spans="2:65" s="12" customFormat="1" ht="10.199999999999999">
      <c r="B455" s="153"/>
      <c r="D455" s="154" t="s">
        <v>360</v>
      </c>
      <c r="E455" s="155" t="s">
        <v>32</v>
      </c>
      <c r="F455" s="156" t="s">
        <v>361</v>
      </c>
      <c r="H455" s="155" t="s">
        <v>32</v>
      </c>
      <c r="I455" s="157"/>
      <c r="L455" s="153"/>
      <c r="M455" s="158"/>
      <c r="T455" s="159"/>
      <c r="AT455" s="155" t="s">
        <v>360</v>
      </c>
      <c r="AU455" s="155" t="s">
        <v>113</v>
      </c>
      <c r="AV455" s="12" t="s">
        <v>85</v>
      </c>
      <c r="AW455" s="12" t="s">
        <v>39</v>
      </c>
      <c r="AX455" s="12" t="s">
        <v>78</v>
      </c>
      <c r="AY455" s="155" t="s">
        <v>348</v>
      </c>
    </row>
    <row r="456" spans="2:65" s="12" customFormat="1" ht="10.199999999999999">
      <c r="B456" s="153"/>
      <c r="D456" s="154" t="s">
        <v>360</v>
      </c>
      <c r="E456" s="155" t="s">
        <v>32</v>
      </c>
      <c r="F456" s="156" t="s">
        <v>362</v>
      </c>
      <c r="H456" s="155" t="s">
        <v>32</v>
      </c>
      <c r="I456" s="157"/>
      <c r="L456" s="153"/>
      <c r="M456" s="158"/>
      <c r="T456" s="159"/>
      <c r="AT456" s="155" t="s">
        <v>360</v>
      </c>
      <c r="AU456" s="155" t="s">
        <v>113</v>
      </c>
      <c r="AV456" s="12" t="s">
        <v>85</v>
      </c>
      <c r="AW456" s="12" t="s">
        <v>39</v>
      </c>
      <c r="AX456" s="12" t="s">
        <v>78</v>
      </c>
      <c r="AY456" s="155" t="s">
        <v>348</v>
      </c>
    </row>
    <row r="457" spans="2:65" s="12" customFormat="1" ht="10.199999999999999">
      <c r="B457" s="153"/>
      <c r="D457" s="154" t="s">
        <v>360</v>
      </c>
      <c r="E457" s="155" t="s">
        <v>32</v>
      </c>
      <c r="F457" s="156" t="s">
        <v>559</v>
      </c>
      <c r="H457" s="155" t="s">
        <v>32</v>
      </c>
      <c r="I457" s="157"/>
      <c r="L457" s="153"/>
      <c r="M457" s="158"/>
      <c r="T457" s="159"/>
      <c r="AT457" s="155" t="s">
        <v>360</v>
      </c>
      <c r="AU457" s="155" t="s">
        <v>113</v>
      </c>
      <c r="AV457" s="12" t="s">
        <v>85</v>
      </c>
      <c r="AW457" s="12" t="s">
        <v>39</v>
      </c>
      <c r="AX457" s="12" t="s">
        <v>78</v>
      </c>
      <c r="AY457" s="155" t="s">
        <v>348</v>
      </c>
    </row>
    <row r="458" spans="2:65" s="12" customFormat="1" ht="10.199999999999999">
      <c r="B458" s="153"/>
      <c r="D458" s="154" t="s">
        <v>360</v>
      </c>
      <c r="E458" s="155" t="s">
        <v>32</v>
      </c>
      <c r="F458" s="156" t="s">
        <v>560</v>
      </c>
      <c r="H458" s="155" t="s">
        <v>32</v>
      </c>
      <c r="I458" s="157"/>
      <c r="L458" s="153"/>
      <c r="M458" s="158"/>
      <c r="T458" s="159"/>
      <c r="AT458" s="155" t="s">
        <v>360</v>
      </c>
      <c r="AU458" s="155" t="s">
        <v>113</v>
      </c>
      <c r="AV458" s="12" t="s">
        <v>85</v>
      </c>
      <c r="AW458" s="12" t="s">
        <v>39</v>
      </c>
      <c r="AX458" s="12" t="s">
        <v>78</v>
      </c>
      <c r="AY458" s="155" t="s">
        <v>348</v>
      </c>
    </row>
    <row r="459" spans="2:65" s="12" customFormat="1" ht="10.199999999999999">
      <c r="B459" s="153"/>
      <c r="D459" s="154" t="s">
        <v>360</v>
      </c>
      <c r="E459" s="155" t="s">
        <v>32</v>
      </c>
      <c r="F459" s="156" t="s">
        <v>423</v>
      </c>
      <c r="H459" s="155" t="s">
        <v>32</v>
      </c>
      <c r="I459" s="157"/>
      <c r="L459" s="153"/>
      <c r="M459" s="158"/>
      <c r="T459" s="159"/>
      <c r="AT459" s="155" t="s">
        <v>360</v>
      </c>
      <c r="AU459" s="155" t="s">
        <v>113</v>
      </c>
      <c r="AV459" s="12" t="s">
        <v>85</v>
      </c>
      <c r="AW459" s="12" t="s">
        <v>39</v>
      </c>
      <c r="AX459" s="12" t="s">
        <v>78</v>
      </c>
      <c r="AY459" s="155" t="s">
        <v>348</v>
      </c>
    </row>
    <row r="460" spans="2:65" s="12" customFormat="1" ht="10.199999999999999">
      <c r="B460" s="153"/>
      <c r="D460" s="154" t="s">
        <v>360</v>
      </c>
      <c r="E460" s="155" t="s">
        <v>32</v>
      </c>
      <c r="F460" s="156" t="s">
        <v>563</v>
      </c>
      <c r="H460" s="155" t="s">
        <v>32</v>
      </c>
      <c r="I460" s="157"/>
      <c r="L460" s="153"/>
      <c r="M460" s="158"/>
      <c r="T460" s="159"/>
      <c r="AT460" s="155" t="s">
        <v>360</v>
      </c>
      <c r="AU460" s="155" t="s">
        <v>113</v>
      </c>
      <c r="AV460" s="12" t="s">
        <v>85</v>
      </c>
      <c r="AW460" s="12" t="s">
        <v>39</v>
      </c>
      <c r="AX460" s="12" t="s">
        <v>78</v>
      </c>
      <c r="AY460" s="155" t="s">
        <v>348</v>
      </c>
    </row>
    <row r="461" spans="2:65" s="12" customFormat="1" ht="10.199999999999999">
      <c r="B461" s="153"/>
      <c r="D461" s="154" t="s">
        <v>360</v>
      </c>
      <c r="E461" s="155" t="s">
        <v>32</v>
      </c>
      <c r="F461" s="156" t="s">
        <v>423</v>
      </c>
      <c r="H461" s="155" t="s">
        <v>32</v>
      </c>
      <c r="I461" s="157"/>
      <c r="L461" s="153"/>
      <c r="M461" s="158"/>
      <c r="T461" s="159"/>
      <c r="AT461" s="155" t="s">
        <v>360</v>
      </c>
      <c r="AU461" s="155" t="s">
        <v>113</v>
      </c>
      <c r="AV461" s="12" t="s">
        <v>85</v>
      </c>
      <c r="AW461" s="12" t="s">
        <v>39</v>
      </c>
      <c r="AX461" s="12" t="s">
        <v>78</v>
      </c>
      <c r="AY461" s="155" t="s">
        <v>348</v>
      </c>
    </row>
    <row r="462" spans="2:65" s="13" customFormat="1" ht="10.199999999999999">
      <c r="B462" s="160"/>
      <c r="D462" s="154" t="s">
        <v>360</v>
      </c>
      <c r="E462" s="162" t="s">
        <v>32</v>
      </c>
      <c r="F462" s="170" t="s">
        <v>193</v>
      </c>
      <c r="H462" s="163">
        <v>2.2400000000000002</v>
      </c>
      <c r="I462" s="164"/>
      <c r="L462" s="160"/>
      <c r="M462" s="165"/>
      <c r="T462" s="166"/>
      <c r="AT462" s="161" t="s">
        <v>360</v>
      </c>
      <c r="AU462" s="161" t="s">
        <v>113</v>
      </c>
      <c r="AV462" s="13" t="s">
        <v>87</v>
      </c>
      <c r="AW462" s="13" t="s">
        <v>39</v>
      </c>
      <c r="AX462" s="13" t="s">
        <v>85</v>
      </c>
      <c r="AY462" s="161" t="s">
        <v>348</v>
      </c>
    </row>
    <row r="463" spans="2:65" s="1" customFormat="1" ht="10.199999999999999">
      <c r="B463" s="33"/>
      <c r="D463" s="154" t="s">
        <v>376</v>
      </c>
      <c r="F463" s="167" t="s">
        <v>377</v>
      </c>
      <c r="L463" s="33"/>
      <c r="M463" s="152"/>
      <c r="T463" s="54"/>
      <c r="AU463" s="17" t="s">
        <v>113</v>
      </c>
    </row>
    <row r="464" spans="2:65" s="1" customFormat="1" ht="10.199999999999999">
      <c r="B464" s="33"/>
      <c r="D464" s="154" t="s">
        <v>376</v>
      </c>
      <c r="F464" s="168" t="s">
        <v>378</v>
      </c>
      <c r="H464" s="169">
        <v>4.4800000000000004</v>
      </c>
      <c r="L464" s="33"/>
      <c r="M464" s="152"/>
      <c r="T464" s="54"/>
      <c r="AU464" s="17" t="s">
        <v>113</v>
      </c>
    </row>
    <row r="465" spans="2:65" s="1" customFormat="1" ht="49.05" customHeight="1">
      <c r="B465" s="33"/>
      <c r="C465" s="136" t="s">
        <v>595</v>
      </c>
      <c r="D465" s="136" t="s">
        <v>352</v>
      </c>
      <c r="E465" s="137" t="s">
        <v>596</v>
      </c>
      <c r="F465" s="138" t="s">
        <v>597</v>
      </c>
      <c r="G465" s="139" t="s">
        <v>420</v>
      </c>
      <c r="H465" s="140">
        <v>2.2400000000000002</v>
      </c>
      <c r="I465" s="141"/>
      <c r="J465" s="142">
        <f>ROUND(I465*H465,2)</f>
        <v>0</v>
      </c>
      <c r="K465" s="138" t="s">
        <v>356</v>
      </c>
      <c r="L465" s="33"/>
      <c r="M465" s="143" t="s">
        <v>32</v>
      </c>
      <c r="N465" s="144" t="s">
        <v>49</v>
      </c>
      <c r="P465" s="145">
        <f>O465*H465</f>
        <v>0</v>
      </c>
      <c r="Q465" s="145">
        <v>0</v>
      </c>
      <c r="R465" s="145">
        <f>Q465*H465</f>
        <v>0</v>
      </c>
      <c r="S465" s="145">
        <v>0</v>
      </c>
      <c r="T465" s="146">
        <f>S465*H465</f>
        <v>0</v>
      </c>
      <c r="AR465" s="147" t="s">
        <v>133</v>
      </c>
      <c r="AT465" s="147" t="s">
        <v>352</v>
      </c>
      <c r="AU465" s="147" t="s">
        <v>113</v>
      </c>
      <c r="AY465" s="17" t="s">
        <v>348</v>
      </c>
      <c r="BE465" s="148">
        <f>IF(N465="základní",J465,0)</f>
        <v>0</v>
      </c>
      <c r="BF465" s="148">
        <f>IF(N465="snížená",J465,0)</f>
        <v>0</v>
      </c>
      <c r="BG465" s="148">
        <f>IF(N465="zákl. přenesená",J465,0)</f>
        <v>0</v>
      </c>
      <c r="BH465" s="148">
        <f>IF(N465="sníž. přenesená",J465,0)</f>
        <v>0</v>
      </c>
      <c r="BI465" s="148">
        <f>IF(N465="nulová",J465,0)</f>
        <v>0</v>
      </c>
      <c r="BJ465" s="17" t="s">
        <v>85</v>
      </c>
      <c r="BK465" s="148">
        <f>ROUND(I465*H465,2)</f>
        <v>0</v>
      </c>
      <c r="BL465" s="17" t="s">
        <v>133</v>
      </c>
      <c r="BM465" s="147" t="s">
        <v>598</v>
      </c>
    </row>
    <row r="466" spans="2:65" s="1" customFormat="1" ht="10.199999999999999">
      <c r="B466" s="33"/>
      <c r="D466" s="149" t="s">
        <v>358</v>
      </c>
      <c r="F466" s="150" t="s">
        <v>599</v>
      </c>
      <c r="I466" s="151"/>
      <c r="L466" s="33"/>
      <c r="M466" s="152"/>
      <c r="T466" s="54"/>
      <c r="AT466" s="17" t="s">
        <v>358</v>
      </c>
      <c r="AU466" s="17" t="s">
        <v>113</v>
      </c>
    </row>
    <row r="467" spans="2:65" s="12" customFormat="1" ht="10.199999999999999">
      <c r="B467" s="153"/>
      <c r="D467" s="154" t="s">
        <v>360</v>
      </c>
      <c r="E467" s="155" t="s">
        <v>32</v>
      </c>
      <c r="F467" s="156" t="s">
        <v>361</v>
      </c>
      <c r="H467" s="155" t="s">
        <v>32</v>
      </c>
      <c r="I467" s="157"/>
      <c r="L467" s="153"/>
      <c r="M467" s="158"/>
      <c r="T467" s="159"/>
      <c r="AT467" s="155" t="s">
        <v>360</v>
      </c>
      <c r="AU467" s="155" t="s">
        <v>113</v>
      </c>
      <c r="AV467" s="12" t="s">
        <v>85</v>
      </c>
      <c r="AW467" s="12" t="s">
        <v>39</v>
      </c>
      <c r="AX467" s="12" t="s">
        <v>78</v>
      </c>
      <c r="AY467" s="155" t="s">
        <v>348</v>
      </c>
    </row>
    <row r="468" spans="2:65" s="12" customFormat="1" ht="10.199999999999999">
      <c r="B468" s="153"/>
      <c r="D468" s="154" t="s">
        <v>360</v>
      </c>
      <c r="E468" s="155" t="s">
        <v>32</v>
      </c>
      <c r="F468" s="156" t="s">
        <v>362</v>
      </c>
      <c r="H468" s="155" t="s">
        <v>32</v>
      </c>
      <c r="I468" s="157"/>
      <c r="L468" s="153"/>
      <c r="M468" s="158"/>
      <c r="T468" s="159"/>
      <c r="AT468" s="155" t="s">
        <v>360</v>
      </c>
      <c r="AU468" s="155" t="s">
        <v>113</v>
      </c>
      <c r="AV468" s="12" t="s">
        <v>85</v>
      </c>
      <c r="AW468" s="12" t="s">
        <v>39</v>
      </c>
      <c r="AX468" s="12" t="s">
        <v>78</v>
      </c>
      <c r="AY468" s="155" t="s">
        <v>348</v>
      </c>
    </row>
    <row r="469" spans="2:65" s="12" customFormat="1" ht="10.199999999999999">
      <c r="B469" s="153"/>
      <c r="D469" s="154" t="s">
        <v>360</v>
      </c>
      <c r="E469" s="155" t="s">
        <v>32</v>
      </c>
      <c r="F469" s="156" t="s">
        <v>559</v>
      </c>
      <c r="H469" s="155" t="s">
        <v>32</v>
      </c>
      <c r="I469" s="157"/>
      <c r="L469" s="153"/>
      <c r="M469" s="158"/>
      <c r="T469" s="159"/>
      <c r="AT469" s="155" t="s">
        <v>360</v>
      </c>
      <c r="AU469" s="155" t="s">
        <v>113</v>
      </c>
      <c r="AV469" s="12" t="s">
        <v>85</v>
      </c>
      <c r="AW469" s="12" t="s">
        <v>39</v>
      </c>
      <c r="AX469" s="12" t="s">
        <v>78</v>
      </c>
      <c r="AY469" s="155" t="s">
        <v>348</v>
      </c>
    </row>
    <row r="470" spans="2:65" s="12" customFormat="1" ht="10.199999999999999">
      <c r="B470" s="153"/>
      <c r="D470" s="154" t="s">
        <v>360</v>
      </c>
      <c r="E470" s="155" t="s">
        <v>32</v>
      </c>
      <c r="F470" s="156" t="s">
        <v>600</v>
      </c>
      <c r="H470" s="155" t="s">
        <v>32</v>
      </c>
      <c r="I470" s="157"/>
      <c r="L470" s="153"/>
      <c r="M470" s="158"/>
      <c r="T470" s="159"/>
      <c r="AT470" s="155" t="s">
        <v>360</v>
      </c>
      <c r="AU470" s="155" t="s">
        <v>113</v>
      </c>
      <c r="AV470" s="12" t="s">
        <v>85</v>
      </c>
      <c r="AW470" s="12" t="s">
        <v>39</v>
      </c>
      <c r="AX470" s="12" t="s">
        <v>78</v>
      </c>
      <c r="AY470" s="155" t="s">
        <v>348</v>
      </c>
    </row>
    <row r="471" spans="2:65" s="13" customFormat="1" ht="10.199999999999999">
      <c r="B471" s="160"/>
      <c r="D471" s="154" t="s">
        <v>360</v>
      </c>
      <c r="E471" s="162" t="s">
        <v>32</v>
      </c>
      <c r="F471" s="170" t="s">
        <v>190</v>
      </c>
      <c r="H471" s="163">
        <v>2.2400000000000002</v>
      </c>
      <c r="I471" s="164"/>
      <c r="L471" s="160"/>
      <c r="M471" s="165"/>
      <c r="T471" s="166"/>
      <c r="AT471" s="161" t="s">
        <v>360</v>
      </c>
      <c r="AU471" s="161" t="s">
        <v>113</v>
      </c>
      <c r="AV471" s="13" t="s">
        <v>87</v>
      </c>
      <c r="AW471" s="13" t="s">
        <v>39</v>
      </c>
      <c r="AX471" s="13" t="s">
        <v>85</v>
      </c>
      <c r="AY471" s="161" t="s">
        <v>348</v>
      </c>
    </row>
    <row r="472" spans="2:65" s="1" customFormat="1" ht="10.199999999999999">
      <c r="B472" s="33"/>
      <c r="D472" s="154" t="s">
        <v>376</v>
      </c>
      <c r="F472" s="167" t="s">
        <v>377</v>
      </c>
      <c r="L472" s="33"/>
      <c r="M472" s="152"/>
      <c r="T472" s="54"/>
      <c r="AU472" s="17" t="s">
        <v>113</v>
      </c>
    </row>
    <row r="473" spans="2:65" s="1" customFormat="1" ht="10.199999999999999">
      <c r="B473" s="33"/>
      <c r="D473" s="154" t="s">
        <v>376</v>
      </c>
      <c r="F473" s="168" t="s">
        <v>378</v>
      </c>
      <c r="H473" s="169">
        <v>4.4800000000000004</v>
      </c>
      <c r="L473" s="33"/>
      <c r="M473" s="152"/>
      <c r="T473" s="54"/>
      <c r="AU473" s="17" t="s">
        <v>113</v>
      </c>
    </row>
    <row r="474" spans="2:65" s="1" customFormat="1" ht="24.15" customHeight="1">
      <c r="B474" s="33"/>
      <c r="C474" s="136" t="s">
        <v>601</v>
      </c>
      <c r="D474" s="136" t="s">
        <v>352</v>
      </c>
      <c r="E474" s="137" t="s">
        <v>570</v>
      </c>
      <c r="F474" s="138" t="s">
        <v>571</v>
      </c>
      <c r="G474" s="139" t="s">
        <v>420</v>
      </c>
      <c r="H474" s="140">
        <v>2.2400000000000002</v>
      </c>
      <c r="I474" s="141"/>
      <c r="J474" s="142">
        <f>ROUND(I474*H474,2)</f>
        <v>0</v>
      </c>
      <c r="K474" s="138" t="s">
        <v>356</v>
      </c>
      <c r="L474" s="33"/>
      <c r="M474" s="143" t="s">
        <v>32</v>
      </c>
      <c r="N474" s="144" t="s">
        <v>49</v>
      </c>
      <c r="P474" s="145">
        <f>O474*H474</f>
        <v>0</v>
      </c>
      <c r="Q474" s="145">
        <v>0</v>
      </c>
      <c r="R474" s="145">
        <f>Q474*H474</f>
        <v>0</v>
      </c>
      <c r="S474" s="145">
        <v>0</v>
      </c>
      <c r="T474" s="146">
        <f>S474*H474</f>
        <v>0</v>
      </c>
      <c r="AR474" s="147" t="s">
        <v>133</v>
      </c>
      <c r="AT474" s="147" t="s">
        <v>352</v>
      </c>
      <c r="AU474" s="147" t="s">
        <v>113</v>
      </c>
      <c r="AY474" s="17" t="s">
        <v>348</v>
      </c>
      <c r="BE474" s="148">
        <f>IF(N474="základní",J474,0)</f>
        <v>0</v>
      </c>
      <c r="BF474" s="148">
        <f>IF(N474="snížená",J474,0)</f>
        <v>0</v>
      </c>
      <c r="BG474" s="148">
        <f>IF(N474="zákl. přenesená",J474,0)</f>
        <v>0</v>
      </c>
      <c r="BH474" s="148">
        <f>IF(N474="sníž. přenesená",J474,0)</f>
        <v>0</v>
      </c>
      <c r="BI474" s="148">
        <f>IF(N474="nulová",J474,0)</f>
        <v>0</v>
      </c>
      <c r="BJ474" s="17" t="s">
        <v>85</v>
      </c>
      <c r="BK474" s="148">
        <f>ROUND(I474*H474,2)</f>
        <v>0</v>
      </c>
      <c r="BL474" s="17" t="s">
        <v>133</v>
      </c>
      <c r="BM474" s="147" t="s">
        <v>602</v>
      </c>
    </row>
    <row r="475" spans="2:65" s="1" customFormat="1" ht="10.199999999999999">
      <c r="B475" s="33"/>
      <c r="D475" s="149" t="s">
        <v>358</v>
      </c>
      <c r="F475" s="150" t="s">
        <v>573</v>
      </c>
      <c r="I475" s="151"/>
      <c r="L475" s="33"/>
      <c r="M475" s="152"/>
      <c r="T475" s="54"/>
      <c r="AT475" s="17" t="s">
        <v>358</v>
      </c>
      <c r="AU475" s="17" t="s">
        <v>113</v>
      </c>
    </row>
    <row r="476" spans="2:65" s="12" customFormat="1" ht="10.199999999999999">
      <c r="B476" s="153"/>
      <c r="D476" s="154" t="s">
        <v>360</v>
      </c>
      <c r="E476" s="155" t="s">
        <v>32</v>
      </c>
      <c r="F476" s="156" t="s">
        <v>361</v>
      </c>
      <c r="H476" s="155" t="s">
        <v>32</v>
      </c>
      <c r="I476" s="157"/>
      <c r="L476" s="153"/>
      <c r="M476" s="158"/>
      <c r="T476" s="159"/>
      <c r="AT476" s="155" t="s">
        <v>360</v>
      </c>
      <c r="AU476" s="155" t="s">
        <v>113</v>
      </c>
      <c r="AV476" s="12" t="s">
        <v>85</v>
      </c>
      <c r="AW476" s="12" t="s">
        <v>39</v>
      </c>
      <c r="AX476" s="12" t="s">
        <v>78</v>
      </c>
      <c r="AY476" s="155" t="s">
        <v>348</v>
      </c>
    </row>
    <row r="477" spans="2:65" s="12" customFormat="1" ht="10.199999999999999">
      <c r="B477" s="153"/>
      <c r="D477" s="154" t="s">
        <v>360</v>
      </c>
      <c r="E477" s="155" t="s">
        <v>32</v>
      </c>
      <c r="F477" s="156" t="s">
        <v>362</v>
      </c>
      <c r="H477" s="155" t="s">
        <v>32</v>
      </c>
      <c r="I477" s="157"/>
      <c r="L477" s="153"/>
      <c r="M477" s="158"/>
      <c r="T477" s="159"/>
      <c r="AT477" s="155" t="s">
        <v>360</v>
      </c>
      <c r="AU477" s="155" t="s">
        <v>113</v>
      </c>
      <c r="AV477" s="12" t="s">
        <v>85</v>
      </c>
      <c r="AW477" s="12" t="s">
        <v>39</v>
      </c>
      <c r="AX477" s="12" t="s">
        <v>78</v>
      </c>
      <c r="AY477" s="155" t="s">
        <v>348</v>
      </c>
    </row>
    <row r="478" spans="2:65" s="12" customFormat="1" ht="10.199999999999999">
      <c r="B478" s="153"/>
      <c r="D478" s="154" t="s">
        <v>360</v>
      </c>
      <c r="E478" s="155" t="s">
        <v>32</v>
      </c>
      <c r="F478" s="156" t="s">
        <v>559</v>
      </c>
      <c r="H478" s="155" t="s">
        <v>32</v>
      </c>
      <c r="I478" s="157"/>
      <c r="L478" s="153"/>
      <c r="M478" s="158"/>
      <c r="T478" s="159"/>
      <c r="AT478" s="155" t="s">
        <v>360</v>
      </c>
      <c r="AU478" s="155" t="s">
        <v>113</v>
      </c>
      <c r="AV478" s="12" t="s">
        <v>85</v>
      </c>
      <c r="AW478" s="12" t="s">
        <v>39</v>
      </c>
      <c r="AX478" s="12" t="s">
        <v>78</v>
      </c>
      <c r="AY478" s="155" t="s">
        <v>348</v>
      </c>
    </row>
    <row r="479" spans="2:65" s="12" customFormat="1" ht="10.199999999999999">
      <c r="B479" s="153"/>
      <c r="D479" s="154" t="s">
        <v>360</v>
      </c>
      <c r="E479" s="155" t="s">
        <v>32</v>
      </c>
      <c r="F479" s="156" t="s">
        <v>600</v>
      </c>
      <c r="H479" s="155" t="s">
        <v>32</v>
      </c>
      <c r="I479" s="157"/>
      <c r="L479" s="153"/>
      <c r="M479" s="158"/>
      <c r="T479" s="159"/>
      <c r="AT479" s="155" t="s">
        <v>360</v>
      </c>
      <c r="AU479" s="155" t="s">
        <v>113</v>
      </c>
      <c r="AV479" s="12" t="s">
        <v>85</v>
      </c>
      <c r="AW479" s="12" t="s">
        <v>39</v>
      </c>
      <c r="AX479" s="12" t="s">
        <v>78</v>
      </c>
      <c r="AY479" s="155" t="s">
        <v>348</v>
      </c>
    </row>
    <row r="480" spans="2:65" s="13" customFormat="1" ht="10.199999999999999">
      <c r="B480" s="160"/>
      <c r="D480" s="154" t="s">
        <v>360</v>
      </c>
      <c r="E480" s="162" t="s">
        <v>32</v>
      </c>
      <c r="F480" s="170" t="s">
        <v>190</v>
      </c>
      <c r="H480" s="163">
        <v>2.2400000000000002</v>
      </c>
      <c r="I480" s="164"/>
      <c r="L480" s="160"/>
      <c r="M480" s="165"/>
      <c r="T480" s="166"/>
      <c r="AT480" s="161" t="s">
        <v>360</v>
      </c>
      <c r="AU480" s="161" t="s">
        <v>113</v>
      </c>
      <c r="AV480" s="13" t="s">
        <v>87</v>
      </c>
      <c r="AW480" s="13" t="s">
        <v>39</v>
      </c>
      <c r="AX480" s="13" t="s">
        <v>85</v>
      </c>
      <c r="AY480" s="161" t="s">
        <v>348</v>
      </c>
    </row>
    <row r="481" spans="2:65" s="1" customFormat="1" ht="10.199999999999999">
      <c r="B481" s="33"/>
      <c r="D481" s="154" t="s">
        <v>376</v>
      </c>
      <c r="F481" s="167" t="s">
        <v>377</v>
      </c>
      <c r="L481" s="33"/>
      <c r="M481" s="152"/>
      <c r="T481" s="54"/>
      <c r="AU481" s="17" t="s">
        <v>113</v>
      </c>
    </row>
    <row r="482" spans="2:65" s="1" customFormat="1" ht="10.199999999999999">
      <c r="B482" s="33"/>
      <c r="D482" s="154" t="s">
        <v>376</v>
      </c>
      <c r="F482" s="168" t="s">
        <v>378</v>
      </c>
      <c r="H482" s="169">
        <v>4.4800000000000004</v>
      </c>
      <c r="L482" s="33"/>
      <c r="M482" s="152"/>
      <c r="T482" s="54"/>
      <c r="AU482" s="17" t="s">
        <v>113</v>
      </c>
    </row>
    <row r="483" spans="2:65" s="1" customFormat="1" ht="24.15" customHeight="1">
      <c r="B483" s="33"/>
      <c r="C483" s="136" t="s">
        <v>603</v>
      </c>
      <c r="D483" s="136" t="s">
        <v>352</v>
      </c>
      <c r="E483" s="137" t="s">
        <v>575</v>
      </c>
      <c r="F483" s="138" t="s">
        <v>576</v>
      </c>
      <c r="G483" s="139" t="s">
        <v>420</v>
      </c>
      <c r="H483" s="140">
        <v>4.4800000000000004</v>
      </c>
      <c r="I483" s="141"/>
      <c r="J483" s="142">
        <f>ROUND(I483*H483,2)</f>
        <v>0</v>
      </c>
      <c r="K483" s="138" t="s">
        <v>356</v>
      </c>
      <c r="L483" s="33"/>
      <c r="M483" s="143" t="s">
        <v>32</v>
      </c>
      <c r="N483" s="144" t="s">
        <v>49</v>
      </c>
      <c r="P483" s="145">
        <f>O483*H483</f>
        <v>0</v>
      </c>
      <c r="Q483" s="145">
        <v>0</v>
      </c>
      <c r="R483" s="145">
        <f>Q483*H483</f>
        <v>0</v>
      </c>
      <c r="S483" s="145">
        <v>0</v>
      </c>
      <c r="T483" s="146">
        <f>S483*H483</f>
        <v>0</v>
      </c>
      <c r="AR483" s="147" t="s">
        <v>133</v>
      </c>
      <c r="AT483" s="147" t="s">
        <v>352</v>
      </c>
      <c r="AU483" s="147" t="s">
        <v>113</v>
      </c>
      <c r="AY483" s="17" t="s">
        <v>348</v>
      </c>
      <c r="BE483" s="148">
        <f>IF(N483="základní",J483,0)</f>
        <v>0</v>
      </c>
      <c r="BF483" s="148">
        <f>IF(N483="snížená",J483,0)</f>
        <v>0</v>
      </c>
      <c r="BG483" s="148">
        <f>IF(N483="zákl. přenesená",J483,0)</f>
        <v>0</v>
      </c>
      <c r="BH483" s="148">
        <f>IF(N483="sníž. přenesená",J483,0)</f>
        <v>0</v>
      </c>
      <c r="BI483" s="148">
        <f>IF(N483="nulová",J483,0)</f>
        <v>0</v>
      </c>
      <c r="BJ483" s="17" t="s">
        <v>85</v>
      </c>
      <c r="BK483" s="148">
        <f>ROUND(I483*H483,2)</f>
        <v>0</v>
      </c>
      <c r="BL483" s="17" t="s">
        <v>133</v>
      </c>
      <c r="BM483" s="147" t="s">
        <v>604</v>
      </c>
    </row>
    <row r="484" spans="2:65" s="1" customFormat="1" ht="10.199999999999999">
      <c r="B484" s="33"/>
      <c r="D484" s="149" t="s">
        <v>358</v>
      </c>
      <c r="F484" s="150" t="s">
        <v>578</v>
      </c>
      <c r="I484" s="151"/>
      <c r="L484" s="33"/>
      <c r="M484" s="152"/>
      <c r="T484" s="54"/>
      <c r="AT484" s="17" t="s">
        <v>358</v>
      </c>
      <c r="AU484" s="17" t="s">
        <v>113</v>
      </c>
    </row>
    <row r="485" spans="2:65" s="12" customFormat="1" ht="10.199999999999999">
      <c r="B485" s="153"/>
      <c r="D485" s="154" t="s">
        <v>360</v>
      </c>
      <c r="E485" s="155" t="s">
        <v>32</v>
      </c>
      <c r="F485" s="156" t="s">
        <v>361</v>
      </c>
      <c r="H485" s="155" t="s">
        <v>32</v>
      </c>
      <c r="I485" s="157"/>
      <c r="L485" s="153"/>
      <c r="M485" s="158"/>
      <c r="T485" s="159"/>
      <c r="AT485" s="155" t="s">
        <v>360</v>
      </c>
      <c r="AU485" s="155" t="s">
        <v>113</v>
      </c>
      <c r="AV485" s="12" t="s">
        <v>85</v>
      </c>
      <c r="AW485" s="12" t="s">
        <v>39</v>
      </c>
      <c r="AX485" s="12" t="s">
        <v>78</v>
      </c>
      <c r="AY485" s="155" t="s">
        <v>348</v>
      </c>
    </row>
    <row r="486" spans="2:65" s="12" customFormat="1" ht="10.199999999999999">
      <c r="B486" s="153"/>
      <c r="D486" s="154" t="s">
        <v>360</v>
      </c>
      <c r="E486" s="155" t="s">
        <v>32</v>
      </c>
      <c r="F486" s="156" t="s">
        <v>362</v>
      </c>
      <c r="H486" s="155" t="s">
        <v>32</v>
      </c>
      <c r="I486" s="157"/>
      <c r="L486" s="153"/>
      <c r="M486" s="158"/>
      <c r="T486" s="159"/>
      <c r="AT486" s="155" t="s">
        <v>360</v>
      </c>
      <c r="AU486" s="155" t="s">
        <v>113</v>
      </c>
      <c r="AV486" s="12" t="s">
        <v>85</v>
      </c>
      <c r="AW486" s="12" t="s">
        <v>39</v>
      </c>
      <c r="AX486" s="12" t="s">
        <v>78</v>
      </c>
      <c r="AY486" s="155" t="s">
        <v>348</v>
      </c>
    </row>
    <row r="487" spans="2:65" s="12" customFormat="1" ht="10.199999999999999">
      <c r="B487" s="153"/>
      <c r="D487" s="154" t="s">
        <v>360</v>
      </c>
      <c r="E487" s="155" t="s">
        <v>32</v>
      </c>
      <c r="F487" s="156" t="s">
        <v>559</v>
      </c>
      <c r="H487" s="155" t="s">
        <v>32</v>
      </c>
      <c r="I487" s="157"/>
      <c r="L487" s="153"/>
      <c r="M487" s="158"/>
      <c r="T487" s="159"/>
      <c r="AT487" s="155" t="s">
        <v>360</v>
      </c>
      <c r="AU487" s="155" t="s">
        <v>113</v>
      </c>
      <c r="AV487" s="12" t="s">
        <v>85</v>
      </c>
      <c r="AW487" s="12" t="s">
        <v>39</v>
      </c>
      <c r="AX487" s="12" t="s">
        <v>78</v>
      </c>
      <c r="AY487" s="155" t="s">
        <v>348</v>
      </c>
    </row>
    <row r="488" spans="2:65" s="12" customFormat="1" ht="10.199999999999999">
      <c r="B488" s="153"/>
      <c r="D488" s="154" t="s">
        <v>360</v>
      </c>
      <c r="E488" s="155" t="s">
        <v>32</v>
      </c>
      <c r="F488" s="156" t="s">
        <v>605</v>
      </c>
      <c r="H488" s="155" t="s">
        <v>32</v>
      </c>
      <c r="I488" s="157"/>
      <c r="L488" s="153"/>
      <c r="M488" s="158"/>
      <c r="T488" s="159"/>
      <c r="AT488" s="155" t="s">
        <v>360</v>
      </c>
      <c r="AU488" s="155" t="s">
        <v>113</v>
      </c>
      <c r="AV488" s="12" t="s">
        <v>85</v>
      </c>
      <c r="AW488" s="12" t="s">
        <v>39</v>
      </c>
      <c r="AX488" s="12" t="s">
        <v>78</v>
      </c>
      <c r="AY488" s="155" t="s">
        <v>348</v>
      </c>
    </row>
    <row r="489" spans="2:65" s="13" customFormat="1" ht="10.199999999999999">
      <c r="B489" s="160"/>
      <c r="D489" s="154" t="s">
        <v>360</v>
      </c>
      <c r="E489" s="162" t="s">
        <v>32</v>
      </c>
      <c r="F489" s="170" t="s">
        <v>187</v>
      </c>
      <c r="H489" s="163">
        <v>4.4800000000000004</v>
      </c>
      <c r="I489" s="164"/>
      <c r="L489" s="160"/>
      <c r="M489" s="165"/>
      <c r="T489" s="166"/>
      <c r="AT489" s="161" t="s">
        <v>360</v>
      </c>
      <c r="AU489" s="161" t="s">
        <v>113</v>
      </c>
      <c r="AV489" s="13" t="s">
        <v>87</v>
      </c>
      <c r="AW489" s="13" t="s">
        <v>39</v>
      </c>
      <c r="AX489" s="13" t="s">
        <v>85</v>
      </c>
      <c r="AY489" s="161" t="s">
        <v>348</v>
      </c>
    </row>
    <row r="490" spans="2:65" s="1" customFormat="1" ht="10.199999999999999">
      <c r="B490" s="33"/>
      <c r="D490" s="154" t="s">
        <v>376</v>
      </c>
      <c r="F490" s="167" t="s">
        <v>377</v>
      </c>
      <c r="L490" s="33"/>
      <c r="M490" s="152"/>
      <c r="T490" s="54"/>
      <c r="AU490" s="17" t="s">
        <v>113</v>
      </c>
    </row>
    <row r="491" spans="2:65" s="1" customFormat="1" ht="10.199999999999999">
      <c r="B491" s="33"/>
      <c r="D491" s="154" t="s">
        <v>376</v>
      </c>
      <c r="F491" s="168" t="s">
        <v>378</v>
      </c>
      <c r="H491" s="169">
        <v>4.4800000000000004</v>
      </c>
      <c r="L491" s="33"/>
      <c r="M491" s="152"/>
      <c r="T491" s="54"/>
      <c r="AU491" s="17" t="s">
        <v>113</v>
      </c>
    </row>
    <row r="492" spans="2:65" s="1" customFormat="1" ht="49.05" customHeight="1">
      <c r="B492" s="33"/>
      <c r="C492" s="136" t="s">
        <v>606</v>
      </c>
      <c r="D492" s="136" t="s">
        <v>352</v>
      </c>
      <c r="E492" s="137" t="s">
        <v>580</v>
      </c>
      <c r="F492" s="138" t="s">
        <v>581</v>
      </c>
      <c r="G492" s="139" t="s">
        <v>420</v>
      </c>
      <c r="H492" s="140">
        <v>4.4800000000000004</v>
      </c>
      <c r="I492" s="141"/>
      <c r="J492" s="142">
        <f>ROUND(I492*H492,2)</f>
        <v>0</v>
      </c>
      <c r="K492" s="138" t="s">
        <v>356</v>
      </c>
      <c r="L492" s="33"/>
      <c r="M492" s="143" t="s">
        <v>32</v>
      </c>
      <c r="N492" s="144" t="s">
        <v>49</v>
      </c>
      <c r="P492" s="145">
        <f>O492*H492</f>
        <v>0</v>
      </c>
      <c r="Q492" s="145">
        <v>0</v>
      </c>
      <c r="R492" s="145">
        <f>Q492*H492</f>
        <v>0</v>
      </c>
      <c r="S492" s="145">
        <v>0</v>
      </c>
      <c r="T492" s="146">
        <f>S492*H492</f>
        <v>0</v>
      </c>
      <c r="AR492" s="147" t="s">
        <v>133</v>
      </c>
      <c r="AT492" s="147" t="s">
        <v>352</v>
      </c>
      <c r="AU492" s="147" t="s">
        <v>113</v>
      </c>
      <c r="AY492" s="17" t="s">
        <v>348</v>
      </c>
      <c r="BE492" s="148">
        <f>IF(N492="základní",J492,0)</f>
        <v>0</v>
      </c>
      <c r="BF492" s="148">
        <f>IF(N492="snížená",J492,0)</f>
        <v>0</v>
      </c>
      <c r="BG492" s="148">
        <f>IF(N492="zákl. přenesená",J492,0)</f>
        <v>0</v>
      </c>
      <c r="BH492" s="148">
        <f>IF(N492="sníž. přenesená",J492,0)</f>
        <v>0</v>
      </c>
      <c r="BI492" s="148">
        <f>IF(N492="nulová",J492,0)</f>
        <v>0</v>
      </c>
      <c r="BJ492" s="17" t="s">
        <v>85</v>
      </c>
      <c r="BK492" s="148">
        <f>ROUND(I492*H492,2)</f>
        <v>0</v>
      </c>
      <c r="BL492" s="17" t="s">
        <v>133</v>
      </c>
      <c r="BM492" s="147" t="s">
        <v>607</v>
      </c>
    </row>
    <row r="493" spans="2:65" s="1" customFormat="1" ht="10.199999999999999">
      <c r="B493" s="33"/>
      <c r="D493" s="149" t="s">
        <v>358</v>
      </c>
      <c r="F493" s="150" t="s">
        <v>583</v>
      </c>
      <c r="I493" s="151"/>
      <c r="L493" s="33"/>
      <c r="M493" s="152"/>
      <c r="T493" s="54"/>
      <c r="AT493" s="17" t="s">
        <v>358</v>
      </c>
      <c r="AU493" s="17" t="s">
        <v>113</v>
      </c>
    </row>
    <row r="494" spans="2:65" s="12" customFormat="1" ht="10.199999999999999">
      <c r="B494" s="153"/>
      <c r="D494" s="154" t="s">
        <v>360</v>
      </c>
      <c r="E494" s="155" t="s">
        <v>32</v>
      </c>
      <c r="F494" s="156" t="s">
        <v>361</v>
      </c>
      <c r="H494" s="155" t="s">
        <v>32</v>
      </c>
      <c r="I494" s="157"/>
      <c r="L494" s="153"/>
      <c r="M494" s="158"/>
      <c r="T494" s="159"/>
      <c r="AT494" s="155" t="s">
        <v>360</v>
      </c>
      <c r="AU494" s="155" t="s">
        <v>113</v>
      </c>
      <c r="AV494" s="12" t="s">
        <v>85</v>
      </c>
      <c r="AW494" s="12" t="s">
        <v>39</v>
      </c>
      <c r="AX494" s="12" t="s">
        <v>78</v>
      </c>
      <c r="AY494" s="155" t="s">
        <v>348</v>
      </c>
    </row>
    <row r="495" spans="2:65" s="12" customFormat="1" ht="10.199999999999999">
      <c r="B495" s="153"/>
      <c r="D495" s="154" t="s">
        <v>360</v>
      </c>
      <c r="E495" s="155" t="s">
        <v>32</v>
      </c>
      <c r="F495" s="156" t="s">
        <v>362</v>
      </c>
      <c r="H495" s="155" t="s">
        <v>32</v>
      </c>
      <c r="I495" s="157"/>
      <c r="L495" s="153"/>
      <c r="M495" s="158"/>
      <c r="T495" s="159"/>
      <c r="AT495" s="155" t="s">
        <v>360</v>
      </c>
      <c r="AU495" s="155" t="s">
        <v>113</v>
      </c>
      <c r="AV495" s="12" t="s">
        <v>85</v>
      </c>
      <c r="AW495" s="12" t="s">
        <v>39</v>
      </c>
      <c r="AX495" s="12" t="s">
        <v>78</v>
      </c>
      <c r="AY495" s="155" t="s">
        <v>348</v>
      </c>
    </row>
    <row r="496" spans="2:65" s="12" customFormat="1" ht="10.199999999999999">
      <c r="B496" s="153"/>
      <c r="D496" s="154" t="s">
        <v>360</v>
      </c>
      <c r="E496" s="155" t="s">
        <v>32</v>
      </c>
      <c r="F496" s="156" t="s">
        <v>559</v>
      </c>
      <c r="H496" s="155" t="s">
        <v>32</v>
      </c>
      <c r="I496" s="157"/>
      <c r="L496" s="153"/>
      <c r="M496" s="158"/>
      <c r="T496" s="159"/>
      <c r="AT496" s="155" t="s">
        <v>360</v>
      </c>
      <c r="AU496" s="155" t="s">
        <v>113</v>
      </c>
      <c r="AV496" s="12" t="s">
        <v>85</v>
      </c>
      <c r="AW496" s="12" t="s">
        <v>39</v>
      </c>
      <c r="AX496" s="12" t="s">
        <v>78</v>
      </c>
      <c r="AY496" s="155" t="s">
        <v>348</v>
      </c>
    </row>
    <row r="497" spans="2:65" s="12" customFormat="1" ht="10.199999999999999">
      <c r="B497" s="153"/>
      <c r="D497" s="154" t="s">
        <v>360</v>
      </c>
      <c r="E497" s="155" t="s">
        <v>32</v>
      </c>
      <c r="F497" s="156" t="s">
        <v>605</v>
      </c>
      <c r="H497" s="155" t="s">
        <v>32</v>
      </c>
      <c r="I497" s="157"/>
      <c r="L497" s="153"/>
      <c r="M497" s="158"/>
      <c r="T497" s="159"/>
      <c r="AT497" s="155" t="s">
        <v>360</v>
      </c>
      <c r="AU497" s="155" t="s">
        <v>113</v>
      </c>
      <c r="AV497" s="12" t="s">
        <v>85</v>
      </c>
      <c r="AW497" s="12" t="s">
        <v>39</v>
      </c>
      <c r="AX497" s="12" t="s">
        <v>78</v>
      </c>
      <c r="AY497" s="155" t="s">
        <v>348</v>
      </c>
    </row>
    <row r="498" spans="2:65" s="13" customFormat="1" ht="10.199999999999999">
      <c r="B498" s="160"/>
      <c r="D498" s="154" t="s">
        <v>360</v>
      </c>
      <c r="E498" s="162" t="s">
        <v>32</v>
      </c>
      <c r="F498" s="170" t="s">
        <v>187</v>
      </c>
      <c r="H498" s="163">
        <v>4.4800000000000004</v>
      </c>
      <c r="I498" s="164"/>
      <c r="L498" s="160"/>
      <c r="M498" s="165"/>
      <c r="T498" s="166"/>
      <c r="AT498" s="161" t="s">
        <v>360</v>
      </c>
      <c r="AU498" s="161" t="s">
        <v>113</v>
      </c>
      <c r="AV498" s="13" t="s">
        <v>87</v>
      </c>
      <c r="AW498" s="13" t="s">
        <v>39</v>
      </c>
      <c r="AX498" s="13" t="s">
        <v>85</v>
      </c>
      <c r="AY498" s="161" t="s">
        <v>348</v>
      </c>
    </row>
    <row r="499" spans="2:65" s="1" customFormat="1" ht="10.199999999999999">
      <c r="B499" s="33"/>
      <c r="D499" s="154" t="s">
        <v>376</v>
      </c>
      <c r="F499" s="167" t="s">
        <v>377</v>
      </c>
      <c r="L499" s="33"/>
      <c r="M499" s="152"/>
      <c r="T499" s="54"/>
      <c r="AU499" s="17" t="s">
        <v>113</v>
      </c>
    </row>
    <row r="500" spans="2:65" s="1" customFormat="1" ht="10.199999999999999">
      <c r="B500" s="33"/>
      <c r="D500" s="154" t="s">
        <v>376</v>
      </c>
      <c r="F500" s="168" t="s">
        <v>378</v>
      </c>
      <c r="H500" s="169">
        <v>4.4800000000000004</v>
      </c>
      <c r="L500" s="33"/>
      <c r="M500" s="152"/>
      <c r="T500" s="54"/>
      <c r="AU500" s="17" t="s">
        <v>113</v>
      </c>
    </row>
    <row r="501" spans="2:65" s="1" customFormat="1" ht="24.15" customHeight="1">
      <c r="B501" s="33"/>
      <c r="C501" s="136" t="s">
        <v>608</v>
      </c>
      <c r="D501" s="136" t="s">
        <v>352</v>
      </c>
      <c r="E501" s="137" t="s">
        <v>585</v>
      </c>
      <c r="F501" s="138" t="s">
        <v>586</v>
      </c>
      <c r="G501" s="139" t="s">
        <v>420</v>
      </c>
      <c r="H501" s="140">
        <v>1.1200000000000001</v>
      </c>
      <c r="I501" s="141"/>
      <c r="J501" s="142">
        <f>ROUND(I501*H501,2)</f>
        <v>0</v>
      </c>
      <c r="K501" s="138" t="s">
        <v>356</v>
      </c>
      <c r="L501" s="33"/>
      <c r="M501" s="143" t="s">
        <v>32</v>
      </c>
      <c r="N501" s="144" t="s">
        <v>49</v>
      </c>
      <c r="P501" s="145">
        <f>O501*H501</f>
        <v>0</v>
      </c>
      <c r="Q501" s="145">
        <v>6.8999999999999997E-4</v>
      </c>
      <c r="R501" s="145">
        <f>Q501*H501</f>
        <v>7.7280000000000003E-4</v>
      </c>
      <c r="S501" s="145">
        <v>0</v>
      </c>
      <c r="T501" s="146">
        <f>S501*H501</f>
        <v>0</v>
      </c>
      <c r="AR501" s="147" t="s">
        <v>133</v>
      </c>
      <c r="AT501" s="147" t="s">
        <v>352</v>
      </c>
      <c r="AU501" s="147" t="s">
        <v>113</v>
      </c>
      <c r="AY501" s="17" t="s">
        <v>348</v>
      </c>
      <c r="BE501" s="148">
        <f>IF(N501="základní",J501,0)</f>
        <v>0</v>
      </c>
      <c r="BF501" s="148">
        <f>IF(N501="snížená",J501,0)</f>
        <v>0</v>
      </c>
      <c r="BG501" s="148">
        <f>IF(N501="zákl. přenesená",J501,0)</f>
        <v>0</v>
      </c>
      <c r="BH501" s="148">
        <f>IF(N501="sníž. přenesená",J501,0)</f>
        <v>0</v>
      </c>
      <c r="BI501" s="148">
        <f>IF(N501="nulová",J501,0)</f>
        <v>0</v>
      </c>
      <c r="BJ501" s="17" t="s">
        <v>85</v>
      </c>
      <c r="BK501" s="148">
        <f>ROUND(I501*H501,2)</f>
        <v>0</v>
      </c>
      <c r="BL501" s="17" t="s">
        <v>133</v>
      </c>
      <c r="BM501" s="147" t="s">
        <v>609</v>
      </c>
    </row>
    <row r="502" spans="2:65" s="1" customFormat="1" ht="10.199999999999999">
      <c r="B502" s="33"/>
      <c r="D502" s="149" t="s">
        <v>358</v>
      </c>
      <c r="F502" s="150" t="s">
        <v>588</v>
      </c>
      <c r="I502" s="151"/>
      <c r="L502" s="33"/>
      <c r="M502" s="152"/>
      <c r="T502" s="54"/>
      <c r="AT502" s="17" t="s">
        <v>358</v>
      </c>
      <c r="AU502" s="17" t="s">
        <v>113</v>
      </c>
    </row>
    <row r="503" spans="2:65" s="1" customFormat="1" ht="67.2">
      <c r="B503" s="33"/>
      <c r="D503" s="154" t="s">
        <v>589</v>
      </c>
      <c r="F503" s="188" t="s">
        <v>590</v>
      </c>
      <c r="I503" s="151"/>
      <c r="L503" s="33"/>
      <c r="M503" s="152"/>
      <c r="T503" s="54"/>
      <c r="AT503" s="17" t="s">
        <v>589</v>
      </c>
      <c r="AU503" s="17" t="s">
        <v>113</v>
      </c>
    </row>
    <row r="504" spans="2:65" s="12" customFormat="1" ht="10.199999999999999">
      <c r="B504" s="153"/>
      <c r="D504" s="154" t="s">
        <v>360</v>
      </c>
      <c r="E504" s="155" t="s">
        <v>32</v>
      </c>
      <c r="F504" s="156" t="s">
        <v>361</v>
      </c>
      <c r="H504" s="155" t="s">
        <v>32</v>
      </c>
      <c r="I504" s="157"/>
      <c r="L504" s="153"/>
      <c r="M504" s="158"/>
      <c r="T504" s="159"/>
      <c r="AT504" s="155" t="s">
        <v>360</v>
      </c>
      <c r="AU504" s="155" t="s">
        <v>113</v>
      </c>
      <c r="AV504" s="12" t="s">
        <v>85</v>
      </c>
      <c r="AW504" s="12" t="s">
        <v>39</v>
      </c>
      <c r="AX504" s="12" t="s">
        <v>78</v>
      </c>
      <c r="AY504" s="155" t="s">
        <v>348</v>
      </c>
    </row>
    <row r="505" spans="2:65" s="12" customFormat="1" ht="10.199999999999999">
      <c r="B505" s="153"/>
      <c r="D505" s="154" t="s">
        <v>360</v>
      </c>
      <c r="E505" s="155" t="s">
        <v>32</v>
      </c>
      <c r="F505" s="156" t="s">
        <v>362</v>
      </c>
      <c r="H505" s="155" t="s">
        <v>32</v>
      </c>
      <c r="I505" s="157"/>
      <c r="L505" s="153"/>
      <c r="M505" s="158"/>
      <c r="T505" s="159"/>
      <c r="AT505" s="155" t="s">
        <v>360</v>
      </c>
      <c r="AU505" s="155" t="s">
        <v>113</v>
      </c>
      <c r="AV505" s="12" t="s">
        <v>85</v>
      </c>
      <c r="AW505" s="12" t="s">
        <v>39</v>
      </c>
      <c r="AX505" s="12" t="s">
        <v>78</v>
      </c>
      <c r="AY505" s="155" t="s">
        <v>348</v>
      </c>
    </row>
    <row r="506" spans="2:65" s="12" customFormat="1" ht="10.199999999999999">
      <c r="B506" s="153"/>
      <c r="D506" s="154" t="s">
        <v>360</v>
      </c>
      <c r="E506" s="155" t="s">
        <v>32</v>
      </c>
      <c r="F506" s="156" t="s">
        <v>559</v>
      </c>
      <c r="H506" s="155" t="s">
        <v>32</v>
      </c>
      <c r="I506" s="157"/>
      <c r="L506" s="153"/>
      <c r="M506" s="158"/>
      <c r="T506" s="159"/>
      <c r="AT506" s="155" t="s">
        <v>360</v>
      </c>
      <c r="AU506" s="155" t="s">
        <v>113</v>
      </c>
      <c r="AV506" s="12" t="s">
        <v>85</v>
      </c>
      <c r="AW506" s="12" t="s">
        <v>39</v>
      </c>
      <c r="AX506" s="12" t="s">
        <v>78</v>
      </c>
      <c r="AY506" s="155" t="s">
        <v>348</v>
      </c>
    </row>
    <row r="507" spans="2:65" s="12" customFormat="1" ht="10.199999999999999">
      <c r="B507" s="153"/>
      <c r="D507" s="154" t="s">
        <v>360</v>
      </c>
      <c r="E507" s="155" t="s">
        <v>32</v>
      </c>
      <c r="F507" s="156" t="s">
        <v>423</v>
      </c>
      <c r="H507" s="155" t="s">
        <v>32</v>
      </c>
      <c r="I507" s="157"/>
      <c r="L507" s="153"/>
      <c r="M507" s="158"/>
      <c r="T507" s="159"/>
      <c r="AT507" s="155" t="s">
        <v>360</v>
      </c>
      <c r="AU507" s="155" t="s">
        <v>113</v>
      </c>
      <c r="AV507" s="12" t="s">
        <v>85</v>
      </c>
      <c r="AW507" s="12" t="s">
        <v>39</v>
      </c>
      <c r="AX507" s="12" t="s">
        <v>78</v>
      </c>
      <c r="AY507" s="155" t="s">
        <v>348</v>
      </c>
    </row>
    <row r="508" spans="2:65" s="13" customFormat="1" ht="10.199999999999999">
      <c r="B508" s="160"/>
      <c r="D508" s="154" t="s">
        <v>360</v>
      </c>
      <c r="E508" s="162" t="s">
        <v>32</v>
      </c>
      <c r="F508" s="170" t="s">
        <v>195</v>
      </c>
      <c r="H508" s="163">
        <v>1.1200000000000001</v>
      </c>
      <c r="I508" s="164"/>
      <c r="L508" s="160"/>
      <c r="M508" s="165"/>
      <c r="T508" s="166"/>
      <c r="AT508" s="161" t="s">
        <v>360</v>
      </c>
      <c r="AU508" s="161" t="s">
        <v>113</v>
      </c>
      <c r="AV508" s="13" t="s">
        <v>87</v>
      </c>
      <c r="AW508" s="13" t="s">
        <v>39</v>
      </c>
      <c r="AX508" s="13" t="s">
        <v>85</v>
      </c>
      <c r="AY508" s="161" t="s">
        <v>348</v>
      </c>
    </row>
    <row r="509" spans="2:65" s="1" customFormat="1" ht="10.199999999999999">
      <c r="B509" s="33"/>
      <c r="D509" s="154" t="s">
        <v>376</v>
      </c>
      <c r="F509" s="167" t="s">
        <v>377</v>
      </c>
      <c r="L509" s="33"/>
      <c r="M509" s="152"/>
      <c r="T509" s="54"/>
      <c r="AU509" s="17" t="s">
        <v>113</v>
      </c>
    </row>
    <row r="510" spans="2:65" s="1" customFormat="1" ht="10.199999999999999">
      <c r="B510" s="33"/>
      <c r="D510" s="154" t="s">
        <v>376</v>
      </c>
      <c r="F510" s="168" t="s">
        <v>378</v>
      </c>
      <c r="H510" s="169">
        <v>4.4800000000000004</v>
      </c>
      <c r="L510" s="33"/>
      <c r="M510" s="152"/>
      <c r="T510" s="54"/>
      <c r="AU510" s="17" t="s">
        <v>113</v>
      </c>
    </row>
    <row r="511" spans="2:65" s="1" customFormat="1" ht="37.799999999999997" customHeight="1">
      <c r="B511" s="33"/>
      <c r="C511" s="136" t="s">
        <v>610</v>
      </c>
      <c r="D511" s="136" t="s">
        <v>352</v>
      </c>
      <c r="E511" s="137" t="s">
        <v>611</v>
      </c>
      <c r="F511" s="138" t="s">
        <v>612</v>
      </c>
      <c r="G511" s="139" t="s">
        <v>436</v>
      </c>
      <c r="H511" s="140">
        <v>9.2469999999999999</v>
      </c>
      <c r="I511" s="141"/>
      <c r="J511" s="142">
        <f>ROUND(I511*H511,2)</f>
        <v>0</v>
      </c>
      <c r="K511" s="138" t="s">
        <v>356</v>
      </c>
      <c r="L511" s="33"/>
      <c r="M511" s="143" t="s">
        <v>32</v>
      </c>
      <c r="N511" s="144" t="s">
        <v>49</v>
      </c>
      <c r="P511" s="145">
        <f>O511*H511</f>
        <v>0</v>
      </c>
      <c r="Q511" s="145">
        <v>0</v>
      </c>
      <c r="R511" s="145">
        <f>Q511*H511</f>
        <v>0</v>
      </c>
      <c r="S511" s="145">
        <v>0</v>
      </c>
      <c r="T511" s="146">
        <f>S511*H511</f>
        <v>0</v>
      </c>
      <c r="AR511" s="147" t="s">
        <v>133</v>
      </c>
      <c r="AT511" s="147" t="s">
        <v>352</v>
      </c>
      <c r="AU511" s="147" t="s">
        <v>113</v>
      </c>
      <c r="AY511" s="17" t="s">
        <v>348</v>
      </c>
      <c r="BE511" s="148">
        <f>IF(N511="základní",J511,0)</f>
        <v>0</v>
      </c>
      <c r="BF511" s="148">
        <f>IF(N511="snížená",J511,0)</f>
        <v>0</v>
      </c>
      <c r="BG511" s="148">
        <f>IF(N511="zákl. přenesená",J511,0)</f>
        <v>0</v>
      </c>
      <c r="BH511" s="148">
        <f>IF(N511="sníž. přenesená",J511,0)</f>
        <v>0</v>
      </c>
      <c r="BI511" s="148">
        <f>IF(N511="nulová",J511,0)</f>
        <v>0</v>
      </c>
      <c r="BJ511" s="17" t="s">
        <v>85</v>
      </c>
      <c r="BK511" s="148">
        <f>ROUND(I511*H511,2)</f>
        <v>0</v>
      </c>
      <c r="BL511" s="17" t="s">
        <v>133</v>
      </c>
      <c r="BM511" s="147" t="s">
        <v>613</v>
      </c>
    </row>
    <row r="512" spans="2:65" s="1" customFormat="1" ht="10.199999999999999">
      <c r="B512" s="33"/>
      <c r="D512" s="149" t="s">
        <v>358</v>
      </c>
      <c r="F512" s="150" t="s">
        <v>614</v>
      </c>
      <c r="I512" s="151"/>
      <c r="L512" s="33"/>
      <c r="M512" s="152"/>
      <c r="T512" s="54"/>
      <c r="AT512" s="17" t="s">
        <v>358</v>
      </c>
      <c r="AU512" s="17" t="s">
        <v>113</v>
      </c>
    </row>
    <row r="513" spans="2:65" s="12" customFormat="1" ht="10.199999999999999">
      <c r="B513" s="153"/>
      <c r="D513" s="154" t="s">
        <v>360</v>
      </c>
      <c r="E513" s="155" t="s">
        <v>32</v>
      </c>
      <c r="F513" s="156" t="s">
        <v>361</v>
      </c>
      <c r="H513" s="155" t="s">
        <v>32</v>
      </c>
      <c r="I513" s="157"/>
      <c r="L513" s="153"/>
      <c r="M513" s="158"/>
      <c r="T513" s="159"/>
      <c r="AT513" s="155" t="s">
        <v>360</v>
      </c>
      <c r="AU513" s="155" t="s">
        <v>113</v>
      </c>
      <c r="AV513" s="12" t="s">
        <v>85</v>
      </c>
      <c r="AW513" s="12" t="s">
        <v>39</v>
      </c>
      <c r="AX513" s="12" t="s">
        <v>78</v>
      </c>
      <c r="AY513" s="155" t="s">
        <v>348</v>
      </c>
    </row>
    <row r="514" spans="2:65" s="12" customFormat="1" ht="10.199999999999999">
      <c r="B514" s="153"/>
      <c r="D514" s="154" t="s">
        <v>360</v>
      </c>
      <c r="E514" s="155" t="s">
        <v>32</v>
      </c>
      <c r="F514" s="156" t="s">
        <v>362</v>
      </c>
      <c r="H514" s="155" t="s">
        <v>32</v>
      </c>
      <c r="I514" s="157"/>
      <c r="L514" s="153"/>
      <c r="M514" s="158"/>
      <c r="T514" s="159"/>
      <c r="AT514" s="155" t="s">
        <v>360</v>
      </c>
      <c r="AU514" s="155" t="s">
        <v>113</v>
      </c>
      <c r="AV514" s="12" t="s">
        <v>85</v>
      </c>
      <c r="AW514" s="12" t="s">
        <v>39</v>
      </c>
      <c r="AX514" s="12" t="s">
        <v>78</v>
      </c>
      <c r="AY514" s="155" t="s">
        <v>348</v>
      </c>
    </row>
    <row r="515" spans="2:65" s="12" customFormat="1" ht="10.199999999999999">
      <c r="B515" s="153"/>
      <c r="D515" s="154" t="s">
        <v>360</v>
      </c>
      <c r="E515" s="155" t="s">
        <v>32</v>
      </c>
      <c r="F515" s="156" t="s">
        <v>615</v>
      </c>
      <c r="H515" s="155" t="s">
        <v>32</v>
      </c>
      <c r="I515" s="157"/>
      <c r="L515" s="153"/>
      <c r="M515" s="158"/>
      <c r="T515" s="159"/>
      <c r="AT515" s="155" t="s">
        <v>360</v>
      </c>
      <c r="AU515" s="155" t="s">
        <v>113</v>
      </c>
      <c r="AV515" s="12" t="s">
        <v>85</v>
      </c>
      <c r="AW515" s="12" t="s">
        <v>39</v>
      </c>
      <c r="AX515" s="12" t="s">
        <v>78</v>
      </c>
      <c r="AY515" s="155" t="s">
        <v>348</v>
      </c>
    </row>
    <row r="516" spans="2:65" s="12" customFormat="1" ht="10.199999999999999">
      <c r="B516" s="153"/>
      <c r="D516" s="154" t="s">
        <v>360</v>
      </c>
      <c r="E516" s="155" t="s">
        <v>32</v>
      </c>
      <c r="F516" s="156" t="s">
        <v>616</v>
      </c>
      <c r="H516" s="155" t="s">
        <v>32</v>
      </c>
      <c r="I516" s="157"/>
      <c r="L516" s="153"/>
      <c r="M516" s="158"/>
      <c r="T516" s="159"/>
      <c r="AT516" s="155" t="s">
        <v>360</v>
      </c>
      <c r="AU516" s="155" t="s">
        <v>113</v>
      </c>
      <c r="AV516" s="12" t="s">
        <v>85</v>
      </c>
      <c r="AW516" s="12" t="s">
        <v>39</v>
      </c>
      <c r="AX516" s="12" t="s">
        <v>78</v>
      </c>
      <c r="AY516" s="155" t="s">
        <v>348</v>
      </c>
    </row>
    <row r="517" spans="2:65" s="12" customFormat="1" ht="10.199999999999999">
      <c r="B517" s="153"/>
      <c r="D517" s="154" t="s">
        <v>360</v>
      </c>
      <c r="E517" s="155" t="s">
        <v>32</v>
      </c>
      <c r="F517" s="156" t="s">
        <v>617</v>
      </c>
      <c r="H517" s="155" t="s">
        <v>32</v>
      </c>
      <c r="I517" s="157"/>
      <c r="L517" s="153"/>
      <c r="M517" s="158"/>
      <c r="T517" s="159"/>
      <c r="AT517" s="155" t="s">
        <v>360</v>
      </c>
      <c r="AU517" s="155" t="s">
        <v>113</v>
      </c>
      <c r="AV517" s="12" t="s">
        <v>85</v>
      </c>
      <c r="AW517" s="12" t="s">
        <v>39</v>
      </c>
      <c r="AX517" s="12" t="s">
        <v>78</v>
      </c>
      <c r="AY517" s="155" t="s">
        <v>348</v>
      </c>
    </row>
    <row r="518" spans="2:65" s="13" customFormat="1" ht="10.199999999999999">
      <c r="B518" s="160"/>
      <c r="D518" s="154" t="s">
        <v>360</v>
      </c>
      <c r="E518" s="162" t="s">
        <v>32</v>
      </c>
      <c r="F518" s="170" t="s">
        <v>301</v>
      </c>
      <c r="H518" s="163">
        <v>9.2469999999999999</v>
      </c>
      <c r="I518" s="164"/>
      <c r="L518" s="160"/>
      <c r="M518" s="165"/>
      <c r="T518" s="166"/>
      <c r="AT518" s="161" t="s">
        <v>360</v>
      </c>
      <c r="AU518" s="161" t="s">
        <v>113</v>
      </c>
      <c r="AV518" s="13" t="s">
        <v>87</v>
      </c>
      <c r="AW518" s="13" t="s">
        <v>39</v>
      </c>
      <c r="AX518" s="13" t="s">
        <v>85</v>
      </c>
      <c r="AY518" s="161" t="s">
        <v>348</v>
      </c>
    </row>
    <row r="519" spans="2:65" s="1" customFormat="1" ht="62.7" customHeight="1">
      <c r="B519" s="33"/>
      <c r="C519" s="136" t="s">
        <v>618</v>
      </c>
      <c r="D519" s="136" t="s">
        <v>352</v>
      </c>
      <c r="E519" s="137" t="s">
        <v>619</v>
      </c>
      <c r="F519" s="138" t="s">
        <v>620</v>
      </c>
      <c r="G519" s="139" t="s">
        <v>436</v>
      </c>
      <c r="H519" s="140">
        <v>9.2469999999999999</v>
      </c>
      <c r="I519" s="141"/>
      <c r="J519" s="142">
        <f>ROUND(I519*H519,2)</f>
        <v>0</v>
      </c>
      <c r="K519" s="138" t="s">
        <v>356</v>
      </c>
      <c r="L519" s="33"/>
      <c r="M519" s="143" t="s">
        <v>32</v>
      </c>
      <c r="N519" s="144" t="s">
        <v>49</v>
      </c>
      <c r="P519" s="145">
        <f>O519*H519</f>
        <v>0</v>
      </c>
      <c r="Q519" s="145">
        <v>6.0999999999999997E-4</v>
      </c>
      <c r="R519" s="145">
        <f>Q519*H519</f>
        <v>5.6406699999999995E-3</v>
      </c>
      <c r="S519" s="145">
        <v>0</v>
      </c>
      <c r="T519" s="146">
        <f>S519*H519</f>
        <v>0</v>
      </c>
      <c r="AR519" s="147" t="s">
        <v>133</v>
      </c>
      <c r="AT519" s="147" t="s">
        <v>352</v>
      </c>
      <c r="AU519" s="147" t="s">
        <v>113</v>
      </c>
      <c r="AY519" s="17" t="s">
        <v>348</v>
      </c>
      <c r="BE519" s="148">
        <f>IF(N519="základní",J519,0)</f>
        <v>0</v>
      </c>
      <c r="BF519" s="148">
        <f>IF(N519="snížená",J519,0)</f>
        <v>0</v>
      </c>
      <c r="BG519" s="148">
        <f>IF(N519="zákl. přenesená",J519,0)</f>
        <v>0</v>
      </c>
      <c r="BH519" s="148">
        <f>IF(N519="sníž. přenesená",J519,0)</f>
        <v>0</v>
      </c>
      <c r="BI519" s="148">
        <f>IF(N519="nulová",J519,0)</f>
        <v>0</v>
      </c>
      <c r="BJ519" s="17" t="s">
        <v>85</v>
      </c>
      <c r="BK519" s="148">
        <f>ROUND(I519*H519,2)</f>
        <v>0</v>
      </c>
      <c r="BL519" s="17" t="s">
        <v>133</v>
      </c>
      <c r="BM519" s="147" t="s">
        <v>621</v>
      </c>
    </row>
    <row r="520" spans="2:65" s="1" customFormat="1" ht="10.199999999999999">
      <c r="B520" s="33"/>
      <c r="D520" s="149" t="s">
        <v>358</v>
      </c>
      <c r="F520" s="150" t="s">
        <v>622</v>
      </c>
      <c r="I520" s="151"/>
      <c r="L520" s="33"/>
      <c r="M520" s="152"/>
      <c r="T520" s="54"/>
      <c r="AT520" s="17" t="s">
        <v>358</v>
      </c>
      <c r="AU520" s="17" t="s">
        <v>113</v>
      </c>
    </row>
    <row r="521" spans="2:65" s="12" customFormat="1" ht="10.199999999999999">
      <c r="B521" s="153"/>
      <c r="D521" s="154" t="s">
        <v>360</v>
      </c>
      <c r="E521" s="155" t="s">
        <v>32</v>
      </c>
      <c r="F521" s="156" t="s">
        <v>361</v>
      </c>
      <c r="H521" s="155" t="s">
        <v>32</v>
      </c>
      <c r="I521" s="157"/>
      <c r="L521" s="153"/>
      <c r="M521" s="158"/>
      <c r="T521" s="159"/>
      <c r="AT521" s="155" t="s">
        <v>360</v>
      </c>
      <c r="AU521" s="155" t="s">
        <v>113</v>
      </c>
      <c r="AV521" s="12" t="s">
        <v>85</v>
      </c>
      <c r="AW521" s="12" t="s">
        <v>39</v>
      </c>
      <c r="AX521" s="12" t="s">
        <v>78</v>
      </c>
      <c r="AY521" s="155" t="s">
        <v>348</v>
      </c>
    </row>
    <row r="522" spans="2:65" s="12" customFormat="1" ht="10.199999999999999">
      <c r="B522" s="153"/>
      <c r="D522" s="154" t="s">
        <v>360</v>
      </c>
      <c r="E522" s="155" t="s">
        <v>32</v>
      </c>
      <c r="F522" s="156" t="s">
        <v>362</v>
      </c>
      <c r="H522" s="155" t="s">
        <v>32</v>
      </c>
      <c r="I522" s="157"/>
      <c r="L522" s="153"/>
      <c r="M522" s="158"/>
      <c r="T522" s="159"/>
      <c r="AT522" s="155" t="s">
        <v>360</v>
      </c>
      <c r="AU522" s="155" t="s">
        <v>113</v>
      </c>
      <c r="AV522" s="12" t="s">
        <v>85</v>
      </c>
      <c r="AW522" s="12" t="s">
        <v>39</v>
      </c>
      <c r="AX522" s="12" t="s">
        <v>78</v>
      </c>
      <c r="AY522" s="155" t="s">
        <v>348</v>
      </c>
    </row>
    <row r="523" spans="2:65" s="12" customFormat="1" ht="10.199999999999999">
      <c r="B523" s="153"/>
      <c r="D523" s="154" t="s">
        <v>360</v>
      </c>
      <c r="E523" s="155" t="s">
        <v>32</v>
      </c>
      <c r="F523" s="156" t="s">
        <v>615</v>
      </c>
      <c r="H523" s="155" t="s">
        <v>32</v>
      </c>
      <c r="I523" s="157"/>
      <c r="L523" s="153"/>
      <c r="M523" s="158"/>
      <c r="T523" s="159"/>
      <c r="AT523" s="155" t="s">
        <v>360</v>
      </c>
      <c r="AU523" s="155" t="s">
        <v>113</v>
      </c>
      <c r="AV523" s="12" t="s">
        <v>85</v>
      </c>
      <c r="AW523" s="12" t="s">
        <v>39</v>
      </c>
      <c r="AX523" s="12" t="s">
        <v>78</v>
      </c>
      <c r="AY523" s="155" t="s">
        <v>348</v>
      </c>
    </row>
    <row r="524" spans="2:65" s="12" customFormat="1" ht="10.199999999999999">
      <c r="B524" s="153"/>
      <c r="D524" s="154" t="s">
        <v>360</v>
      </c>
      <c r="E524" s="155" t="s">
        <v>32</v>
      </c>
      <c r="F524" s="156" t="s">
        <v>616</v>
      </c>
      <c r="H524" s="155" t="s">
        <v>32</v>
      </c>
      <c r="I524" s="157"/>
      <c r="L524" s="153"/>
      <c r="M524" s="158"/>
      <c r="T524" s="159"/>
      <c r="AT524" s="155" t="s">
        <v>360</v>
      </c>
      <c r="AU524" s="155" t="s">
        <v>113</v>
      </c>
      <c r="AV524" s="12" t="s">
        <v>85</v>
      </c>
      <c r="AW524" s="12" t="s">
        <v>39</v>
      </c>
      <c r="AX524" s="12" t="s">
        <v>78</v>
      </c>
      <c r="AY524" s="155" t="s">
        <v>348</v>
      </c>
    </row>
    <row r="525" spans="2:65" s="12" customFormat="1" ht="10.199999999999999">
      <c r="B525" s="153"/>
      <c r="D525" s="154" t="s">
        <v>360</v>
      </c>
      <c r="E525" s="155" t="s">
        <v>32</v>
      </c>
      <c r="F525" s="156" t="s">
        <v>617</v>
      </c>
      <c r="H525" s="155" t="s">
        <v>32</v>
      </c>
      <c r="I525" s="157"/>
      <c r="L525" s="153"/>
      <c r="M525" s="158"/>
      <c r="T525" s="159"/>
      <c r="AT525" s="155" t="s">
        <v>360</v>
      </c>
      <c r="AU525" s="155" t="s">
        <v>113</v>
      </c>
      <c r="AV525" s="12" t="s">
        <v>85</v>
      </c>
      <c r="AW525" s="12" t="s">
        <v>39</v>
      </c>
      <c r="AX525" s="12" t="s">
        <v>78</v>
      </c>
      <c r="AY525" s="155" t="s">
        <v>348</v>
      </c>
    </row>
    <row r="526" spans="2:65" s="13" customFormat="1" ht="10.199999999999999">
      <c r="B526" s="160"/>
      <c r="D526" s="154" t="s">
        <v>360</v>
      </c>
      <c r="E526" s="162" t="s">
        <v>32</v>
      </c>
      <c r="F526" s="170" t="s">
        <v>301</v>
      </c>
      <c r="H526" s="163">
        <v>9.2469999999999999</v>
      </c>
      <c r="I526" s="164"/>
      <c r="L526" s="160"/>
      <c r="M526" s="165"/>
      <c r="T526" s="166"/>
      <c r="AT526" s="161" t="s">
        <v>360</v>
      </c>
      <c r="AU526" s="161" t="s">
        <v>113</v>
      </c>
      <c r="AV526" s="13" t="s">
        <v>87</v>
      </c>
      <c r="AW526" s="13" t="s">
        <v>39</v>
      </c>
      <c r="AX526" s="13" t="s">
        <v>85</v>
      </c>
      <c r="AY526" s="161" t="s">
        <v>348</v>
      </c>
    </row>
    <row r="527" spans="2:65" s="11" customFormat="1" ht="20.85" customHeight="1">
      <c r="B527" s="124"/>
      <c r="D527" s="125" t="s">
        <v>77</v>
      </c>
      <c r="E527" s="134" t="s">
        <v>623</v>
      </c>
      <c r="F527" s="134" t="s">
        <v>624</v>
      </c>
      <c r="I527" s="127"/>
      <c r="J527" s="135">
        <f>BK527</f>
        <v>0</v>
      </c>
      <c r="L527" s="124"/>
      <c r="M527" s="129"/>
      <c r="P527" s="130">
        <f>SUM(P528:P582)</f>
        <v>0</v>
      </c>
      <c r="R527" s="130">
        <f>SUM(R528:R582)</f>
        <v>7.51911153</v>
      </c>
      <c r="T527" s="131">
        <f>SUM(T528:T582)</f>
        <v>0</v>
      </c>
      <c r="AR527" s="125" t="s">
        <v>85</v>
      </c>
      <c r="AT527" s="132" t="s">
        <v>77</v>
      </c>
      <c r="AU527" s="132" t="s">
        <v>87</v>
      </c>
      <c r="AY527" s="125" t="s">
        <v>348</v>
      </c>
      <c r="BK527" s="133">
        <f>SUM(BK528:BK582)</f>
        <v>0</v>
      </c>
    </row>
    <row r="528" spans="2:65" s="1" customFormat="1" ht="33" customHeight="1">
      <c r="B528" s="33"/>
      <c r="C528" s="136" t="s">
        <v>625</v>
      </c>
      <c r="D528" s="136" t="s">
        <v>352</v>
      </c>
      <c r="E528" s="137" t="s">
        <v>626</v>
      </c>
      <c r="F528" s="138" t="s">
        <v>627</v>
      </c>
      <c r="G528" s="139" t="s">
        <v>420</v>
      </c>
      <c r="H528" s="140">
        <v>25.59</v>
      </c>
      <c r="I528" s="141"/>
      <c r="J528" s="142">
        <f>ROUND(I528*H528,2)</f>
        <v>0</v>
      </c>
      <c r="K528" s="138" t="s">
        <v>356</v>
      </c>
      <c r="L528" s="33"/>
      <c r="M528" s="143" t="s">
        <v>32</v>
      </c>
      <c r="N528" s="144" t="s">
        <v>49</v>
      </c>
      <c r="P528" s="145">
        <f>O528*H528</f>
        <v>0</v>
      </c>
      <c r="Q528" s="145">
        <v>0</v>
      </c>
      <c r="R528" s="145">
        <f>Q528*H528</f>
        <v>0</v>
      </c>
      <c r="S528" s="145">
        <v>0</v>
      </c>
      <c r="T528" s="146">
        <f>S528*H528</f>
        <v>0</v>
      </c>
      <c r="AR528" s="147" t="s">
        <v>133</v>
      </c>
      <c r="AT528" s="147" t="s">
        <v>352</v>
      </c>
      <c r="AU528" s="147" t="s">
        <v>113</v>
      </c>
      <c r="AY528" s="17" t="s">
        <v>348</v>
      </c>
      <c r="BE528" s="148">
        <f>IF(N528="základní",J528,0)</f>
        <v>0</v>
      </c>
      <c r="BF528" s="148">
        <f>IF(N528="snížená",J528,0)</f>
        <v>0</v>
      </c>
      <c r="BG528" s="148">
        <f>IF(N528="zákl. přenesená",J528,0)</f>
        <v>0</v>
      </c>
      <c r="BH528" s="148">
        <f>IF(N528="sníž. přenesená",J528,0)</f>
        <v>0</v>
      </c>
      <c r="BI528" s="148">
        <f>IF(N528="nulová",J528,0)</f>
        <v>0</v>
      </c>
      <c r="BJ528" s="17" t="s">
        <v>85</v>
      </c>
      <c r="BK528" s="148">
        <f>ROUND(I528*H528,2)</f>
        <v>0</v>
      </c>
      <c r="BL528" s="17" t="s">
        <v>133</v>
      </c>
      <c r="BM528" s="147" t="s">
        <v>628</v>
      </c>
    </row>
    <row r="529" spans="2:65" s="1" customFormat="1" ht="10.199999999999999">
      <c r="B529" s="33"/>
      <c r="D529" s="149" t="s">
        <v>358</v>
      </c>
      <c r="F529" s="150" t="s">
        <v>629</v>
      </c>
      <c r="I529" s="151"/>
      <c r="L529" s="33"/>
      <c r="M529" s="152"/>
      <c r="T529" s="54"/>
      <c r="AT529" s="17" t="s">
        <v>358</v>
      </c>
      <c r="AU529" s="17" t="s">
        <v>113</v>
      </c>
    </row>
    <row r="530" spans="2:65" s="12" customFormat="1" ht="10.199999999999999">
      <c r="B530" s="153"/>
      <c r="D530" s="154" t="s">
        <v>360</v>
      </c>
      <c r="E530" s="155" t="s">
        <v>32</v>
      </c>
      <c r="F530" s="156" t="s">
        <v>361</v>
      </c>
      <c r="H530" s="155" t="s">
        <v>32</v>
      </c>
      <c r="I530" s="157"/>
      <c r="L530" s="153"/>
      <c r="M530" s="158"/>
      <c r="T530" s="159"/>
      <c r="AT530" s="155" t="s">
        <v>360</v>
      </c>
      <c r="AU530" s="155" t="s">
        <v>113</v>
      </c>
      <c r="AV530" s="12" t="s">
        <v>85</v>
      </c>
      <c r="AW530" s="12" t="s">
        <v>39</v>
      </c>
      <c r="AX530" s="12" t="s">
        <v>78</v>
      </c>
      <c r="AY530" s="155" t="s">
        <v>348</v>
      </c>
    </row>
    <row r="531" spans="2:65" s="12" customFormat="1" ht="10.199999999999999">
      <c r="B531" s="153"/>
      <c r="D531" s="154" t="s">
        <v>360</v>
      </c>
      <c r="E531" s="155" t="s">
        <v>32</v>
      </c>
      <c r="F531" s="156" t="s">
        <v>362</v>
      </c>
      <c r="H531" s="155" t="s">
        <v>32</v>
      </c>
      <c r="I531" s="157"/>
      <c r="L531" s="153"/>
      <c r="M531" s="158"/>
      <c r="T531" s="159"/>
      <c r="AT531" s="155" t="s">
        <v>360</v>
      </c>
      <c r="AU531" s="155" t="s">
        <v>113</v>
      </c>
      <c r="AV531" s="12" t="s">
        <v>85</v>
      </c>
      <c r="AW531" s="12" t="s">
        <v>39</v>
      </c>
      <c r="AX531" s="12" t="s">
        <v>78</v>
      </c>
      <c r="AY531" s="155" t="s">
        <v>348</v>
      </c>
    </row>
    <row r="532" spans="2:65" s="12" customFormat="1" ht="10.199999999999999">
      <c r="B532" s="153"/>
      <c r="D532" s="154" t="s">
        <v>360</v>
      </c>
      <c r="E532" s="155" t="s">
        <v>32</v>
      </c>
      <c r="F532" s="156" t="s">
        <v>559</v>
      </c>
      <c r="H532" s="155" t="s">
        <v>32</v>
      </c>
      <c r="I532" s="157"/>
      <c r="L532" s="153"/>
      <c r="M532" s="158"/>
      <c r="T532" s="159"/>
      <c r="AT532" s="155" t="s">
        <v>360</v>
      </c>
      <c r="AU532" s="155" t="s">
        <v>113</v>
      </c>
      <c r="AV532" s="12" t="s">
        <v>85</v>
      </c>
      <c r="AW532" s="12" t="s">
        <v>39</v>
      </c>
      <c r="AX532" s="12" t="s">
        <v>78</v>
      </c>
      <c r="AY532" s="155" t="s">
        <v>348</v>
      </c>
    </row>
    <row r="533" spans="2:65" s="12" customFormat="1" ht="10.199999999999999">
      <c r="B533" s="153"/>
      <c r="D533" s="154" t="s">
        <v>360</v>
      </c>
      <c r="E533" s="155" t="s">
        <v>32</v>
      </c>
      <c r="F533" s="156" t="s">
        <v>563</v>
      </c>
      <c r="H533" s="155" t="s">
        <v>32</v>
      </c>
      <c r="I533" s="157"/>
      <c r="L533" s="153"/>
      <c r="M533" s="158"/>
      <c r="T533" s="159"/>
      <c r="AT533" s="155" t="s">
        <v>360</v>
      </c>
      <c r="AU533" s="155" t="s">
        <v>113</v>
      </c>
      <c r="AV533" s="12" t="s">
        <v>85</v>
      </c>
      <c r="AW533" s="12" t="s">
        <v>39</v>
      </c>
      <c r="AX533" s="12" t="s">
        <v>78</v>
      </c>
      <c r="AY533" s="155" t="s">
        <v>348</v>
      </c>
    </row>
    <row r="534" spans="2:65" s="12" customFormat="1" ht="10.199999999999999">
      <c r="B534" s="153"/>
      <c r="D534" s="154" t="s">
        <v>360</v>
      </c>
      <c r="E534" s="155" t="s">
        <v>32</v>
      </c>
      <c r="F534" s="156" t="s">
        <v>367</v>
      </c>
      <c r="H534" s="155" t="s">
        <v>32</v>
      </c>
      <c r="I534" s="157"/>
      <c r="L534" s="153"/>
      <c r="M534" s="158"/>
      <c r="T534" s="159"/>
      <c r="AT534" s="155" t="s">
        <v>360</v>
      </c>
      <c r="AU534" s="155" t="s">
        <v>113</v>
      </c>
      <c r="AV534" s="12" t="s">
        <v>85</v>
      </c>
      <c r="AW534" s="12" t="s">
        <v>39</v>
      </c>
      <c r="AX534" s="12" t="s">
        <v>78</v>
      </c>
      <c r="AY534" s="155" t="s">
        <v>348</v>
      </c>
    </row>
    <row r="535" spans="2:65" s="12" customFormat="1" ht="10.199999999999999">
      <c r="B535" s="153"/>
      <c r="D535" s="154" t="s">
        <v>360</v>
      </c>
      <c r="E535" s="155" t="s">
        <v>32</v>
      </c>
      <c r="F535" s="156" t="s">
        <v>368</v>
      </c>
      <c r="H535" s="155" t="s">
        <v>32</v>
      </c>
      <c r="I535" s="157"/>
      <c r="L535" s="153"/>
      <c r="M535" s="158"/>
      <c r="T535" s="159"/>
      <c r="AT535" s="155" t="s">
        <v>360</v>
      </c>
      <c r="AU535" s="155" t="s">
        <v>113</v>
      </c>
      <c r="AV535" s="12" t="s">
        <v>85</v>
      </c>
      <c r="AW535" s="12" t="s">
        <v>39</v>
      </c>
      <c r="AX535" s="12" t="s">
        <v>78</v>
      </c>
      <c r="AY535" s="155" t="s">
        <v>348</v>
      </c>
    </row>
    <row r="536" spans="2:65" s="12" customFormat="1" ht="10.199999999999999">
      <c r="B536" s="153"/>
      <c r="D536" s="154" t="s">
        <v>360</v>
      </c>
      <c r="E536" s="155" t="s">
        <v>32</v>
      </c>
      <c r="F536" s="156" t="s">
        <v>424</v>
      </c>
      <c r="H536" s="155" t="s">
        <v>32</v>
      </c>
      <c r="I536" s="157"/>
      <c r="L536" s="153"/>
      <c r="M536" s="158"/>
      <c r="T536" s="159"/>
      <c r="AT536" s="155" t="s">
        <v>360</v>
      </c>
      <c r="AU536" s="155" t="s">
        <v>113</v>
      </c>
      <c r="AV536" s="12" t="s">
        <v>85</v>
      </c>
      <c r="AW536" s="12" t="s">
        <v>39</v>
      </c>
      <c r="AX536" s="12" t="s">
        <v>78</v>
      </c>
      <c r="AY536" s="155" t="s">
        <v>348</v>
      </c>
    </row>
    <row r="537" spans="2:65" s="13" customFormat="1" ht="10.199999999999999">
      <c r="B537" s="160"/>
      <c r="D537" s="154" t="s">
        <v>360</v>
      </c>
      <c r="E537" s="162" t="s">
        <v>32</v>
      </c>
      <c r="F537" s="170" t="s">
        <v>198</v>
      </c>
      <c r="H537" s="163">
        <v>25.59</v>
      </c>
      <c r="I537" s="164"/>
      <c r="L537" s="160"/>
      <c r="M537" s="165"/>
      <c r="T537" s="166"/>
      <c r="AT537" s="161" t="s">
        <v>360</v>
      </c>
      <c r="AU537" s="161" t="s">
        <v>113</v>
      </c>
      <c r="AV537" s="13" t="s">
        <v>87</v>
      </c>
      <c r="AW537" s="13" t="s">
        <v>39</v>
      </c>
      <c r="AX537" s="13" t="s">
        <v>85</v>
      </c>
      <c r="AY537" s="161" t="s">
        <v>348</v>
      </c>
    </row>
    <row r="538" spans="2:65" s="1" customFormat="1" ht="10.199999999999999">
      <c r="B538" s="33"/>
      <c r="D538" s="154" t="s">
        <v>376</v>
      </c>
      <c r="F538" s="167" t="s">
        <v>383</v>
      </c>
      <c r="L538" s="33"/>
      <c r="M538" s="152"/>
      <c r="T538" s="54"/>
      <c r="AU538" s="17" t="s">
        <v>113</v>
      </c>
    </row>
    <row r="539" spans="2:65" s="1" customFormat="1" ht="10.199999999999999">
      <c r="B539" s="33"/>
      <c r="D539" s="154" t="s">
        <v>376</v>
      </c>
      <c r="F539" s="168" t="s">
        <v>384</v>
      </c>
      <c r="H539" s="169">
        <v>52.52</v>
      </c>
      <c r="L539" s="33"/>
      <c r="M539" s="152"/>
      <c r="T539" s="54"/>
      <c r="AU539" s="17" t="s">
        <v>113</v>
      </c>
    </row>
    <row r="540" spans="2:65" s="1" customFormat="1" ht="33" customHeight="1">
      <c r="B540" s="33"/>
      <c r="C540" s="136" t="s">
        <v>630</v>
      </c>
      <c r="D540" s="136" t="s">
        <v>352</v>
      </c>
      <c r="E540" s="137" t="s">
        <v>555</v>
      </c>
      <c r="F540" s="138" t="s">
        <v>556</v>
      </c>
      <c r="G540" s="139" t="s">
        <v>420</v>
      </c>
      <c r="H540" s="140">
        <v>34.417000000000002</v>
      </c>
      <c r="I540" s="141"/>
      <c r="J540" s="142">
        <f>ROUND(I540*H540,2)</f>
        <v>0</v>
      </c>
      <c r="K540" s="138" t="s">
        <v>356</v>
      </c>
      <c r="L540" s="33"/>
      <c r="M540" s="143" t="s">
        <v>32</v>
      </c>
      <c r="N540" s="144" t="s">
        <v>49</v>
      </c>
      <c r="P540" s="145">
        <f>O540*H540</f>
        <v>0</v>
      </c>
      <c r="Q540" s="145">
        <v>0</v>
      </c>
      <c r="R540" s="145">
        <f>Q540*H540</f>
        <v>0</v>
      </c>
      <c r="S540" s="145">
        <v>0</v>
      </c>
      <c r="T540" s="146">
        <f>S540*H540</f>
        <v>0</v>
      </c>
      <c r="AR540" s="147" t="s">
        <v>133</v>
      </c>
      <c r="AT540" s="147" t="s">
        <v>352</v>
      </c>
      <c r="AU540" s="147" t="s">
        <v>113</v>
      </c>
      <c r="AY540" s="17" t="s">
        <v>348</v>
      </c>
      <c r="BE540" s="148">
        <f>IF(N540="základní",J540,0)</f>
        <v>0</v>
      </c>
      <c r="BF540" s="148">
        <f>IF(N540="snížená",J540,0)</f>
        <v>0</v>
      </c>
      <c r="BG540" s="148">
        <f>IF(N540="zákl. přenesená",J540,0)</f>
        <v>0</v>
      </c>
      <c r="BH540" s="148">
        <f>IF(N540="sníž. přenesená",J540,0)</f>
        <v>0</v>
      </c>
      <c r="BI540" s="148">
        <f>IF(N540="nulová",J540,0)</f>
        <v>0</v>
      </c>
      <c r="BJ540" s="17" t="s">
        <v>85</v>
      </c>
      <c r="BK540" s="148">
        <f>ROUND(I540*H540,2)</f>
        <v>0</v>
      </c>
      <c r="BL540" s="17" t="s">
        <v>133</v>
      </c>
      <c r="BM540" s="147" t="s">
        <v>631</v>
      </c>
    </row>
    <row r="541" spans="2:65" s="1" customFormat="1" ht="10.199999999999999">
      <c r="B541" s="33"/>
      <c r="D541" s="149" t="s">
        <v>358</v>
      </c>
      <c r="F541" s="150" t="s">
        <v>558</v>
      </c>
      <c r="I541" s="151"/>
      <c r="L541" s="33"/>
      <c r="M541" s="152"/>
      <c r="T541" s="54"/>
      <c r="AT541" s="17" t="s">
        <v>358</v>
      </c>
      <c r="AU541" s="17" t="s">
        <v>113</v>
      </c>
    </row>
    <row r="542" spans="2:65" s="12" customFormat="1" ht="10.199999999999999">
      <c r="B542" s="153"/>
      <c r="D542" s="154" t="s">
        <v>360</v>
      </c>
      <c r="E542" s="155" t="s">
        <v>32</v>
      </c>
      <c r="F542" s="156" t="s">
        <v>361</v>
      </c>
      <c r="H542" s="155" t="s">
        <v>32</v>
      </c>
      <c r="I542" s="157"/>
      <c r="L542" s="153"/>
      <c r="M542" s="158"/>
      <c r="T542" s="159"/>
      <c r="AT542" s="155" t="s">
        <v>360</v>
      </c>
      <c r="AU542" s="155" t="s">
        <v>113</v>
      </c>
      <c r="AV542" s="12" t="s">
        <v>85</v>
      </c>
      <c r="AW542" s="12" t="s">
        <v>39</v>
      </c>
      <c r="AX542" s="12" t="s">
        <v>78</v>
      </c>
      <c r="AY542" s="155" t="s">
        <v>348</v>
      </c>
    </row>
    <row r="543" spans="2:65" s="12" customFormat="1" ht="10.199999999999999">
      <c r="B543" s="153"/>
      <c r="D543" s="154" t="s">
        <v>360</v>
      </c>
      <c r="E543" s="155" t="s">
        <v>32</v>
      </c>
      <c r="F543" s="156" t="s">
        <v>362</v>
      </c>
      <c r="H543" s="155" t="s">
        <v>32</v>
      </c>
      <c r="I543" s="157"/>
      <c r="L543" s="153"/>
      <c r="M543" s="158"/>
      <c r="T543" s="159"/>
      <c r="AT543" s="155" t="s">
        <v>360</v>
      </c>
      <c r="AU543" s="155" t="s">
        <v>113</v>
      </c>
      <c r="AV543" s="12" t="s">
        <v>85</v>
      </c>
      <c r="AW543" s="12" t="s">
        <v>39</v>
      </c>
      <c r="AX543" s="12" t="s">
        <v>78</v>
      </c>
      <c r="AY543" s="155" t="s">
        <v>348</v>
      </c>
    </row>
    <row r="544" spans="2:65" s="12" customFormat="1" ht="10.199999999999999">
      <c r="B544" s="153"/>
      <c r="D544" s="154" t="s">
        <v>360</v>
      </c>
      <c r="E544" s="155" t="s">
        <v>32</v>
      </c>
      <c r="F544" s="156" t="s">
        <v>559</v>
      </c>
      <c r="H544" s="155" t="s">
        <v>32</v>
      </c>
      <c r="I544" s="157"/>
      <c r="L544" s="153"/>
      <c r="M544" s="158"/>
      <c r="T544" s="159"/>
      <c r="AT544" s="155" t="s">
        <v>360</v>
      </c>
      <c r="AU544" s="155" t="s">
        <v>113</v>
      </c>
      <c r="AV544" s="12" t="s">
        <v>85</v>
      </c>
      <c r="AW544" s="12" t="s">
        <v>39</v>
      </c>
      <c r="AX544" s="12" t="s">
        <v>78</v>
      </c>
      <c r="AY544" s="155" t="s">
        <v>348</v>
      </c>
    </row>
    <row r="545" spans="2:65" s="12" customFormat="1" ht="10.199999999999999">
      <c r="B545" s="153"/>
      <c r="D545" s="154" t="s">
        <v>360</v>
      </c>
      <c r="E545" s="155" t="s">
        <v>32</v>
      </c>
      <c r="F545" s="156" t="s">
        <v>560</v>
      </c>
      <c r="H545" s="155" t="s">
        <v>32</v>
      </c>
      <c r="I545" s="157"/>
      <c r="L545" s="153"/>
      <c r="M545" s="158"/>
      <c r="T545" s="159"/>
      <c r="AT545" s="155" t="s">
        <v>360</v>
      </c>
      <c r="AU545" s="155" t="s">
        <v>113</v>
      </c>
      <c r="AV545" s="12" t="s">
        <v>85</v>
      </c>
      <c r="AW545" s="12" t="s">
        <v>39</v>
      </c>
      <c r="AX545" s="12" t="s">
        <v>78</v>
      </c>
      <c r="AY545" s="155" t="s">
        <v>348</v>
      </c>
    </row>
    <row r="546" spans="2:65" s="12" customFormat="1" ht="10.199999999999999">
      <c r="B546" s="153"/>
      <c r="D546" s="154" t="s">
        <v>360</v>
      </c>
      <c r="E546" s="155" t="s">
        <v>32</v>
      </c>
      <c r="F546" s="156" t="s">
        <v>367</v>
      </c>
      <c r="H546" s="155" t="s">
        <v>32</v>
      </c>
      <c r="I546" s="157"/>
      <c r="L546" s="153"/>
      <c r="M546" s="158"/>
      <c r="T546" s="159"/>
      <c r="AT546" s="155" t="s">
        <v>360</v>
      </c>
      <c r="AU546" s="155" t="s">
        <v>113</v>
      </c>
      <c r="AV546" s="12" t="s">
        <v>85</v>
      </c>
      <c r="AW546" s="12" t="s">
        <v>39</v>
      </c>
      <c r="AX546" s="12" t="s">
        <v>78</v>
      </c>
      <c r="AY546" s="155" t="s">
        <v>348</v>
      </c>
    </row>
    <row r="547" spans="2:65" s="12" customFormat="1" ht="10.199999999999999">
      <c r="B547" s="153"/>
      <c r="D547" s="154" t="s">
        <v>360</v>
      </c>
      <c r="E547" s="155" t="s">
        <v>32</v>
      </c>
      <c r="F547" s="156" t="s">
        <v>368</v>
      </c>
      <c r="H547" s="155" t="s">
        <v>32</v>
      </c>
      <c r="I547" s="157"/>
      <c r="L547" s="153"/>
      <c r="M547" s="158"/>
      <c r="T547" s="159"/>
      <c r="AT547" s="155" t="s">
        <v>360</v>
      </c>
      <c r="AU547" s="155" t="s">
        <v>113</v>
      </c>
      <c r="AV547" s="12" t="s">
        <v>85</v>
      </c>
      <c r="AW547" s="12" t="s">
        <v>39</v>
      </c>
      <c r="AX547" s="12" t="s">
        <v>78</v>
      </c>
      <c r="AY547" s="155" t="s">
        <v>348</v>
      </c>
    </row>
    <row r="548" spans="2:65" s="12" customFormat="1" ht="10.199999999999999">
      <c r="B548" s="153"/>
      <c r="D548" s="154" t="s">
        <v>360</v>
      </c>
      <c r="E548" s="155" t="s">
        <v>32</v>
      </c>
      <c r="F548" s="156" t="s">
        <v>424</v>
      </c>
      <c r="H548" s="155" t="s">
        <v>32</v>
      </c>
      <c r="I548" s="157"/>
      <c r="L548" s="153"/>
      <c r="M548" s="158"/>
      <c r="T548" s="159"/>
      <c r="AT548" s="155" t="s">
        <v>360</v>
      </c>
      <c r="AU548" s="155" t="s">
        <v>113</v>
      </c>
      <c r="AV548" s="12" t="s">
        <v>85</v>
      </c>
      <c r="AW548" s="12" t="s">
        <v>39</v>
      </c>
      <c r="AX548" s="12" t="s">
        <v>78</v>
      </c>
      <c r="AY548" s="155" t="s">
        <v>348</v>
      </c>
    </row>
    <row r="549" spans="2:65" s="12" customFormat="1" ht="10.199999999999999">
      <c r="B549" s="153"/>
      <c r="D549" s="154" t="s">
        <v>360</v>
      </c>
      <c r="E549" s="155" t="s">
        <v>32</v>
      </c>
      <c r="F549" s="156" t="s">
        <v>561</v>
      </c>
      <c r="H549" s="155" t="s">
        <v>32</v>
      </c>
      <c r="I549" s="157"/>
      <c r="L549" s="153"/>
      <c r="M549" s="158"/>
      <c r="T549" s="159"/>
      <c r="AT549" s="155" t="s">
        <v>360</v>
      </c>
      <c r="AU549" s="155" t="s">
        <v>113</v>
      </c>
      <c r="AV549" s="12" t="s">
        <v>85</v>
      </c>
      <c r="AW549" s="12" t="s">
        <v>39</v>
      </c>
      <c r="AX549" s="12" t="s">
        <v>78</v>
      </c>
      <c r="AY549" s="155" t="s">
        <v>348</v>
      </c>
    </row>
    <row r="550" spans="2:65" s="12" customFormat="1" ht="10.199999999999999">
      <c r="B550" s="153"/>
      <c r="D550" s="154" t="s">
        <v>360</v>
      </c>
      <c r="E550" s="155" t="s">
        <v>32</v>
      </c>
      <c r="F550" s="156" t="s">
        <v>632</v>
      </c>
      <c r="H550" s="155" t="s">
        <v>32</v>
      </c>
      <c r="I550" s="157"/>
      <c r="L550" s="153"/>
      <c r="M550" s="158"/>
      <c r="T550" s="159"/>
      <c r="AT550" s="155" t="s">
        <v>360</v>
      </c>
      <c r="AU550" s="155" t="s">
        <v>113</v>
      </c>
      <c r="AV550" s="12" t="s">
        <v>85</v>
      </c>
      <c r="AW550" s="12" t="s">
        <v>39</v>
      </c>
      <c r="AX550" s="12" t="s">
        <v>78</v>
      </c>
      <c r="AY550" s="155" t="s">
        <v>348</v>
      </c>
    </row>
    <row r="551" spans="2:65" s="13" customFormat="1" ht="10.199999999999999">
      <c r="B551" s="160"/>
      <c r="D551" s="154" t="s">
        <v>360</v>
      </c>
      <c r="E551" s="162" t="s">
        <v>32</v>
      </c>
      <c r="F551" s="170" t="s">
        <v>201</v>
      </c>
      <c r="H551" s="163">
        <v>34.417000000000002</v>
      </c>
      <c r="I551" s="164"/>
      <c r="L551" s="160"/>
      <c r="M551" s="165"/>
      <c r="T551" s="166"/>
      <c r="AT551" s="161" t="s">
        <v>360</v>
      </c>
      <c r="AU551" s="161" t="s">
        <v>113</v>
      </c>
      <c r="AV551" s="13" t="s">
        <v>87</v>
      </c>
      <c r="AW551" s="13" t="s">
        <v>39</v>
      </c>
      <c r="AX551" s="13" t="s">
        <v>85</v>
      </c>
      <c r="AY551" s="161" t="s">
        <v>348</v>
      </c>
    </row>
    <row r="552" spans="2:65" s="1" customFormat="1" ht="10.199999999999999">
      <c r="B552" s="33"/>
      <c r="D552" s="154" t="s">
        <v>376</v>
      </c>
      <c r="F552" s="167" t="s">
        <v>383</v>
      </c>
      <c r="L552" s="33"/>
      <c r="M552" s="152"/>
      <c r="T552" s="54"/>
      <c r="AU552" s="17" t="s">
        <v>113</v>
      </c>
    </row>
    <row r="553" spans="2:65" s="1" customFormat="1" ht="10.199999999999999">
      <c r="B553" s="33"/>
      <c r="D553" s="154" t="s">
        <v>376</v>
      </c>
      <c r="F553" s="168" t="s">
        <v>384</v>
      </c>
      <c r="H553" s="169">
        <v>52.52</v>
      </c>
      <c r="L553" s="33"/>
      <c r="M553" s="152"/>
      <c r="T553" s="54"/>
      <c r="AU553" s="17" t="s">
        <v>113</v>
      </c>
    </row>
    <row r="554" spans="2:65" s="1" customFormat="1" ht="78" customHeight="1">
      <c r="B554" s="33"/>
      <c r="C554" s="136" t="s">
        <v>633</v>
      </c>
      <c r="D554" s="136" t="s">
        <v>352</v>
      </c>
      <c r="E554" s="137" t="s">
        <v>634</v>
      </c>
      <c r="F554" s="138" t="s">
        <v>635</v>
      </c>
      <c r="G554" s="139" t="s">
        <v>420</v>
      </c>
      <c r="H554" s="140">
        <v>25.59</v>
      </c>
      <c r="I554" s="141"/>
      <c r="J554" s="142">
        <f>ROUND(I554*H554,2)</f>
        <v>0</v>
      </c>
      <c r="K554" s="138" t="s">
        <v>356</v>
      </c>
      <c r="L554" s="33"/>
      <c r="M554" s="143" t="s">
        <v>32</v>
      </c>
      <c r="N554" s="144" t="s">
        <v>49</v>
      </c>
      <c r="P554" s="145">
        <f>O554*H554</f>
        <v>0</v>
      </c>
      <c r="Q554" s="145">
        <v>0.11162</v>
      </c>
      <c r="R554" s="145">
        <f>Q554*H554</f>
        <v>2.8563557999999998</v>
      </c>
      <c r="S554" s="145">
        <v>0</v>
      </c>
      <c r="T554" s="146">
        <f>S554*H554</f>
        <v>0</v>
      </c>
      <c r="AR554" s="147" t="s">
        <v>133</v>
      </c>
      <c r="AT554" s="147" t="s">
        <v>352</v>
      </c>
      <c r="AU554" s="147" t="s">
        <v>113</v>
      </c>
      <c r="AY554" s="17" t="s">
        <v>348</v>
      </c>
      <c r="BE554" s="148">
        <f>IF(N554="základní",J554,0)</f>
        <v>0</v>
      </c>
      <c r="BF554" s="148">
        <f>IF(N554="snížená",J554,0)</f>
        <v>0</v>
      </c>
      <c r="BG554" s="148">
        <f>IF(N554="zákl. přenesená",J554,0)</f>
        <v>0</v>
      </c>
      <c r="BH554" s="148">
        <f>IF(N554="sníž. přenesená",J554,0)</f>
        <v>0</v>
      </c>
      <c r="BI554" s="148">
        <f>IF(N554="nulová",J554,0)</f>
        <v>0</v>
      </c>
      <c r="BJ554" s="17" t="s">
        <v>85</v>
      </c>
      <c r="BK554" s="148">
        <f>ROUND(I554*H554,2)</f>
        <v>0</v>
      </c>
      <c r="BL554" s="17" t="s">
        <v>133</v>
      </c>
      <c r="BM554" s="147" t="s">
        <v>636</v>
      </c>
    </row>
    <row r="555" spans="2:65" s="1" customFormat="1" ht="10.199999999999999">
      <c r="B555" s="33"/>
      <c r="D555" s="149" t="s">
        <v>358</v>
      </c>
      <c r="F555" s="150" t="s">
        <v>637</v>
      </c>
      <c r="I555" s="151"/>
      <c r="L555" s="33"/>
      <c r="M555" s="152"/>
      <c r="T555" s="54"/>
      <c r="AT555" s="17" t="s">
        <v>358</v>
      </c>
      <c r="AU555" s="17" t="s">
        <v>113</v>
      </c>
    </row>
    <row r="556" spans="2:65" s="12" customFormat="1" ht="10.199999999999999">
      <c r="B556" s="153"/>
      <c r="D556" s="154" t="s">
        <v>360</v>
      </c>
      <c r="E556" s="155" t="s">
        <v>32</v>
      </c>
      <c r="F556" s="156" t="s">
        <v>361</v>
      </c>
      <c r="H556" s="155" t="s">
        <v>32</v>
      </c>
      <c r="I556" s="157"/>
      <c r="L556" s="153"/>
      <c r="M556" s="158"/>
      <c r="T556" s="159"/>
      <c r="AT556" s="155" t="s">
        <v>360</v>
      </c>
      <c r="AU556" s="155" t="s">
        <v>113</v>
      </c>
      <c r="AV556" s="12" t="s">
        <v>85</v>
      </c>
      <c r="AW556" s="12" t="s">
        <v>39</v>
      </c>
      <c r="AX556" s="12" t="s">
        <v>78</v>
      </c>
      <c r="AY556" s="155" t="s">
        <v>348</v>
      </c>
    </row>
    <row r="557" spans="2:65" s="12" customFormat="1" ht="10.199999999999999">
      <c r="B557" s="153"/>
      <c r="D557" s="154" t="s">
        <v>360</v>
      </c>
      <c r="E557" s="155" t="s">
        <v>32</v>
      </c>
      <c r="F557" s="156" t="s">
        <v>362</v>
      </c>
      <c r="H557" s="155" t="s">
        <v>32</v>
      </c>
      <c r="I557" s="157"/>
      <c r="L557" s="153"/>
      <c r="M557" s="158"/>
      <c r="T557" s="159"/>
      <c r="AT557" s="155" t="s">
        <v>360</v>
      </c>
      <c r="AU557" s="155" t="s">
        <v>113</v>
      </c>
      <c r="AV557" s="12" t="s">
        <v>85</v>
      </c>
      <c r="AW557" s="12" t="s">
        <v>39</v>
      </c>
      <c r="AX557" s="12" t="s">
        <v>78</v>
      </c>
      <c r="AY557" s="155" t="s">
        <v>348</v>
      </c>
    </row>
    <row r="558" spans="2:65" s="12" customFormat="1" ht="10.199999999999999">
      <c r="B558" s="153"/>
      <c r="D558" s="154" t="s">
        <v>360</v>
      </c>
      <c r="E558" s="155" t="s">
        <v>32</v>
      </c>
      <c r="F558" s="156" t="s">
        <v>559</v>
      </c>
      <c r="H558" s="155" t="s">
        <v>32</v>
      </c>
      <c r="I558" s="157"/>
      <c r="L558" s="153"/>
      <c r="M558" s="158"/>
      <c r="T558" s="159"/>
      <c r="AT558" s="155" t="s">
        <v>360</v>
      </c>
      <c r="AU558" s="155" t="s">
        <v>113</v>
      </c>
      <c r="AV558" s="12" t="s">
        <v>85</v>
      </c>
      <c r="AW558" s="12" t="s">
        <v>39</v>
      </c>
      <c r="AX558" s="12" t="s">
        <v>78</v>
      </c>
      <c r="AY558" s="155" t="s">
        <v>348</v>
      </c>
    </row>
    <row r="559" spans="2:65" s="12" customFormat="1" ht="10.199999999999999">
      <c r="B559" s="153"/>
      <c r="D559" s="154" t="s">
        <v>360</v>
      </c>
      <c r="E559" s="155" t="s">
        <v>32</v>
      </c>
      <c r="F559" s="156" t="s">
        <v>563</v>
      </c>
      <c r="H559" s="155" t="s">
        <v>32</v>
      </c>
      <c r="I559" s="157"/>
      <c r="L559" s="153"/>
      <c r="M559" s="158"/>
      <c r="T559" s="159"/>
      <c r="AT559" s="155" t="s">
        <v>360</v>
      </c>
      <c r="AU559" s="155" t="s">
        <v>113</v>
      </c>
      <c r="AV559" s="12" t="s">
        <v>85</v>
      </c>
      <c r="AW559" s="12" t="s">
        <v>39</v>
      </c>
      <c r="AX559" s="12" t="s">
        <v>78</v>
      </c>
      <c r="AY559" s="155" t="s">
        <v>348</v>
      </c>
    </row>
    <row r="560" spans="2:65" s="12" customFormat="1" ht="10.199999999999999">
      <c r="B560" s="153"/>
      <c r="D560" s="154" t="s">
        <v>360</v>
      </c>
      <c r="E560" s="155" t="s">
        <v>32</v>
      </c>
      <c r="F560" s="156" t="s">
        <v>367</v>
      </c>
      <c r="H560" s="155" t="s">
        <v>32</v>
      </c>
      <c r="I560" s="157"/>
      <c r="L560" s="153"/>
      <c r="M560" s="158"/>
      <c r="T560" s="159"/>
      <c r="AT560" s="155" t="s">
        <v>360</v>
      </c>
      <c r="AU560" s="155" t="s">
        <v>113</v>
      </c>
      <c r="AV560" s="12" t="s">
        <v>85</v>
      </c>
      <c r="AW560" s="12" t="s">
        <v>39</v>
      </c>
      <c r="AX560" s="12" t="s">
        <v>78</v>
      </c>
      <c r="AY560" s="155" t="s">
        <v>348</v>
      </c>
    </row>
    <row r="561" spans="2:65" s="12" customFormat="1" ht="10.199999999999999">
      <c r="B561" s="153"/>
      <c r="D561" s="154" t="s">
        <v>360</v>
      </c>
      <c r="E561" s="155" t="s">
        <v>32</v>
      </c>
      <c r="F561" s="156" t="s">
        <v>368</v>
      </c>
      <c r="H561" s="155" t="s">
        <v>32</v>
      </c>
      <c r="I561" s="157"/>
      <c r="L561" s="153"/>
      <c r="M561" s="158"/>
      <c r="T561" s="159"/>
      <c r="AT561" s="155" t="s">
        <v>360</v>
      </c>
      <c r="AU561" s="155" t="s">
        <v>113</v>
      </c>
      <c r="AV561" s="12" t="s">
        <v>85</v>
      </c>
      <c r="AW561" s="12" t="s">
        <v>39</v>
      </c>
      <c r="AX561" s="12" t="s">
        <v>78</v>
      </c>
      <c r="AY561" s="155" t="s">
        <v>348</v>
      </c>
    </row>
    <row r="562" spans="2:65" s="12" customFormat="1" ht="10.199999999999999">
      <c r="B562" s="153"/>
      <c r="D562" s="154" t="s">
        <v>360</v>
      </c>
      <c r="E562" s="155" t="s">
        <v>32</v>
      </c>
      <c r="F562" s="156" t="s">
        <v>424</v>
      </c>
      <c r="H562" s="155" t="s">
        <v>32</v>
      </c>
      <c r="I562" s="157"/>
      <c r="L562" s="153"/>
      <c r="M562" s="158"/>
      <c r="T562" s="159"/>
      <c r="AT562" s="155" t="s">
        <v>360</v>
      </c>
      <c r="AU562" s="155" t="s">
        <v>113</v>
      </c>
      <c r="AV562" s="12" t="s">
        <v>85</v>
      </c>
      <c r="AW562" s="12" t="s">
        <v>39</v>
      </c>
      <c r="AX562" s="12" t="s">
        <v>78</v>
      </c>
      <c r="AY562" s="155" t="s">
        <v>348</v>
      </c>
    </row>
    <row r="563" spans="2:65" s="13" customFormat="1" ht="10.199999999999999">
      <c r="B563" s="160"/>
      <c r="D563" s="154" t="s">
        <v>360</v>
      </c>
      <c r="E563" s="162" t="s">
        <v>32</v>
      </c>
      <c r="F563" s="170" t="s">
        <v>198</v>
      </c>
      <c r="H563" s="163">
        <v>25.59</v>
      </c>
      <c r="I563" s="164"/>
      <c r="L563" s="160"/>
      <c r="M563" s="165"/>
      <c r="T563" s="166"/>
      <c r="AT563" s="161" t="s">
        <v>360</v>
      </c>
      <c r="AU563" s="161" t="s">
        <v>113</v>
      </c>
      <c r="AV563" s="13" t="s">
        <v>87</v>
      </c>
      <c r="AW563" s="13" t="s">
        <v>39</v>
      </c>
      <c r="AX563" s="13" t="s">
        <v>85</v>
      </c>
      <c r="AY563" s="161" t="s">
        <v>348</v>
      </c>
    </row>
    <row r="564" spans="2:65" s="1" customFormat="1" ht="10.199999999999999">
      <c r="B564" s="33"/>
      <c r="D564" s="154" t="s">
        <v>376</v>
      </c>
      <c r="F564" s="167" t="s">
        <v>383</v>
      </c>
      <c r="L564" s="33"/>
      <c r="M564" s="152"/>
      <c r="T564" s="54"/>
      <c r="AU564" s="17" t="s">
        <v>113</v>
      </c>
    </row>
    <row r="565" spans="2:65" s="1" customFormat="1" ht="10.199999999999999">
      <c r="B565" s="33"/>
      <c r="D565" s="154" t="s">
        <v>376</v>
      </c>
      <c r="F565" s="168" t="s">
        <v>384</v>
      </c>
      <c r="H565" s="169">
        <v>52.52</v>
      </c>
      <c r="L565" s="33"/>
      <c r="M565" s="152"/>
      <c r="T565" s="54"/>
      <c r="AU565" s="17" t="s">
        <v>113</v>
      </c>
    </row>
    <row r="566" spans="2:65" s="1" customFormat="1" ht="24.15" customHeight="1">
      <c r="B566" s="33"/>
      <c r="C566" s="178" t="s">
        <v>638</v>
      </c>
      <c r="D566" s="178" t="s">
        <v>496</v>
      </c>
      <c r="E566" s="179" t="s">
        <v>639</v>
      </c>
      <c r="F566" s="180" t="s">
        <v>640</v>
      </c>
      <c r="G566" s="181" t="s">
        <v>420</v>
      </c>
      <c r="H566" s="182">
        <v>26.358000000000001</v>
      </c>
      <c r="I566" s="183"/>
      <c r="J566" s="184">
        <f>ROUND(I566*H566,2)</f>
        <v>0</v>
      </c>
      <c r="K566" s="180" t="s">
        <v>356</v>
      </c>
      <c r="L566" s="185"/>
      <c r="M566" s="186" t="s">
        <v>32</v>
      </c>
      <c r="N566" s="187" t="s">
        <v>49</v>
      </c>
      <c r="P566" s="145">
        <f>O566*H566</f>
        <v>0</v>
      </c>
      <c r="Q566" s="145">
        <v>0.17599999999999999</v>
      </c>
      <c r="R566" s="145">
        <f>Q566*H566</f>
        <v>4.6390079999999996</v>
      </c>
      <c r="S566" s="145">
        <v>0</v>
      </c>
      <c r="T566" s="146">
        <f>S566*H566</f>
        <v>0</v>
      </c>
      <c r="AR566" s="147" t="s">
        <v>433</v>
      </c>
      <c r="AT566" s="147" t="s">
        <v>496</v>
      </c>
      <c r="AU566" s="147" t="s">
        <v>113</v>
      </c>
      <c r="AY566" s="17" t="s">
        <v>348</v>
      </c>
      <c r="BE566" s="148">
        <f>IF(N566="základní",J566,0)</f>
        <v>0</v>
      </c>
      <c r="BF566" s="148">
        <f>IF(N566="snížená",J566,0)</f>
        <v>0</v>
      </c>
      <c r="BG566" s="148">
        <f>IF(N566="zákl. přenesená",J566,0)</f>
        <v>0</v>
      </c>
      <c r="BH566" s="148">
        <f>IF(N566="sníž. přenesená",J566,0)</f>
        <v>0</v>
      </c>
      <c r="BI566" s="148">
        <f>IF(N566="nulová",J566,0)</f>
        <v>0</v>
      </c>
      <c r="BJ566" s="17" t="s">
        <v>85</v>
      </c>
      <c r="BK566" s="148">
        <f>ROUND(I566*H566,2)</f>
        <v>0</v>
      </c>
      <c r="BL566" s="17" t="s">
        <v>133</v>
      </c>
      <c r="BM566" s="147" t="s">
        <v>641</v>
      </c>
    </row>
    <row r="567" spans="2:65" s="13" customFormat="1" ht="10.199999999999999">
      <c r="B567" s="160"/>
      <c r="D567" s="154" t="s">
        <v>360</v>
      </c>
      <c r="F567" s="162" t="s">
        <v>642</v>
      </c>
      <c r="H567" s="163">
        <v>26.358000000000001</v>
      </c>
      <c r="I567" s="164"/>
      <c r="L567" s="160"/>
      <c r="M567" s="165"/>
      <c r="T567" s="166"/>
      <c r="AT567" s="161" t="s">
        <v>360</v>
      </c>
      <c r="AU567" s="161" t="s">
        <v>113</v>
      </c>
      <c r="AV567" s="13" t="s">
        <v>87</v>
      </c>
      <c r="AW567" s="13" t="s">
        <v>4</v>
      </c>
      <c r="AX567" s="13" t="s">
        <v>85</v>
      </c>
      <c r="AY567" s="161" t="s">
        <v>348</v>
      </c>
    </row>
    <row r="568" spans="2:65" s="1" customFormat="1" ht="24.15" customHeight="1">
      <c r="B568" s="33"/>
      <c r="C568" s="136" t="s">
        <v>643</v>
      </c>
      <c r="D568" s="136" t="s">
        <v>352</v>
      </c>
      <c r="E568" s="137" t="s">
        <v>585</v>
      </c>
      <c r="F568" s="138" t="s">
        <v>586</v>
      </c>
      <c r="G568" s="139" t="s">
        <v>420</v>
      </c>
      <c r="H568" s="140">
        <v>34.417000000000002</v>
      </c>
      <c r="I568" s="141"/>
      <c r="J568" s="142">
        <f>ROUND(I568*H568,2)</f>
        <v>0</v>
      </c>
      <c r="K568" s="138" t="s">
        <v>356</v>
      </c>
      <c r="L568" s="33"/>
      <c r="M568" s="143" t="s">
        <v>32</v>
      </c>
      <c r="N568" s="144" t="s">
        <v>49</v>
      </c>
      <c r="P568" s="145">
        <f>O568*H568</f>
        <v>0</v>
      </c>
      <c r="Q568" s="145">
        <v>6.8999999999999997E-4</v>
      </c>
      <c r="R568" s="145">
        <f>Q568*H568</f>
        <v>2.3747730000000002E-2</v>
      </c>
      <c r="S568" s="145">
        <v>0</v>
      </c>
      <c r="T568" s="146">
        <f>S568*H568</f>
        <v>0</v>
      </c>
      <c r="AR568" s="147" t="s">
        <v>133</v>
      </c>
      <c r="AT568" s="147" t="s">
        <v>352</v>
      </c>
      <c r="AU568" s="147" t="s">
        <v>113</v>
      </c>
      <c r="AY568" s="17" t="s">
        <v>348</v>
      </c>
      <c r="BE568" s="148">
        <f>IF(N568="základní",J568,0)</f>
        <v>0</v>
      </c>
      <c r="BF568" s="148">
        <f>IF(N568="snížená",J568,0)</f>
        <v>0</v>
      </c>
      <c r="BG568" s="148">
        <f>IF(N568="zákl. přenesená",J568,0)</f>
        <v>0</v>
      </c>
      <c r="BH568" s="148">
        <f>IF(N568="sníž. přenesená",J568,0)</f>
        <v>0</v>
      </c>
      <c r="BI568" s="148">
        <f>IF(N568="nulová",J568,0)</f>
        <v>0</v>
      </c>
      <c r="BJ568" s="17" t="s">
        <v>85</v>
      </c>
      <c r="BK568" s="148">
        <f>ROUND(I568*H568,2)</f>
        <v>0</v>
      </c>
      <c r="BL568" s="17" t="s">
        <v>133</v>
      </c>
      <c r="BM568" s="147" t="s">
        <v>644</v>
      </c>
    </row>
    <row r="569" spans="2:65" s="1" customFormat="1" ht="10.199999999999999">
      <c r="B569" s="33"/>
      <c r="D569" s="149" t="s">
        <v>358</v>
      </c>
      <c r="F569" s="150" t="s">
        <v>588</v>
      </c>
      <c r="I569" s="151"/>
      <c r="L569" s="33"/>
      <c r="M569" s="152"/>
      <c r="T569" s="54"/>
      <c r="AT569" s="17" t="s">
        <v>358</v>
      </c>
      <c r="AU569" s="17" t="s">
        <v>113</v>
      </c>
    </row>
    <row r="570" spans="2:65" s="1" customFormat="1" ht="67.2">
      <c r="B570" s="33"/>
      <c r="D570" s="154" t="s">
        <v>589</v>
      </c>
      <c r="F570" s="188" t="s">
        <v>590</v>
      </c>
      <c r="I570" s="151"/>
      <c r="L570" s="33"/>
      <c r="M570" s="152"/>
      <c r="T570" s="54"/>
      <c r="AT570" s="17" t="s">
        <v>589</v>
      </c>
      <c r="AU570" s="17" t="s">
        <v>113</v>
      </c>
    </row>
    <row r="571" spans="2:65" s="12" customFormat="1" ht="10.199999999999999">
      <c r="B571" s="153"/>
      <c r="D571" s="154" t="s">
        <v>360</v>
      </c>
      <c r="E571" s="155" t="s">
        <v>32</v>
      </c>
      <c r="F571" s="156" t="s">
        <v>361</v>
      </c>
      <c r="H571" s="155" t="s">
        <v>32</v>
      </c>
      <c r="I571" s="157"/>
      <c r="L571" s="153"/>
      <c r="M571" s="158"/>
      <c r="T571" s="159"/>
      <c r="AT571" s="155" t="s">
        <v>360</v>
      </c>
      <c r="AU571" s="155" t="s">
        <v>113</v>
      </c>
      <c r="AV571" s="12" t="s">
        <v>85</v>
      </c>
      <c r="AW571" s="12" t="s">
        <v>39</v>
      </c>
      <c r="AX571" s="12" t="s">
        <v>78</v>
      </c>
      <c r="AY571" s="155" t="s">
        <v>348</v>
      </c>
    </row>
    <row r="572" spans="2:65" s="12" customFormat="1" ht="10.199999999999999">
      <c r="B572" s="153"/>
      <c r="D572" s="154" t="s">
        <v>360</v>
      </c>
      <c r="E572" s="155" t="s">
        <v>32</v>
      </c>
      <c r="F572" s="156" t="s">
        <v>362</v>
      </c>
      <c r="H572" s="155" t="s">
        <v>32</v>
      </c>
      <c r="I572" s="157"/>
      <c r="L572" s="153"/>
      <c r="M572" s="158"/>
      <c r="T572" s="159"/>
      <c r="AT572" s="155" t="s">
        <v>360</v>
      </c>
      <c r="AU572" s="155" t="s">
        <v>113</v>
      </c>
      <c r="AV572" s="12" t="s">
        <v>85</v>
      </c>
      <c r="AW572" s="12" t="s">
        <v>39</v>
      </c>
      <c r="AX572" s="12" t="s">
        <v>78</v>
      </c>
      <c r="AY572" s="155" t="s">
        <v>348</v>
      </c>
    </row>
    <row r="573" spans="2:65" s="12" customFormat="1" ht="10.199999999999999">
      <c r="B573" s="153"/>
      <c r="D573" s="154" t="s">
        <v>360</v>
      </c>
      <c r="E573" s="155" t="s">
        <v>32</v>
      </c>
      <c r="F573" s="156" t="s">
        <v>559</v>
      </c>
      <c r="H573" s="155" t="s">
        <v>32</v>
      </c>
      <c r="I573" s="157"/>
      <c r="L573" s="153"/>
      <c r="M573" s="158"/>
      <c r="T573" s="159"/>
      <c r="AT573" s="155" t="s">
        <v>360</v>
      </c>
      <c r="AU573" s="155" t="s">
        <v>113</v>
      </c>
      <c r="AV573" s="12" t="s">
        <v>85</v>
      </c>
      <c r="AW573" s="12" t="s">
        <v>39</v>
      </c>
      <c r="AX573" s="12" t="s">
        <v>78</v>
      </c>
      <c r="AY573" s="155" t="s">
        <v>348</v>
      </c>
    </row>
    <row r="574" spans="2:65" s="12" customFormat="1" ht="10.199999999999999">
      <c r="B574" s="153"/>
      <c r="D574" s="154" t="s">
        <v>360</v>
      </c>
      <c r="E574" s="155" t="s">
        <v>32</v>
      </c>
      <c r="F574" s="156" t="s">
        <v>560</v>
      </c>
      <c r="H574" s="155" t="s">
        <v>32</v>
      </c>
      <c r="I574" s="157"/>
      <c r="L574" s="153"/>
      <c r="M574" s="158"/>
      <c r="T574" s="159"/>
      <c r="AT574" s="155" t="s">
        <v>360</v>
      </c>
      <c r="AU574" s="155" t="s">
        <v>113</v>
      </c>
      <c r="AV574" s="12" t="s">
        <v>85</v>
      </c>
      <c r="AW574" s="12" t="s">
        <v>39</v>
      </c>
      <c r="AX574" s="12" t="s">
        <v>78</v>
      </c>
      <c r="AY574" s="155" t="s">
        <v>348</v>
      </c>
    </row>
    <row r="575" spans="2:65" s="12" customFormat="1" ht="10.199999999999999">
      <c r="B575" s="153"/>
      <c r="D575" s="154" t="s">
        <v>360</v>
      </c>
      <c r="E575" s="155" t="s">
        <v>32</v>
      </c>
      <c r="F575" s="156" t="s">
        <v>367</v>
      </c>
      <c r="H575" s="155" t="s">
        <v>32</v>
      </c>
      <c r="I575" s="157"/>
      <c r="L575" s="153"/>
      <c r="M575" s="158"/>
      <c r="T575" s="159"/>
      <c r="AT575" s="155" t="s">
        <v>360</v>
      </c>
      <c r="AU575" s="155" t="s">
        <v>113</v>
      </c>
      <c r="AV575" s="12" t="s">
        <v>85</v>
      </c>
      <c r="AW575" s="12" t="s">
        <v>39</v>
      </c>
      <c r="AX575" s="12" t="s">
        <v>78</v>
      </c>
      <c r="AY575" s="155" t="s">
        <v>348</v>
      </c>
    </row>
    <row r="576" spans="2:65" s="12" customFormat="1" ht="10.199999999999999">
      <c r="B576" s="153"/>
      <c r="D576" s="154" t="s">
        <v>360</v>
      </c>
      <c r="E576" s="155" t="s">
        <v>32</v>
      </c>
      <c r="F576" s="156" t="s">
        <v>368</v>
      </c>
      <c r="H576" s="155" t="s">
        <v>32</v>
      </c>
      <c r="I576" s="157"/>
      <c r="L576" s="153"/>
      <c r="M576" s="158"/>
      <c r="T576" s="159"/>
      <c r="AT576" s="155" t="s">
        <v>360</v>
      </c>
      <c r="AU576" s="155" t="s">
        <v>113</v>
      </c>
      <c r="AV576" s="12" t="s">
        <v>85</v>
      </c>
      <c r="AW576" s="12" t="s">
        <v>39</v>
      </c>
      <c r="AX576" s="12" t="s">
        <v>78</v>
      </c>
      <c r="AY576" s="155" t="s">
        <v>348</v>
      </c>
    </row>
    <row r="577" spans="2:65" s="12" customFormat="1" ht="10.199999999999999">
      <c r="B577" s="153"/>
      <c r="D577" s="154" t="s">
        <v>360</v>
      </c>
      <c r="E577" s="155" t="s">
        <v>32</v>
      </c>
      <c r="F577" s="156" t="s">
        <v>424</v>
      </c>
      <c r="H577" s="155" t="s">
        <v>32</v>
      </c>
      <c r="I577" s="157"/>
      <c r="L577" s="153"/>
      <c r="M577" s="158"/>
      <c r="T577" s="159"/>
      <c r="AT577" s="155" t="s">
        <v>360</v>
      </c>
      <c r="AU577" s="155" t="s">
        <v>113</v>
      </c>
      <c r="AV577" s="12" t="s">
        <v>85</v>
      </c>
      <c r="AW577" s="12" t="s">
        <v>39</v>
      </c>
      <c r="AX577" s="12" t="s">
        <v>78</v>
      </c>
      <c r="AY577" s="155" t="s">
        <v>348</v>
      </c>
    </row>
    <row r="578" spans="2:65" s="12" customFormat="1" ht="10.199999999999999">
      <c r="B578" s="153"/>
      <c r="D578" s="154" t="s">
        <v>360</v>
      </c>
      <c r="E578" s="155" t="s">
        <v>32</v>
      </c>
      <c r="F578" s="156" t="s">
        <v>561</v>
      </c>
      <c r="H578" s="155" t="s">
        <v>32</v>
      </c>
      <c r="I578" s="157"/>
      <c r="L578" s="153"/>
      <c r="M578" s="158"/>
      <c r="T578" s="159"/>
      <c r="AT578" s="155" t="s">
        <v>360</v>
      </c>
      <c r="AU578" s="155" t="s">
        <v>113</v>
      </c>
      <c r="AV578" s="12" t="s">
        <v>85</v>
      </c>
      <c r="AW578" s="12" t="s">
        <v>39</v>
      </c>
      <c r="AX578" s="12" t="s">
        <v>78</v>
      </c>
      <c r="AY578" s="155" t="s">
        <v>348</v>
      </c>
    </row>
    <row r="579" spans="2:65" s="12" customFormat="1" ht="10.199999999999999">
      <c r="B579" s="153"/>
      <c r="D579" s="154" t="s">
        <v>360</v>
      </c>
      <c r="E579" s="155" t="s">
        <v>32</v>
      </c>
      <c r="F579" s="156" t="s">
        <v>632</v>
      </c>
      <c r="H579" s="155" t="s">
        <v>32</v>
      </c>
      <c r="I579" s="157"/>
      <c r="L579" s="153"/>
      <c r="M579" s="158"/>
      <c r="T579" s="159"/>
      <c r="AT579" s="155" t="s">
        <v>360</v>
      </c>
      <c r="AU579" s="155" t="s">
        <v>113</v>
      </c>
      <c r="AV579" s="12" t="s">
        <v>85</v>
      </c>
      <c r="AW579" s="12" t="s">
        <v>39</v>
      </c>
      <c r="AX579" s="12" t="s">
        <v>78</v>
      </c>
      <c r="AY579" s="155" t="s">
        <v>348</v>
      </c>
    </row>
    <row r="580" spans="2:65" s="13" customFormat="1" ht="10.199999999999999">
      <c r="B580" s="160"/>
      <c r="D580" s="154" t="s">
        <v>360</v>
      </c>
      <c r="E580" s="162" t="s">
        <v>32</v>
      </c>
      <c r="F580" s="170" t="s">
        <v>201</v>
      </c>
      <c r="H580" s="163">
        <v>34.417000000000002</v>
      </c>
      <c r="I580" s="164"/>
      <c r="L580" s="160"/>
      <c r="M580" s="165"/>
      <c r="T580" s="166"/>
      <c r="AT580" s="161" t="s">
        <v>360</v>
      </c>
      <c r="AU580" s="161" t="s">
        <v>113</v>
      </c>
      <c r="AV580" s="13" t="s">
        <v>87</v>
      </c>
      <c r="AW580" s="13" t="s">
        <v>39</v>
      </c>
      <c r="AX580" s="13" t="s">
        <v>85</v>
      </c>
      <c r="AY580" s="161" t="s">
        <v>348</v>
      </c>
    </row>
    <row r="581" spans="2:65" s="1" customFormat="1" ht="10.199999999999999">
      <c r="B581" s="33"/>
      <c r="D581" s="154" t="s">
        <v>376</v>
      </c>
      <c r="F581" s="167" t="s">
        <v>383</v>
      </c>
      <c r="L581" s="33"/>
      <c r="M581" s="152"/>
      <c r="T581" s="54"/>
      <c r="AU581" s="17" t="s">
        <v>113</v>
      </c>
    </row>
    <row r="582" spans="2:65" s="1" customFormat="1" ht="10.199999999999999">
      <c r="B582" s="33"/>
      <c r="D582" s="154" t="s">
        <v>376</v>
      </c>
      <c r="F582" s="168" t="s">
        <v>384</v>
      </c>
      <c r="H582" s="169">
        <v>52.52</v>
      </c>
      <c r="L582" s="33"/>
      <c r="M582" s="152"/>
      <c r="T582" s="54"/>
      <c r="AU582" s="17" t="s">
        <v>113</v>
      </c>
    </row>
    <row r="583" spans="2:65" s="11" customFormat="1" ht="20.85" customHeight="1">
      <c r="B583" s="124"/>
      <c r="D583" s="125" t="s">
        <v>77</v>
      </c>
      <c r="E583" s="134" t="s">
        <v>645</v>
      </c>
      <c r="F583" s="134" t="s">
        <v>646</v>
      </c>
      <c r="I583" s="127"/>
      <c r="J583" s="135">
        <f>BK583</f>
        <v>0</v>
      </c>
      <c r="L583" s="124"/>
      <c r="M583" s="129"/>
      <c r="P583" s="130">
        <f>SUM(P584:P630)</f>
        <v>0</v>
      </c>
      <c r="R583" s="130">
        <f>SUM(R584:R630)</f>
        <v>-1.8860983099999995</v>
      </c>
      <c r="T583" s="131">
        <f>SUM(T584:T630)</f>
        <v>0</v>
      </c>
      <c r="AR583" s="125" t="s">
        <v>85</v>
      </c>
      <c r="AT583" s="132" t="s">
        <v>77</v>
      </c>
      <c r="AU583" s="132" t="s">
        <v>87</v>
      </c>
      <c r="AY583" s="125" t="s">
        <v>348</v>
      </c>
      <c r="BK583" s="133">
        <f>SUM(BK584:BK630)</f>
        <v>0</v>
      </c>
    </row>
    <row r="584" spans="2:65" s="1" customFormat="1" ht="33" customHeight="1">
      <c r="B584" s="33"/>
      <c r="C584" s="136" t="s">
        <v>647</v>
      </c>
      <c r="D584" s="136" t="s">
        <v>352</v>
      </c>
      <c r="E584" s="137" t="s">
        <v>626</v>
      </c>
      <c r="F584" s="138" t="s">
        <v>627</v>
      </c>
      <c r="G584" s="139" t="s">
        <v>420</v>
      </c>
      <c r="H584" s="140">
        <v>15.24</v>
      </c>
      <c r="I584" s="141"/>
      <c r="J584" s="142">
        <f>ROUND(I584*H584,2)</f>
        <v>0</v>
      </c>
      <c r="K584" s="138" t="s">
        <v>356</v>
      </c>
      <c r="L584" s="33"/>
      <c r="M584" s="143" t="s">
        <v>32</v>
      </c>
      <c r="N584" s="144" t="s">
        <v>49</v>
      </c>
      <c r="P584" s="145">
        <f>O584*H584</f>
        <v>0</v>
      </c>
      <c r="Q584" s="145">
        <v>0</v>
      </c>
      <c r="R584" s="145">
        <f>Q584*H584</f>
        <v>0</v>
      </c>
      <c r="S584" s="145">
        <v>0</v>
      </c>
      <c r="T584" s="146">
        <f>S584*H584</f>
        <v>0</v>
      </c>
      <c r="AR584" s="147" t="s">
        <v>133</v>
      </c>
      <c r="AT584" s="147" t="s">
        <v>352</v>
      </c>
      <c r="AU584" s="147" t="s">
        <v>113</v>
      </c>
      <c r="AY584" s="17" t="s">
        <v>348</v>
      </c>
      <c r="BE584" s="148">
        <f>IF(N584="základní",J584,0)</f>
        <v>0</v>
      </c>
      <c r="BF584" s="148">
        <f>IF(N584="snížená",J584,0)</f>
        <v>0</v>
      </c>
      <c r="BG584" s="148">
        <f>IF(N584="zákl. přenesená",J584,0)</f>
        <v>0</v>
      </c>
      <c r="BH584" s="148">
        <f>IF(N584="sníž. přenesená",J584,0)</f>
        <v>0</v>
      </c>
      <c r="BI584" s="148">
        <f>IF(N584="nulová",J584,0)</f>
        <v>0</v>
      </c>
      <c r="BJ584" s="17" t="s">
        <v>85</v>
      </c>
      <c r="BK584" s="148">
        <f>ROUND(I584*H584,2)</f>
        <v>0</v>
      </c>
      <c r="BL584" s="17" t="s">
        <v>133</v>
      </c>
      <c r="BM584" s="147" t="s">
        <v>648</v>
      </c>
    </row>
    <row r="585" spans="2:65" s="1" customFormat="1" ht="10.199999999999999">
      <c r="B585" s="33"/>
      <c r="D585" s="149" t="s">
        <v>358</v>
      </c>
      <c r="F585" s="150" t="s">
        <v>629</v>
      </c>
      <c r="I585" s="151"/>
      <c r="L585" s="33"/>
      <c r="M585" s="152"/>
      <c r="T585" s="54"/>
      <c r="AT585" s="17" t="s">
        <v>358</v>
      </c>
      <c r="AU585" s="17" t="s">
        <v>113</v>
      </c>
    </row>
    <row r="586" spans="2:65" s="12" customFormat="1" ht="10.199999999999999">
      <c r="B586" s="153"/>
      <c r="D586" s="154" t="s">
        <v>360</v>
      </c>
      <c r="E586" s="155" t="s">
        <v>32</v>
      </c>
      <c r="F586" s="156" t="s">
        <v>361</v>
      </c>
      <c r="H586" s="155" t="s">
        <v>32</v>
      </c>
      <c r="I586" s="157"/>
      <c r="L586" s="153"/>
      <c r="M586" s="158"/>
      <c r="T586" s="159"/>
      <c r="AT586" s="155" t="s">
        <v>360</v>
      </c>
      <c r="AU586" s="155" t="s">
        <v>113</v>
      </c>
      <c r="AV586" s="12" t="s">
        <v>85</v>
      </c>
      <c r="AW586" s="12" t="s">
        <v>39</v>
      </c>
      <c r="AX586" s="12" t="s">
        <v>78</v>
      </c>
      <c r="AY586" s="155" t="s">
        <v>348</v>
      </c>
    </row>
    <row r="587" spans="2:65" s="12" customFormat="1" ht="10.199999999999999">
      <c r="B587" s="153"/>
      <c r="D587" s="154" t="s">
        <v>360</v>
      </c>
      <c r="E587" s="155" t="s">
        <v>32</v>
      </c>
      <c r="F587" s="156" t="s">
        <v>362</v>
      </c>
      <c r="H587" s="155" t="s">
        <v>32</v>
      </c>
      <c r="I587" s="157"/>
      <c r="L587" s="153"/>
      <c r="M587" s="158"/>
      <c r="T587" s="159"/>
      <c r="AT587" s="155" t="s">
        <v>360</v>
      </c>
      <c r="AU587" s="155" t="s">
        <v>113</v>
      </c>
      <c r="AV587" s="12" t="s">
        <v>85</v>
      </c>
      <c r="AW587" s="12" t="s">
        <v>39</v>
      </c>
      <c r="AX587" s="12" t="s">
        <v>78</v>
      </c>
      <c r="AY587" s="155" t="s">
        <v>348</v>
      </c>
    </row>
    <row r="588" spans="2:65" s="12" customFormat="1" ht="10.199999999999999">
      <c r="B588" s="153"/>
      <c r="D588" s="154" t="s">
        <v>360</v>
      </c>
      <c r="E588" s="155" t="s">
        <v>32</v>
      </c>
      <c r="F588" s="156" t="s">
        <v>559</v>
      </c>
      <c r="H588" s="155" t="s">
        <v>32</v>
      </c>
      <c r="I588" s="157"/>
      <c r="L588" s="153"/>
      <c r="M588" s="158"/>
      <c r="T588" s="159"/>
      <c r="AT588" s="155" t="s">
        <v>360</v>
      </c>
      <c r="AU588" s="155" t="s">
        <v>113</v>
      </c>
      <c r="AV588" s="12" t="s">
        <v>85</v>
      </c>
      <c r="AW588" s="12" t="s">
        <v>39</v>
      </c>
      <c r="AX588" s="12" t="s">
        <v>78</v>
      </c>
      <c r="AY588" s="155" t="s">
        <v>348</v>
      </c>
    </row>
    <row r="589" spans="2:65" s="12" customFormat="1" ht="10.199999999999999">
      <c r="B589" s="153"/>
      <c r="D589" s="154" t="s">
        <v>360</v>
      </c>
      <c r="E589" s="155" t="s">
        <v>32</v>
      </c>
      <c r="F589" s="156" t="s">
        <v>563</v>
      </c>
      <c r="H589" s="155" t="s">
        <v>32</v>
      </c>
      <c r="I589" s="157"/>
      <c r="L589" s="153"/>
      <c r="M589" s="158"/>
      <c r="T589" s="159"/>
      <c r="AT589" s="155" t="s">
        <v>360</v>
      </c>
      <c r="AU589" s="155" t="s">
        <v>113</v>
      </c>
      <c r="AV589" s="12" t="s">
        <v>85</v>
      </c>
      <c r="AW589" s="12" t="s">
        <v>39</v>
      </c>
      <c r="AX589" s="12" t="s">
        <v>78</v>
      </c>
      <c r="AY589" s="155" t="s">
        <v>348</v>
      </c>
    </row>
    <row r="590" spans="2:65" s="12" customFormat="1" ht="10.199999999999999">
      <c r="B590" s="153"/>
      <c r="D590" s="154" t="s">
        <v>360</v>
      </c>
      <c r="E590" s="155" t="s">
        <v>32</v>
      </c>
      <c r="F590" s="156" t="s">
        <v>366</v>
      </c>
      <c r="H590" s="155" t="s">
        <v>32</v>
      </c>
      <c r="I590" s="157"/>
      <c r="L590" s="153"/>
      <c r="M590" s="158"/>
      <c r="T590" s="159"/>
      <c r="AT590" s="155" t="s">
        <v>360</v>
      </c>
      <c r="AU590" s="155" t="s">
        <v>113</v>
      </c>
      <c r="AV590" s="12" t="s">
        <v>85</v>
      </c>
      <c r="AW590" s="12" t="s">
        <v>39</v>
      </c>
      <c r="AX590" s="12" t="s">
        <v>78</v>
      </c>
      <c r="AY590" s="155" t="s">
        <v>348</v>
      </c>
    </row>
    <row r="591" spans="2:65" s="13" customFormat="1" ht="10.199999999999999">
      <c r="B591" s="160"/>
      <c r="D591" s="154" t="s">
        <v>360</v>
      </c>
      <c r="E591" s="162" t="s">
        <v>32</v>
      </c>
      <c r="F591" s="170" t="s">
        <v>204</v>
      </c>
      <c r="H591" s="163">
        <v>15.24</v>
      </c>
      <c r="I591" s="164"/>
      <c r="L591" s="160"/>
      <c r="M591" s="165"/>
      <c r="T591" s="166"/>
      <c r="AT591" s="161" t="s">
        <v>360</v>
      </c>
      <c r="AU591" s="161" t="s">
        <v>113</v>
      </c>
      <c r="AV591" s="13" t="s">
        <v>87</v>
      </c>
      <c r="AW591" s="13" t="s">
        <v>39</v>
      </c>
      <c r="AX591" s="13" t="s">
        <v>85</v>
      </c>
      <c r="AY591" s="161" t="s">
        <v>348</v>
      </c>
    </row>
    <row r="592" spans="2:65" s="1" customFormat="1" ht="10.199999999999999">
      <c r="B592" s="33"/>
      <c r="D592" s="154" t="s">
        <v>376</v>
      </c>
      <c r="F592" s="167" t="s">
        <v>381</v>
      </c>
      <c r="L592" s="33"/>
      <c r="M592" s="152"/>
      <c r="T592" s="54"/>
      <c r="AU592" s="17" t="s">
        <v>113</v>
      </c>
    </row>
    <row r="593" spans="2:65" s="1" customFormat="1" ht="10.199999999999999">
      <c r="B593" s="33"/>
      <c r="D593" s="154" t="s">
        <v>376</v>
      </c>
      <c r="F593" s="168" t="s">
        <v>382</v>
      </c>
      <c r="H593" s="169">
        <v>15.24</v>
      </c>
      <c r="L593" s="33"/>
      <c r="M593" s="152"/>
      <c r="T593" s="54"/>
      <c r="AU593" s="17" t="s">
        <v>113</v>
      </c>
    </row>
    <row r="594" spans="2:65" s="1" customFormat="1" ht="33" customHeight="1">
      <c r="B594" s="33"/>
      <c r="C594" s="136" t="s">
        <v>649</v>
      </c>
      <c r="D594" s="136" t="s">
        <v>352</v>
      </c>
      <c r="E594" s="137" t="s">
        <v>555</v>
      </c>
      <c r="F594" s="138" t="s">
        <v>556</v>
      </c>
      <c r="G594" s="139" t="s">
        <v>420</v>
      </c>
      <c r="H594" s="140">
        <v>20.981000000000002</v>
      </c>
      <c r="I594" s="141"/>
      <c r="J594" s="142">
        <f>ROUND(I594*H594,2)</f>
        <v>0</v>
      </c>
      <c r="K594" s="138" t="s">
        <v>356</v>
      </c>
      <c r="L594" s="33"/>
      <c r="M594" s="143" t="s">
        <v>32</v>
      </c>
      <c r="N594" s="144" t="s">
        <v>49</v>
      </c>
      <c r="P594" s="145">
        <f>O594*H594</f>
        <v>0</v>
      </c>
      <c r="Q594" s="145">
        <v>0</v>
      </c>
      <c r="R594" s="145">
        <f>Q594*H594</f>
        <v>0</v>
      </c>
      <c r="S594" s="145">
        <v>0</v>
      </c>
      <c r="T594" s="146">
        <f>S594*H594</f>
        <v>0</v>
      </c>
      <c r="AR594" s="147" t="s">
        <v>133</v>
      </c>
      <c r="AT594" s="147" t="s">
        <v>352</v>
      </c>
      <c r="AU594" s="147" t="s">
        <v>113</v>
      </c>
      <c r="AY594" s="17" t="s">
        <v>348</v>
      </c>
      <c r="BE594" s="148">
        <f>IF(N594="základní",J594,0)</f>
        <v>0</v>
      </c>
      <c r="BF594" s="148">
        <f>IF(N594="snížená",J594,0)</f>
        <v>0</v>
      </c>
      <c r="BG594" s="148">
        <f>IF(N594="zákl. přenesená",J594,0)</f>
        <v>0</v>
      </c>
      <c r="BH594" s="148">
        <f>IF(N594="sníž. přenesená",J594,0)</f>
        <v>0</v>
      </c>
      <c r="BI594" s="148">
        <f>IF(N594="nulová",J594,0)</f>
        <v>0</v>
      </c>
      <c r="BJ594" s="17" t="s">
        <v>85</v>
      </c>
      <c r="BK594" s="148">
        <f>ROUND(I594*H594,2)</f>
        <v>0</v>
      </c>
      <c r="BL594" s="17" t="s">
        <v>133</v>
      </c>
      <c r="BM594" s="147" t="s">
        <v>650</v>
      </c>
    </row>
    <row r="595" spans="2:65" s="1" customFormat="1" ht="10.199999999999999">
      <c r="B595" s="33"/>
      <c r="D595" s="149" t="s">
        <v>358</v>
      </c>
      <c r="F595" s="150" t="s">
        <v>558</v>
      </c>
      <c r="I595" s="151"/>
      <c r="L595" s="33"/>
      <c r="M595" s="152"/>
      <c r="T595" s="54"/>
      <c r="AT595" s="17" t="s">
        <v>358</v>
      </c>
      <c r="AU595" s="17" t="s">
        <v>113</v>
      </c>
    </row>
    <row r="596" spans="2:65" s="12" customFormat="1" ht="10.199999999999999">
      <c r="B596" s="153"/>
      <c r="D596" s="154" t="s">
        <v>360</v>
      </c>
      <c r="E596" s="155" t="s">
        <v>32</v>
      </c>
      <c r="F596" s="156" t="s">
        <v>361</v>
      </c>
      <c r="H596" s="155" t="s">
        <v>32</v>
      </c>
      <c r="I596" s="157"/>
      <c r="L596" s="153"/>
      <c r="M596" s="158"/>
      <c r="T596" s="159"/>
      <c r="AT596" s="155" t="s">
        <v>360</v>
      </c>
      <c r="AU596" s="155" t="s">
        <v>113</v>
      </c>
      <c r="AV596" s="12" t="s">
        <v>85</v>
      </c>
      <c r="AW596" s="12" t="s">
        <v>39</v>
      </c>
      <c r="AX596" s="12" t="s">
        <v>78</v>
      </c>
      <c r="AY596" s="155" t="s">
        <v>348</v>
      </c>
    </row>
    <row r="597" spans="2:65" s="12" customFormat="1" ht="10.199999999999999">
      <c r="B597" s="153"/>
      <c r="D597" s="154" t="s">
        <v>360</v>
      </c>
      <c r="E597" s="155" t="s">
        <v>32</v>
      </c>
      <c r="F597" s="156" t="s">
        <v>362</v>
      </c>
      <c r="H597" s="155" t="s">
        <v>32</v>
      </c>
      <c r="I597" s="157"/>
      <c r="L597" s="153"/>
      <c r="M597" s="158"/>
      <c r="T597" s="159"/>
      <c r="AT597" s="155" t="s">
        <v>360</v>
      </c>
      <c r="AU597" s="155" t="s">
        <v>113</v>
      </c>
      <c r="AV597" s="12" t="s">
        <v>85</v>
      </c>
      <c r="AW597" s="12" t="s">
        <v>39</v>
      </c>
      <c r="AX597" s="12" t="s">
        <v>78</v>
      </c>
      <c r="AY597" s="155" t="s">
        <v>348</v>
      </c>
    </row>
    <row r="598" spans="2:65" s="12" customFormat="1" ht="10.199999999999999">
      <c r="B598" s="153"/>
      <c r="D598" s="154" t="s">
        <v>360</v>
      </c>
      <c r="E598" s="155" t="s">
        <v>32</v>
      </c>
      <c r="F598" s="156" t="s">
        <v>559</v>
      </c>
      <c r="H598" s="155" t="s">
        <v>32</v>
      </c>
      <c r="I598" s="157"/>
      <c r="L598" s="153"/>
      <c r="M598" s="158"/>
      <c r="T598" s="159"/>
      <c r="AT598" s="155" t="s">
        <v>360</v>
      </c>
      <c r="AU598" s="155" t="s">
        <v>113</v>
      </c>
      <c r="AV598" s="12" t="s">
        <v>85</v>
      </c>
      <c r="AW598" s="12" t="s">
        <v>39</v>
      </c>
      <c r="AX598" s="12" t="s">
        <v>78</v>
      </c>
      <c r="AY598" s="155" t="s">
        <v>348</v>
      </c>
    </row>
    <row r="599" spans="2:65" s="12" customFormat="1" ht="10.199999999999999">
      <c r="B599" s="153"/>
      <c r="D599" s="154" t="s">
        <v>360</v>
      </c>
      <c r="E599" s="155" t="s">
        <v>32</v>
      </c>
      <c r="F599" s="156" t="s">
        <v>560</v>
      </c>
      <c r="H599" s="155" t="s">
        <v>32</v>
      </c>
      <c r="I599" s="157"/>
      <c r="L599" s="153"/>
      <c r="M599" s="158"/>
      <c r="T599" s="159"/>
      <c r="AT599" s="155" t="s">
        <v>360</v>
      </c>
      <c r="AU599" s="155" t="s">
        <v>113</v>
      </c>
      <c r="AV599" s="12" t="s">
        <v>85</v>
      </c>
      <c r="AW599" s="12" t="s">
        <v>39</v>
      </c>
      <c r="AX599" s="12" t="s">
        <v>78</v>
      </c>
      <c r="AY599" s="155" t="s">
        <v>348</v>
      </c>
    </row>
    <row r="600" spans="2:65" s="12" customFormat="1" ht="10.199999999999999">
      <c r="B600" s="153"/>
      <c r="D600" s="154" t="s">
        <v>360</v>
      </c>
      <c r="E600" s="155" t="s">
        <v>32</v>
      </c>
      <c r="F600" s="156" t="s">
        <v>366</v>
      </c>
      <c r="H600" s="155" t="s">
        <v>32</v>
      </c>
      <c r="I600" s="157"/>
      <c r="L600" s="153"/>
      <c r="M600" s="158"/>
      <c r="T600" s="159"/>
      <c r="AT600" s="155" t="s">
        <v>360</v>
      </c>
      <c r="AU600" s="155" t="s">
        <v>113</v>
      </c>
      <c r="AV600" s="12" t="s">
        <v>85</v>
      </c>
      <c r="AW600" s="12" t="s">
        <v>39</v>
      </c>
      <c r="AX600" s="12" t="s">
        <v>78</v>
      </c>
      <c r="AY600" s="155" t="s">
        <v>348</v>
      </c>
    </row>
    <row r="601" spans="2:65" s="12" customFormat="1" ht="10.199999999999999">
      <c r="B601" s="153"/>
      <c r="D601" s="154" t="s">
        <v>360</v>
      </c>
      <c r="E601" s="155" t="s">
        <v>32</v>
      </c>
      <c r="F601" s="156" t="s">
        <v>561</v>
      </c>
      <c r="H601" s="155" t="s">
        <v>32</v>
      </c>
      <c r="I601" s="157"/>
      <c r="L601" s="153"/>
      <c r="M601" s="158"/>
      <c r="T601" s="159"/>
      <c r="AT601" s="155" t="s">
        <v>360</v>
      </c>
      <c r="AU601" s="155" t="s">
        <v>113</v>
      </c>
      <c r="AV601" s="12" t="s">
        <v>85</v>
      </c>
      <c r="AW601" s="12" t="s">
        <v>39</v>
      </c>
      <c r="AX601" s="12" t="s">
        <v>78</v>
      </c>
      <c r="AY601" s="155" t="s">
        <v>348</v>
      </c>
    </row>
    <row r="602" spans="2:65" s="12" customFormat="1" ht="10.199999999999999">
      <c r="B602" s="153"/>
      <c r="D602" s="154" t="s">
        <v>360</v>
      </c>
      <c r="E602" s="155" t="s">
        <v>32</v>
      </c>
      <c r="F602" s="156" t="s">
        <v>651</v>
      </c>
      <c r="H602" s="155" t="s">
        <v>32</v>
      </c>
      <c r="I602" s="157"/>
      <c r="L602" s="153"/>
      <c r="M602" s="158"/>
      <c r="T602" s="159"/>
      <c r="AT602" s="155" t="s">
        <v>360</v>
      </c>
      <c r="AU602" s="155" t="s">
        <v>113</v>
      </c>
      <c r="AV602" s="12" t="s">
        <v>85</v>
      </c>
      <c r="AW602" s="12" t="s">
        <v>39</v>
      </c>
      <c r="AX602" s="12" t="s">
        <v>78</v>
      </c>
      <c r="AY602" s="155" t="s">
        <v>348</v>
      </c>
    </row>
    <row r="603" spans="2:65" s="13" customFormat="1" ht="10.199999999999999">
      <c r="B603" s="160"/>
      <c r="D603" s="154" t="s">
        <v>360</v>
      </c>
      <c r="E603" s="162" t="s">
        <v>32</v>
      </c>
      <c r="F603" s="170" t="s">
        <v>207</v>
      </c>
      <c r="H603" s="163">
        <v>20.981000000000002</v>
      </c>
      <c r="I603" s="164"/>
      <c r="L603" s="160"/>
      <c r="M603" s="165"/>
      <c r="T603" s="166"/>
      <c r="AT603" s="161" t="s">
        <v>360</v>
      </c>
      <c r="AU603" s="161" t="s">
        <v>113</v>
      </c>
      <c r="AV603" s="13" t="s">
        <v>87</v>
      </c>
      <c r="AW603" s="13" t="s">
        <v>39</v>
      </c>
      <c r="AX603" s="13" t="s">
        <v>85</v>
      </c>
      <c r="AY603" s="161" t="s">
        <v>348</v>
      </c>
    </row>
    <row r="604" spans="2:65" s="1" customFormat="1" ht="10.199999999999999">
      <c r="B604" s="33"/>
      <c r="D604" s="154" t="s">
        <v>376</v>
      </c>
      <c r="F604" s="167" t="s">
        <v>381</v>
      </c>
      <c r="L604" s="33"/>
      <c r="M604" s="152"/>
      <c r="T604" s="54"/>
      <c r="AU604" s="17" t="s">
        <v>113</v>
      </c>
    </row>
    <row r="605" spans="2:65" s="1" customFormat="1" ht="10.199999999999999">
      <c r="B605" s="33"/>
      <c r="D605" s="154" t="s">
        <v>376</v>
      </c>
      <c r="F605" s="168" t="s">
        <v>382</v>
      </c>
      <c r="H605" s="169">
        <v>15.24</v>
      </c>
      <c r="L605" s="33"/>
      <c r="M605" s="152"/>
      <c r="T605" s="54"/>
      <c r="AU605" s="17" t="s">
        <v>113</v>
      </c>
    </row>
    <row r="606" spans="2:65" s="1" customFormat="1" ht="78" customHeight="1">
      <c r="B606" s="33"/>
      <c r="C606" s="136" t="s">
        <v>652</v>
      </c>
      <c r="D606" s="136" t="s">
        <v>352</v>
      </c>
      <c r="E606" s="137" t="s">
        <v>653</v>
      </c>
      <c r="F606" s="138" t="s">
        <v>654</v>
      </c>
      <c r="G606" s="139" t="s">
        <v>420</v>
      </c>
      <c r="H606" s="140">
        <v>15.24</v>
      </c>
      <c r="I606" s="141"/>
      <c r="J606" s="142">
        <f>ROUND(I606*H606,2)</f>
        <v>0</v>
      </c>
      <c r="K606" s="138" t="s">
        <v>356</v>
      </c>
      <c r="L606" s="33"/>
      <c r="M606" s="143" t="s">
        <v>32</v>
      </c>
      <c r="N606" s="144" t="s">
        <v>49</v>
      </c>
      <c r="P606" s="145">
        <f>O606*H606</f>
        <v>0</v>
      </c>
      <c r="Q606" s="145">
        <v>0.11162</v>
      </c>
      <c r="R606" s="145">
        <f>Q606*H606</f>
        <v>1.7010888</v>
      </c>
      <c r="S606" s="145">
        <v>0</v>
      </c>
      <c r="T606" s="146">
        <f>S606*H606</f>
        <v>0</v>
      </c>
      <c r="AR606" s="147" t="s">
        <v>133</v>
      </c>
      <c r="AT606" s="147" t="s">
        <v>352</v>
      </c>
      <c r="AU606" s="147" t="s">
        <v>113</v>
      </c>
      <c r="AY606" s="17" t="s">
        <v>348</v>
      </c>
      <c r="BE606" s="148">
        <f>IF(N606="základní",J606,0)</f>
        <v>0</v>
      </c>
      <c r="BF606" s="148">
        <f>IF(N606="snížená",J606,0)</f>
        <v>0</v>
      </c>
      <c r="BG606" s="148">
        <f>IF(N606="zákl. přenesená",J606,0)</f>
        <v>0</v>
      </c>
      <c r="BH606" s="148">
        <f>IF(N606="sníž. přenesená",J606,0)</f>
        <v>0</v>
      </c>
      <c r="BI606" s="148">
        <f>IF(N606="nulová",J606,0)</f>
        <v>0</v>
      </c>
      <c r="BJ606" s="17" t="s">
        <v>85</v>
      </c>
      <c r="BK606" s="148">
        <f>ROUND(I606*H606,2)</f>
        <v>0</v>
      </c>
      <c r="BL606" s="17" t="s">
        <v>133</v>
      </c>
      <c r="BM606" s="147" t="s">
        <v>655</v>
      </c>
    </row>
    <row r="607" spans="2:65" s="1" customFormat="1" ht="10.199999999999999">
      <c r="B607" s="33"/>
      <c r="D607" s="149" t="s">
        <v>358</v>
      </c>
      <c r="F607" s="150" t="s">
        <v>656</v>
      </c>
      <c r="I607" s="151"/>
      <c r="L607" s="33"/>
      <c r="M607" s="152"/>
      <c r="T607" s="54"/>
      <c r="AT607" s="17" t="s">
        <v>358</v>
      </c>
      <c r="AU607" s="17" t="s">
        <v>113</v>
      </c>
    </row>
    <row r="608" spans="2:65" s="12" customFormat="1" ht="10.199999999999999">
      <c r="B608" s="153"/>
      <c r="D608" s="154" t="s">
        <v>360</v>
      </c>
      <c r="E608" s="155" t="s">
        <v>32</v>
      </c>
      <c r="F608" s="156" t="s">
        <v>361</v>
      </c>
      <c r="H608" s="155" t="s">
        <v>32</v>
      </c>
      <c r="I608" s="157"/>
      <c r="L608" s="153"/>
      <c r="M608" s="158"/>
      <c r="T608" s="159"/>
      <c r="AT608" s="155" t="s">
        <v>360</v>
      </c>
      <c r="AU608" s="155" t="s">
        <v>113</v>
      </c>
      <c r="AV608" s="12" t="s">
        <v>85</v>
      </c>
      <c r="AW608" s="12" t="s">
        <v>39</v>
      </c>
      <c r="AX608" s="12" t="s">
        <v>78</v>
      </c>
      <c r="AY608" s="155" t="s">
        <v>348</v>
      </c>
    </row>
    <row r="609" spans="2:65" s="12" customFormat="1" ht="10.199999999999999">
      <c r="B609" s="153"/>
      <c r="D609" s="154" t="s">
        <v>360</v>
      </c>
      <c r="E609" s="155" t="s">
        <v>32</v>
      </c>
      <c r="F609" s="156" t="s">
        <v>362</v>
      </c>
      <c r="H609" s="155" t="s">
        <v>32</v>
      </c>
      <c r="I609" s="157"/>
      <c r="L609" s="153"/>
      <c r="M609" s="158"/>
      <c r="T609" s="159"/>
      <c r="AT609" s="155" t="s">
        <v>360</v>
      </c>
      <c r="AU609" s="155" t="s">
        <v>113</v>
      </c>
      <c r="AV609" s="12" t="s">
        <v>85</v>
      </c>
      <c r="AW609" s="12" t="s">
        <v>39</v>
      </c>
      <c r="AX609" s="12" t="s">
        <v>78</v>
      </c>
      <c r="AY609" s="155" t="s">
        <v>348</v>
      </c>
    </row>
    <row r="610" spans="2:65" s="12" customFormat="1" ht="10.199999999999999">
      <c r="B610" s="153"/>
      <c r="D610" s="154" t="s">
        <v>360</v>
      </c>
      <c r="E610" s="155" t="s">
        <v>32</v>
      </c>
      <c r="F610" s="156" t="s">
        <v>559</v>
      </c>
      <c r="H610" s="155" t="s">
        <v>32</v>
      </c>
      <c r="I610" s="157"/>
      <c r="L610" s="153"/>
      <c r="M610" s="158"/>
      <c r="T610" s="159"/>
      <c r="AT610" s="155" t="s">
        <v>360</v>
      </c>
      <c r="AU610" s="155" t="s">
        <v>113</v>
      </c>
      <c r="AV610" s="12" t="s">
        <v>85</v>
      </c>
      <c r="AW610" s="12" t="s">
        <v>39</v>
      </c>
      <c r="AX610" s="12" t="s">
        <v>78</v>
      </c>
      <c r="AY610" s="155" t="s">
        <v>348</v>
      </c>
    </row>
    <row r="611" spans="2:65" s="12" customFormat="1" ht="10.199999999999999">
      <c r="B611" s="153"/>
      <c r="D611" s="154" t="s">
        <v>360</v>
      </c>
      <c r="E611" s="155" t="s">
        <v>32</v>
      </c>
      <c r="F611" s="156" t="s">
        <v>563</v>
      </c>
      <c r="H611" s="155" t="s">
        <v>32</v>
      </c>
      <c r="I611" s="157"/>
      <c r="L611" s="153"/>
      <c r="M611" s="158"/>
      <c r="T611" s="159"/>
      <c r="AT611" s="155" t="s">
        <v>360</v>
      </c>
      <c r="AU611" s="155" t="s">
        <v>113</v>
      </c>
      <c r="AV611" s="12" t="s">
        <v>85</v>
      </c>
      <c r="AW611" s="12" t="s">
        <v>39</v>
      </c>
      <c r="AX611" s="12" t="s">
        <v>78</v>
      </c>
      <c r="AY611" s="155" t="s">
        <v>348</v>
      </c>
    </row>
    <row r="612" spans="2:65" s="12" customFormat="1" ht="10.199999999999999">
      <c r="B612" s="153"/>
      <c r="D612" s="154" t="s">
        <v>360</v>
      </c>
      <c r="E612" s="155" t="s">
        <v>32</v>
      </c>
      <c r="F612" s="156" t="s">
        <v>366</v>
      </c>
      <c r="H612" s="155" t="s">
        <v>32</v>
      </c>
      <c r="I612" s="157"/>
      <c r="L612" s="153"/>
      <c r="M612" s="158"/>
      <c r="T612" s="159"/>
      <c r="AT612" s="155" t="s">
        <v>360</v>
      </c>
      <c r="AU612" s="155" t="s">
        <v>113</v>
      </c>
      <c r="AV612" s="12" t="s">
        <v>85</v>
      </c>
      <c r="AW612" s="12" t="s">
        <v>39</v>
      </c>
      <c r="AX612" s="12" t="s">
        <v>78</v>
      </c>
      <c r="AY612" s="155" t="s">
        <v>348</v>
      </c>
    </row>
    <row r="613" spans="2:65" s="13" customFormat="1" ht="10.199999999999999">
      <c r="B613" s="160"/>
      <c r="D613" s="154" t="s">
        <v>360</v>
      </c>
      <c r="E613" s="162" t="s">
        <v>32</v>
      </c>
      <c r="F613" s="170" t="s">
        <v>204</v>
      </c>
      <c r="H613" s="163">
        <v>15.24</v>
      </c>
      <c r="I613" s="164"/>
      <c r="L613" s="160"/>
      <c r="M613" s="165"/>
      <c r="T613" s="166"/>
      <c r="AT613" s="161" t="s">
        <v>360</v>
      </c>
      <c r="AU613" s="161" t="s">
        <v>113</v>
      </c>
      <c r="AV613" s="13" t="s">
        <v>87</v>
      </c>
      <c r="AW613" s="13" t="s">
        <v>39</v>
      </c>
      <c r="AX613" s="13" t="s">
        <v>85</v>
      </c>
      <c r="AY613" s="161" t="s">
        <v>348</v>
      </c>
    </row>
    <row r="614" spans="2:65" s="1" customFormat="1" ht="10.199999999999999">
      <c r="B614" s="33"/>
      <c r="D614" s="154" t="s">
        <v>376</v>
      </c>
      <c r="F614" s="167" t="s">
        <v>381</v>
      </c>
      <c r="L614" s="33"/>
      <c r="M614" s="152"/>
      <c r="T614" s="54"/>
      <c r="AU614" s="17" t="s">
        <v>113</v>
      </c>
    </row>
    <row r="615" spans="2:65" s="1" customFormat="1" ht="10.199999999999999">
      <c r="B615" s="33"/>
      <c r="D615" s="154" t="s">
        <v>376</v>
      </c>
      <c r="F615" s="168" t="s">
        <v>382</v>
      </c>
      <c r="H615" s="169">
        <v>15.24</v>
      </c>
      <c r="L615" s="33"/>
      <c r="M615" s="152"/>
      <c r="T615" s="54"/>
      <c r="AU615" s="17" t="s">
        <v>113</v>
      </c>
    </row>
    <row r="616" spans="2:65" s="1" customFormat="1" ht="24.15" customHeight="1">
      <c r="B616" s="33"/>
      <c r="C616" s="178" t="s">
        <v>657</v>
      </c>
      <c r="D616" s="178" t="s">
        <v>496</v>
      </c>
      <c r="E616" s="179" t="s">
        <v>658</v>
      </c>
      <c r="F616" s="180" t="s">
        <v>659</v>
      </c>
      <c r="G616" s="181" t="s">
        <v>420</v>
      </c>
      <c r="H616" s="182">
        <v>-20.463999999999999</v>
      </c>
      <c r="I616" s="183"/>
      <c r="J616" s="184">
        <f>ROUND(I616*H616,2)</f>
        <v>0</v>
      </c>
      <c r="K616" s="180" t="s">
        <v>356</v>
      </c>
      <c r="L616" s="185"/>
      <c r="M616" s="186" t="s">
        <v>32</v>
      </c>
      <c r="N616" s="187" t="s">
        <v>49</v>
      </c>
      <c r="P616" s="145">
        <f>O616*H616</f>
        <v>0</v>
      </c>
      <c r="Q616" s="145">
        <v>0.17599999999999999</v>
      </c>
      <c r="R616" s="145">
        <f>Q616*H616</f>
        <v>-3.6016639999999995</v>
      </c>
      <c r="S616" s="145">
        <v>0</v>
      </c>
      <c r="T616" s="146">
        <f>S616*H616</f>
        <v>0</v>
      </c>
      <c r="AR616" s="147" t="s">
        <v>433</v>
      </c>
      <c r="AT616" s="147" t="s">
        <v>496</v>
      </c>
      <c r="AU616" s="147" t="s">
        <v>113</v>
      </c>
      <c r="AY616" s="17" t="s">
        <v>348</v>
      </c>
      <c r="BE616" s="148">
        <f>IF(N616="základní",J616,0)</f>
        <v>0</v>
      </c>
      <c r="BF616" s="148">
        <f>IF(N616="snížená",J616,0)</f>
        <v>0</v>
      </c>
      <c r="BG616" s="148">
        <f>IF(N616="zákl. přenesená",J616,0)</f>
        <v>0</v>
      </c>
      <c r="BH616" s="148">
        <f>IF(N616="sníž. přenesená",J616,0)</f>
        <v>0</v>
      </c>
      <c r="BI616" s="148">
        <f>IF(N616="nulová",J616,0)</f>
        <v>0</v>
      </c>
      <c r="BJ616" s="17" t="s">
        <v>85</v>
      </c>
      <c r="BK616" s="148">
        <f>ROUND(I616*H616,2)</f>
        <v>0</v>
      </c>
      <c r="BL616" s="17" t="s">
        <v>133</v>
      </c>
      <c r="BM616" s="147" t="s">
        <v>660</v>
      </c>
    </row>
    <row r="617" spans="2:65" s="13" customFormat="1" ht="20.399999999999999">
      <c r="B617" s="160"/>
      <c r="D617" s="154" t="s">
        <v>360</v>
      </c>
      <c r="F617" s="162" t="s">
        <v>661</v>
      </c>
      <c r="H617" s="163">
        <v>-20.463999999999999</v>
      </c>
      <c r="I617" s="164"/>
      <c r="L617" s="160"/>
      <c r="M617" s="165"/>
      <c r="T617" s="166"/>
      <c r="AT617" s="161" t="s">
        <v>360</v>
      </c>
      <c r="AU617" s="161" t="s">
        <v>113</v>
      </c>
      <c r="AV617" s="13" t="s">
        <v>87</v>
      </c>
      <c r="AW617" s="13" t="s">
        <v>4</v>
      </c>
      <c r="AX617" s="13" t="s">
        <v>85</v>
      </c>
      <c r="AY617" s="161" t="s">
        <v>348</v>
      </c>
    </row>
    <row r="618" spans="2:65" s="1" customFormat="1" ht="24.15" customHeight="1">
      <c r="B618" s="33"/>
      <c r="C618" s="136" t="s">
        <v>662</v>
      </c>
      <c r="D618" s="136" t="s">
        <v>352</v>
      </c>
      <c r="E618" s="137" t="s">
        <v>585</v>
      </c>
      <c r="F618" s="138" t="s">
        <v>586</v>
      </c>
      <c r="G618" s="139" t="s">
        <v>420</v>
      </c>
      <c r="H618" s="140">
        <v>20.981000000000002</v>
      </c>
      <c r="I618" s="141"/>
      <c r="J618" s="142">
        <f>ROUND(I618*H618,2)</f>
        <v>0</v>
      </c>
      <c r="K618" s="138" t="s">
        <v>356</v>
      </c>
      <c r="L618" s="33"/>
      <c r="M618" s="143" t="s">
        <v>32</v>
      </c>
      <c r="N618" s="144" t="s">
        <v>49</v>
      </c>
      <c r="P618" s="145">
        <f>O618*H618</f>
        <v>0</v>
      </c>
      <c r="Q618" s="145">
        <v>6.8999999999999997E-4</v>
      </c>
      <c r="R618" s="145">
        <f>Q618*H618</f>
        <v>1.4476890000000001E-2</v>
      </c>
      <c r="S618" s="145">
        <v>0</v>
      </c>
      <c r="T618" s="146">
        <f>S618*H618</f>
        <v>0</v>
      </c>
      <c r="AR618" s="147" t="s">
        <v>133</v>
      </c>
      <c r="AT618" s="147" t="s">
        <v>352</v>
      </c>
      <c r="AU618" s="147" t="s">
        <v>113</v>
      </c>
      <c r="AY618" s="17" t="s">
        <v>348</v>
      </c>
      <c r="BE618" s="148">
        <f>IF(N618="základní",J618,0)</f>
        <v>0</v>
      </c>
      <c r="BF618" s="148">
        <f>IF(N618="snížená",J618,0)</f>
        <v>0</v>
      </c>
      <c r="BG618" s="148">
        <f>IF(N618="zákl. přenesená",J618,0)</f>
        <v>0</v>
      </c>
      <c r="BH618" s="148">
        <f>IF(N618="sníž. přenesená",J618,0)</f>
        <v>0</v>
      </c>
      <c r="BI618" s="148">
        <f>IF(N618="nulová",J618,0)</f>
        <v>0</v>
      </c>
      <c r="BJ618" s="17" t="s">
        <v>85</v>
      </c>
      <c r="BK618" s="148">
        <f>ROUND(I618*H618,2)</f>
        <v>0</v>
      </c>
      <c r="BL618" s="17" t="s">
        <v>133</v>
      </c>
      <c r="BM618" s="147" t="s">
        <v>663</v>
      </c>
    </row>
    <row r="619" spans="2:65" s="1" customFormat="1" ht="10.199999999999999">
      <c r="B619" s="33"/>
      <c r="D619" s="149" t="s">
        <v>358</v>
      </c>
      <c r="F619" s="150" t="s">
        <v>588</v>
      </c>
      <c r="I619" s="151"/>
      <c r="L619" s="33"/>
      <c r="M619" s="152"/>
      <c r="T619" s="54"/>
      <c r="AT619" s="17" t="s">
        <v>358</v>
      </c>
      <c r="AU619" s="17" t="s">
        <v>113</v>
      </c>
    </row>
    <row r="620" spans="2:65" s="1" customFormat="1" ht="67.2">
      <c r="B620" s="33"/>
      <c r="D620" s="154" t="s">
        <v>589</v>
      </c>
      <c r="F620" s="188" t="s">
        <v>590</v>
      </c>
      <c r="I620" s="151"/>
      <c r="L620" s="33"/>
      <c r="M620" s="152"/>
      <c r="T620" s="54"/>
      <c r="AT620" s="17" t="s">
        <v>589</v>
      </c>
      <c r="AU620" s="17" t="s">
        <v>113</v>
      </c>
    </row>
    <row r="621" spans="2:65" s="12" customFormat="1" ht="10.199999999999999">
      <c r="B621" s="153"/>
      <c r="D621" s="154" t="s">
        <v>360</v>
      </c>
      <c r="E621" s="155" t="s">
        <v>32</v>
      </c>
      <c r="F621" s="156" t="s">
        <v>361</v>
      </c>
      <c r="H621" s="155" t="s">
        <v>32</v>
      </c>
      <c r="I621" s="157"/>
      <c r="L621" s="153"/>
      <c r="M621" s="158"/>
      <c r="T621" s="159"/>
      <c r="AT621" s="155" t="s">
        <v>360</v>
      </c>
      <c r="AU621" s="155" t="s">
        <v>113</v>
      </c>
      <c r="AV621" s="12" t="s">
        <v>85</v>
      </c>
      <c r="AW621" s="12" t="s">
        <v>39</v>
      </c>
      <c r="AX621" s="12" t="s">
        <v>78</v>
      </c>
      <c r="AY621" s="155" t="s">
        <v>348</v>
      </c>
    </row>
    <row r="622" spans="2:65" s="12" customFormat="1" ht="10.199999999999999">
      <c r="B622" s="153"/>
      <c r="D622" s="154" t="s">
        <v>360</v>
      </c>
      <c r="E622" s="155" t="s">
        <v>32</v>
      </c>
      <c r="F622" s="156" t="s">
        <v>362</v>
      </c>
      <c r="H622" s="155" t="s">
        <v>32</v>
      </c>
      <c r="I622" s="157"/>
      <c r="L622" s="153"/>
      <c r="M622" s="158"/>
      <c r="T622" s="159"/>
      <c r="AT622" s="155" t="s">
        <v>360</v>
      </c>
      <c r="AU622" s="155" t="s">
        <v>113</v>
      </c>
      <c r="AV622" s="12" t="s">
        <v>85</v>
      </c>
      <c r="AW622" s="12" t="s">
        <v>39</v>
      </c>
      <c r="AX622" s="12" t="s">
        <v>78</v>
      </c>
      <c r="AY622" s="155" t="s">
        <v>348</v>
      </c>
    </row>
    <row r="623" spans="2:65" s="12" customFormat="1" ht="10.199999999999999">
      <c r="B623" s="153"/>
      <c r="D623" s="154" t="s">
        <v>360</v>
      </c>
      <c r="E623" s="155" t="s">
        <v>32</v>
      </c>
      <c r="F623" s="156" t="s">
        <v>559</v>
      </c>
      <c r="H623" s="155" t="s">
        <v>32</v>
      </c>
      <c r="I623" s="157"/>
      <c r="L623" s="153"/>
      <c r="M623" s="158"/>
      <c r="T623" s="159"/>
      <c r="AT623" s="155" t="s">
        <v>360</v>
      </c>
      <c r="AU623" s="155" t="s">
        <v>113</v>
      </c>
      <c r="AV623" s="12" t="s">
        <v>85</v>
      </c>
      <c r="AW623" s="12" t="s">
        <v>39</v>
      </c>
      <c r="AX623" s="12" t="s">
        <v>78</v>
      </c>
      <c r="AY623" s="155" t="s">
        <v>348</v>
      </c>
    </row>
    <row r="624" spans="2:65" s="12" customFormat="1" ht="10.199999999999999">
      <c r="B624" s="153"/>
      <c r="D624" s="154" t="s">
        <v>360</v>
      </c>
      <c r="E624" s="155" t="s">
        <v>32</v>
      </c>
      <c r="F624" s="156" t="s">
        <v>560</v>
      </c>
      <c r="H624" s="155" t="s">
        <v>32</v>
      </c>
      <c r="I624" s="157"/>
      <c r="L624" s="153"/>
      <c r="M624" s="158"/>
      <c r="T624" s="159"/>
      <c r="AT624" s="155" t="s">
        <v>360</v>
      </c>
      <c r="AU624" s="155" t="s">
        <v>113</v>
      </c>
      <c r="AV624" s="12" t="s">
        <v>85</v>
      </c>
      <c r="AW624" s="12" t="s">
        <v>39</v>
      </c>
      <c r="AX624" s="12" t="s">
        <v>78</v>
      </c>
      <c r="AY624" s="155" t="s">
        <v>348</v>
      </c>
    </row>
    <row r="625" spans="2:65" s="12" customFormat="1" ht="10.199999999999999">
      <c r="B625" s="153"/>
      <c r="D625" s="154" t="s">
        <v>360</v>
      </c>
      <c r="E625" s="155" t="s">
        <v>32</v>
      </c>
      <c r="F625" s="156" t="s">
        <v>366</v>
      </c>
      <c r="H625" s="155" t="s">
        <v>32</v>
      </c>
      <c r="I625" s="157"/>
      <c r="L625" s="153"/>
      <c r="M625" s="158"/>
      <c r="T625" s="159"/>
      <c r="AT625" s="155" t="s">
        <v>360</v>
      </c>
      <c r="AU625" s="155" t="s">
        <v>113</v>
      </c>
      <c r="AV625" s="12" t="s">
        <v>85</v>
      </c>
      <c r="AW625" s="12" t="s">
        <v>39</v>
      </c>
      <c r="AX625" s="12" t="s">
        <v>78</v>
      </c>
      <c r="AY625" s="155" t="s">
        <v>348</v>
      </c>
    </row>
    <row r="626" spans="2:65" s="12" customFormat="1" ht="10.199999999999999">
      <c r="B626" s="153"/>
      <c r="D626" s="154" t="s">
        <v>360</v>
      </c>
      <c r="E626" s="155" t="s">
        <v>32</v>
      </c>
      <c r="F626" s="156" t="s">
        <v>561</v>
      </c>
      <c r="H626" s="155" t="s">
        <v>32</v>
      </c>
      <c r="I626" s="157"/>
      <c r="L626" s="153"/>
      <c r="M626" s="158"/>
      <c r="T626" s="159"/>
      <c r="AT626" s="155" t="s">
        <v>360</v>
      </c>
      <c r="AU626" s="155" t="s">
        <v>113</v>
      </c>
      <c r="AV626" s="12" t="s">
        <v>85</v>
      </c>
      <c r="AW626" s="12" t="s">
        <v>39</v>
      </c>
      <c r="AX626" s="12" t="s">
        <v>78</v>
      </c>
      <c r="AY626" s="155" t="s">
        <v>348</v>
      </c>
    </row>
    <row r="627" spans="2:65" s="12" customFormat="1" ht="10.199999999999999">
      <c r="B627" s="153"/>
      <c r="D627" s="154" t="s">
        <v>360</v>
      </c>
      <c r="E627" s="155" t="s">
        <v>32</v>
      </c>
      <c r="F627" s="156" t="s">
        <v>651</v>
      </c>
      <c r="H627" s="155" t="s">
        <v>32</v>
      </c>
      <c r="I627" s="157"/>
      <c r="L627" s="153"/>
      <c r="M627" s="158"/>
      <c r="T627" s="159"/>
      <c r="AT627" s="155" t="s">
        <v>360</v>
      </c>
      <c r="AU627" s="155" t="s">
        <v>113</v>
      </c>
      <c r="AV627" s="12" t="s">
        <v>85</v>
      </c>
      <c r="AW627" s="12" t="s">
        <v>39</v>
      </c>
      <c r="AX627" s="12" t="s">
        <v>78</v>
      </c>
      <c r="AY627" s="155" t="s">
        <v>348</v>
      </c>
    </row>
    <row r="628" spans="2:65" s="13" customFormat="1" ht="10.199999999999999">
      <c r="B628" s="160"/>
      <c r="D628" s="154" t="s">
        <v>360</v>
      </c>
      <c r="E628" s="162" t="s">
        <v>32</v>
      </c>
      <c r="F628" s="170" t="s">
        <v>207</v>
      </c>
      <c r="H628" s="163">
        <v>20.981000000000002</v>
      </c>
      <c r="I628" s="164"/>
      <c r="L628" s="160"/>
      <c r="M628" s="165"/>
      <c r="T628" s="166"/>
      <c r="AT628" s="161" t="s">
        <v>360</v>
      </c>
      <c r="AU628" s="161" t="s">
        <v>113</v>
      </c>
      <c r="AV628" s="13" t="s">
        <v>87</v>
      </c>
      <c r="AW628" s="13" t="s">
        <v>39</v>
      </c>
      <c r="AX628" s="13" t="s">
        <v>85</v>
      </c>
      <c r="AY628" s="161" t="s">
        <v>348</v>
      </c>
    </row>
    <row r="629" spans="2:65" s="1" customFormat="1" ht="10.199999999999999">
      <c r="B629" s="33"/>
      <c r="D629" s="154" t="s">
        <v>376</v>
      </c>
      <c r="F629" s="167" t="s">
        <v>381</v>
      </c>
      <c r="L629" s="33"/>
      <c r="M629" s="152"/>
      <c r="T629" s="54"/>
      <c r="AU629" s="17" t="s">
        <v>113</v>
      </c>
    </row>
    <row r="630" spans="2:65" s="1" customFormat="1" ht="10.199999999999999">
      <c r="B630" s="33"/>
      <c r="D630" s="154" t="s">
        <v>376</v>
      </c>
      <c r="F630" s="168" t="s">
        <v>382</v>
      </c>
      <c r="H630" s="169">
        <v>15.24</v>
      </c>
      <c r="L630" s="33"/>
      <c r="M630" s="152"/>
      <c r="T630" s="54"/>
      <c r="AU630" s="17" t="s">
        <v>113</v>
      </c>
    </row>
    <row r="631" spans="2:65" s="11" customFormat="1" ht="20.85" customHeight="1">
      <c r="B631" s="124"/>
      <c r="D631" s="125" t="s">
        <v>77</v>
      </c>
      <c r="E631" s="134" t="s">
        <v>664</v>
      </c>
      <c r="F631" s="134" t="s">
        <v>665</v>
      </c>
      <c r="I631" s="127"/>
      <c r="J631" s="135">
        <f>BK631</f>
        <v>0</v>
      </c>
      <c r="L631" s="124"/>
      <c r="M631" s="129"/>
      <c r="P631" s="130">
        <f>SUM(P632:P680)</f>
        <v>0</v>
      </c>
      <c r="R631" s="130">
        <f>SUM(R632:R680)</f>
        <v>93.853613089999996</v>
      </c>
      <c r="T631" s="131">
        <f>SUM(T632:T680)</f>
        <v>0</v>
      </c>
      <c r="AR631" s="125" t="s">
        <v>85</v>
      </c>
      <c r="AT631" s="132" t="s">
        <v>77</v>
      </c>
      <c r="AU631" s="132" t="s">
        <v>87</v>
      </c>
      <c r="AY631" s="125" t="s">
        <v>348</v>
      </c>
      <c r="BK631" s="133">
        <f>SUM(BK632:BK680)</f>
        <v>0</v>
      </c>
    </row>
    <row r="632" spans="2:65" s="1" customFormat="1" ht="33" customHeight="1">
      <c r="B632" s="33"/>
      <c r="C632" s="136" t="s">
        <v>666</v>
      </c>
      <c r="D632" s="136" t="s">
        <v>352</v>
      </c>
      <c r="E632" s="137" t="s">
        <v>626</v>
      </c>
      <c r="F632" s="138" t="s">
        <v>627</v>
      </c>
      <c r="G632" s="139" t="s">
        <v>420</v>
      </c>
      <c r="H632" s="140">
        <v>323.33999999999997</v>
      </c>
      <c r="I632" s="141"/>
      <c r="J632" s="142">
        <f>ROUND(I632*H632,2)</f>
        <v>0</v>
      </c>
      <c r="K632" s="138" t="s">
        <v>356</v>
      </c>
      <c r="L632" s="33"/>
      <c r="M632" s="143" t="s">
        <v>32</v>
      </c>
      <c r="N632" s="144" t="s">
        <v>49</v>
      </c>
      <c r="P632" s="145">
        <f>O632*H632</f>
        <v>0</v>
      </c>
      <c r="Q632" s="145">
        <v>0</v>
      </c>
      <c r="R632" s="145">
        <f>Q632*H632</f>
        <v>0</v>
      </c>
      <c r="S632" s="145">
        <v>0</v>
      </c>
      <c r="T632" s="146">
        <f>S632*H632</f>
        <v>0</v>
      </c>
      <c r="AR632" s="147" t="s">
        <v>133</v>
      </c>
      <c r="AT632" s="147" t="s">
        <v>352</v>
      </c>
      <c r="AU632" s="147" t="s">
        <v>113</v>
      </c>
      <c r="AY632" s="17" t="s">
        <v>348</v>
      </c>
      <c r="BE632" s="148">
        <f>IF(N632="základní",J632,0)</f>
        <v>0</v>
      </c>
      <c r="BF632" s="148">
        <f>IF(N632="snížená",J632,0)</f>
        <v>0</v>
      </c>
      <c r="BG632" s="148">
        <f>IF(N632="zákl. přenesená",J632,0)</f>
        <v>0</v>
      </c>
      <c r="BH632" s="148">
        <f>IF(N632="sníž. přenesená",J632,0)</f>
        <v>0</v>
      </c>
      <c r="BI632" s="148">
        <f>IF(N632="nulová",J632,0)</f>
        <v>0</v>
      </c>
      <c r="BJ632" s="17" t="s">
        <v>85</v>
      </c>
      <c r="BK632" s="148">
        <f>ROUND(I632*H632,2)</f>
        <v>0</v>
      </c>
      <c r="BL632" s="17" t="s">
        <v>133</v>
      </c>
      <c r="BM632" s="147" t="s">
        <v>667</v>
      </c>
    </row>
    <row r="633" spans="2:65" s="1" customFormat="1" ht="10.199999999999999">
      <c r="B633" s="33"/>
      <c r="D633" s="149" t="s">
        <v>358</v>
      </c>
      <c r="F633" s="150" t="s">
        <v>629</v>
      </c>
      <c r="I633" s="151"/>
      <c r="L633" s="33"/>
      <c r="M633" s="152"/>
      <c r="T633" s="54"/>
      <c r="AT633" s="17" t="s">
        <v>358</v>
      </c>
      <c r="AU633" s="17" t="s">
        <v>113</v>
      </c>
    </row>
    <row r="634" spans="2:65" s="12" customFormat="1" ht="10.199999999999999">
      <c r="B634" s="153"/>
      <c r="D634" s="154" t="s">
        <v>360</v>
      </c>
      <c r="E634" s="155" t="s">
        <v>32</v>
      </c>
      <c r="F634" s="156" t="s">
        <v>361</v>
      </c>
      <c r="H634" s="155" t="s">
        <v>32</v>
      </c>
      <c r="I634" s="157"/>
      <c r="L634" s="153"/>
      <c r="M634" s="158"/>
      <c r="T634" s="159"/>
      <c r="AT634" s="155" t="s">
        <v>360</v>
      </c>
      <c r="AU634" s="155" t="s">
        <v>113</v>
      </c>
      <c r="AV634" s="12" t="s">
        <v>85</v>
      </c>
      <c r="AW634" s="12" t="s">
        <v>39</v>
      </c>
      <c r="AX634" s="12" t="s">
        <v>78</v>
      </c>
      <c r="AY634" s="155" t="s">
        <v>348</v>
      </c>
    </row>
    <row r="635" spans="2:65" s="12" customFormat="1" ht="10.199999999999999">
      <c r="B635" s="153"/>
      <c r="D635" s="154" t="s">
        <v>360</v>
      </c>
      <c r="E635" s="155" t="s">
        <v>32</v>
      </c>
      <c r="F635" s="156" t="s">
        <v>362</v>
      </c>
      <c r="H635" s="155" t="s">
        <v>32</v>
      </c>
      <c r="I635" s="157"/>
      <c r="L635" s="153"/>
      <c r="M635" s="158"/>
      <c r="T635" s="159"/>
      <c r="AT635" s="155" t="s">
        <v>360</v>
      </c>
      <c r="AU635" s="155" t="s">
        <v>113</v>
      </c>
      <c r="AV635" s="12" t="s">
        <v>85</v>
      </c>
      <c r="AW635" s="12" t="s">
        <v>39</v>
      </c>
      <c r="AX635" s="12" t="s">
        <v>78</v>
      </c>
      <c r="AY635" s="155" t="s">
        <v>348</v>
      </c>
    </row>
    <row r="636" spans="2:65" s="12" customFormat="1" ht="10.199999999999999">
      <c r="B636" s="153"/>
      <c r="D636" s="154" t="s">
        <v>360</v>
      </c>
      <c r="E636" s="155" t="s">
        <v>32</v>
      </c>
      <c r="F636" s="156" t="s">
        <v>559</v>
      </c>
      <c r="H636" s="155" t="s">
        <v>32</v>
      </c>
      <c r="I636" s="157"/>
      <c r="L636" s="153"/>
      <c r="M636" s="158"/>
      <c r="T636" s="159"/>
      <c r="AT636" s="155" t="s">
        <v>360</v>
      </c>
      <c r="AU636" s="155" t="s">
        <v>113</v>
      </c>
      <c r="AV636" s="12" t="s">
        <v>85</v>
      </c>
      <c r="AW636" s="12" t="s">
        <v>39</v>
      </c>
      <c r="AX636" s="12" t="s">
        <v>78</v>
      </c>
      <c r="AY636" s="155" t="s">
        <v>348</v>
      </c>
    </row>
    <row r="637" spans="2:65" s="12" customFormat="1" ht="10.199999999999999">
      <c r="B637" s="153"/>
      <c r="D637" s="154" t="s">
        <v>360</v>
      </c>
      <c r="E637" s="155" t="s">
        <v>32</v>
      </c>
      <c r="F637" s="156" t="s">
        <v>563</v>
      </c>
      <c r="H637" s="155" t="s">
        <v>32</v>
      </c>
      <c r="I637" s="157"/>
      <c r="L637" s="153"/>
      <c r="M637" s="158"/>
      <c r="T637" s="159"/>
      <c r="AT637" s="155" t="s">
        <v>360</v>
      </c>
      <c r="AU637" s="155" t="s">
        <v>113</v>
      </c>
      <c r="AV637" s="12" t="s">
        <v>85</v>
      </c>
      <c r="AW637" s="12" t="s">
        <v>39</v>
      </c>
      <c r="AX637" s="12" t="s">
        <v>78</v>
      </c>
      <c r="AY637" s="155" t="s">
        <v>348</v>
      </c>
    </row>
    <row r="638" spans="2:65" s="12" customFormat="1" ht="10.199999999999999">
      <c r="B638" s="153"/>
      <c r="D638" s="154" t="s">
        <v>360</v>
      </c>
      <c r="E638" s="155" t="s">
        <v>32</v>
      </c>
      <c r="F638" s="156" t="s">
        <v>370</v>
      </c>
      <c r="H638" s="155" t="s">
        <v>32</v>
      </c>
      <c r="I638" s="157"/>
      <c r="L638" s="153"/>
      <c r="M638" s="158"/>
      <c r="T638" s="159"/>
      <c r="AT638" s="155" t="s">
        <v>360</v>
      </c>
      <c r="AU638" s="155" t="s">
        <v>113</v>
      </c>
      <c r="AV638" s="12" t="s">
        <v>85</v>
      </c>
      <c r="AW638" s="12" t="s">
        <v>39</v>
      </c>
      <c r="AX638" s="12" t="s">
        <v>78</v>
      </c>
      <c r="AY638" s="155" t="s">
        <v>348</v>
      </c>
    </row>
    <row r="639" spans="2:65" s="13" customFormat="1" ht="10.199999999999999">
      <c r="B639" s="160"/>
      <c r="D639" s="154" t="s">
        <v>360</v>
      </c>
      <c r="E639" s="162" t="s">
        <v>32</v>
      </c>
      <c r="F639" s="170" t="s">
        <v>210</v>
      </c>
      <c r="H639" s="163">
        <v>323.33999999999997</v>
      </c>
      <c r="I639" s="164"/>
      <c r="L639" s="160"/>
      <c r="M639" s="165"/>
      <c r="T639" s="166"/>
      <c r="AT639" s="161" t="s">
        <v>360</v>
      </c>
      <c r="AU639" s="161" t="s">
        <v>113</v>
      </c>
      <c r="AV639" s="13" t="s">
        <v>87</v>
      </c>
      <c r="AW639" s="13" t="s">
        <v>39</v>
      </c>
      <c r="AX639" s="13" t="s">
        <v>85</v>
      </c>
      <c r="AY639" s="161" t="s">
        <v>348</v>
      </c>
    </row>
    <row r="640" spans="2:65" s="1" customFormat="1" ht="10.199999999999999">
      <c r="B640" s="33"/>
      <c r="D640" s="154" t="s">
        <v>376</v>
      </c>
      <c r="F640" s="167" t="s">
        <v>385</v>
      </c>
      <c r="L640" s="33"/>
      <c r="M640" s="152"/>
      <c r="T640" s="54"/>
      <c r="AU640" s="17" t="s">
        <v>113</v>
      </c>
    </row>
    <row r="641" spans="2:65" s="1" customFormat="1" ht="10.199999999999999">
      <c r="B641" s="33"/>
      <c r="D641" s="154" t="s">
        <v>376</v>
      </c>
      <c r="F641" s="168" t="s">
        <v>386</v>
      </c>
      <c r="H641" s="169">
        <v>323.33999999999997</v>
      </c>
      <c r="L641" s="33"/>
      <c r="M641" s="152"/>
      <c r="T641" s="54"/>
      <c r="AU641" s="17" t="s">
        <v>113</v>
      </c>
    </row>
    <row r="642" spans="2:65" s="1" customFormat="1" ht="33" customHeight="1">
      <c r="B642" s="33"/>
      <c r="C642" s="136" t="s">
        <v>668</v>
      </c>
      <c r="D642" s="136" t="s">
        <v>352</v>
      </c>
      <c r="E642" s="137" t="s">
        <v>555</v>
      </c>
      <c r="F642" s="138" t="s">
        <v>556</v>
      </c>
      <c r="G642" s="139" t="s">
        <v>420</v>
      </c>
      <c r="H642" s="140">
        <v>381.46100000000001</v>
      </c>
      <c r="I642" s="141"/>
      <c r="J642" s="142">
        <f>ROUND(I642*H642,2)</f>
        <v>0</v>
      </c>
      <c r="K642" s="138" t="s">
        <v>356</v>
      </c>
      <c r="L642" s="33"/>
      <c r="M642" s="143" t="s">
        <v>32</v>
      </c>
      <c r="N642" s="144" t="s">
        <v>49</v>
      </c>
      <c r="P642" s="145">
        <f>O642*H642</f>
        <v>0</v>
      </c>
      <c r="Q642" s="145">
        <v>0</v>
      </c>
      <c r="R642" s="145">
        <f>Q642*H642</f>
        <v>0</v>
      </c>
      <c r="S642" s="145">
        <v>0</v>
      </c>
      <c r="T642" s="146">
        <f>S642*H642</f>
        <v>0</v>
      </c>
      <c r="AR642" s="147" t="s">
        <v>133</v>
      </c>
      <c r="AT642" s="147" t="s">
        <v>352</v>
      </c>
      <c r="AU642" s="147" t="s">
        <v>113</v>
      </c>
      <c r="AY642" s="17" t="s">
        <v>348</v>
      </c>
      <c r="BE642" s="148">
        <f>IF(N642="základní",J642,0)</f>
        <v>0</v>
      </c>
      <c r="BF642" s="148">
        <f>IF(N642="snížená",J642,0)</f>
        <v>0</v>
      </c>
      <c r="BG642" s="148">
        <f>IF(N642="zákl. přenesená",J642,0)</f>
        <v>0</v>
      </c>
      <c r="BH642" s="148">
        <f>IF(N642="sníž. přenesená",J642,0)</f>
        <v>0</v>
      </c>
      <c r="BI642" s="148">
        <f>IF(N642="nulová",J642,0)</f>
        <v>0</v>
      </c>
      <c r="BJ642" s="17" t="s">
        <v>85</v>
      </c>
      <c r="BK642" s="148">
        <f>ROUND(I642*H642,2)</f>
        <v>0</v>
      </c>
      <c r="BL642" s="17" t="s">
        <v>133</v>
      </c>
      <c r="BM642" s="147" t="s">
        <v>669</v>
      </c>
    </row>
    <row r="643" spans="2:65" s="1" customFormat="1" ht="10.199999999999999">
      <c r="B643" s="33"/>
      <c r="D643" s="149" t="s">
        <v>358</v>
      </c>
      <c r="F643" s="150" t="s">
        <v>558</v>
      </c>
      <c r="I643" s="151"/>
      <c r="L643" s="33"/>
      <c r="M643" s="152"/>
      <c r="T643" s="54"/>
      <c r="AT643" s="17" t="s">
        <v>358</v>
      </c>
      <c r="AU643" s="17" t="s">
        <v>113</v>
      </c>
    </row>
    <row r="644" spans="2:65" s="12" customFormat="1" ht="10.199999999999999">
      <c r="B644" s="153"/>
      <c r="D644" s="154" t="s">
        <v>360</v>
      </c>
      <c r="E644" s="155" t="s">
        <v>32</v>
      </c>
      <c r="F644" s="156" t="s">
        <v>361</v>
      </c>
      <c r="H644" s="155" t="s">
        <v>32</v>
      </c>
      <c r="I644" s="157"/>
      <c r="L644" s="153"/>
      <c r="M644" s="158"/>
      <c r="T644" s="159"/>
      <c r="AT644" s="155" t="s">
        <v>360</v>
      </c>
      <c r="AU644" s="155" t="s">
        <v>113</v>
      </c>
      <c r="AV644" s="12" t="s">
        <v>85</v>
      </c>
      <c r="AW644" s="12" t="s">
        <v>39</v>
      </c>
      <c r="AX644" s="12" t="s">
        <v>78</v>
      </c>
      <c r="AY644" s="155" t="s">
        <v>348</v>
      </c>
    </row>
    <row r="645" spans="2:65" s="12" customFormat="1" ht="10.199999999999999">
      <c r="B645" s="153"/>
      <c r="D645" s="154" t="s">
        <v>360</v>
      </c>
      <c r="E645" s="155" t="s">
        <v>32</v>
      </c>
      <c r="F645" s="156" t="s">
        <v>362</v>
      </c>
      <c r="H645" s="155" t="s">
        <v>32</v>
      </c>
      <c r="I645" s="157"/>
      <c r="L645" s="153"/>
      <c r="M645" s="158"/>
      <c r="T645" s="159"/>
      <c r="AT645" s="155" t="s">
        <v>360</v>
      </c>
      <c r="AU645" s="155" t="s">
        <v>113</v>
      </c>
      <c r="AV645" s="12" t="s">
        <v>85</v>
      </c>
      <c r="AW645" s="12" t="s">
        <v>39</v>
      </c>
      <c r="AX645" s="12" t="s">
        <v>78</v>
      </c>
      <c r="AY645" s="155" t="s">
        <v>348</v>
      </c>
    </row>
    <row r="646" spans="2:65" s="12" customFormat="1" ht="10.199999999999999">
      <c r="B646" s="153"/>
      <c r="D646" s="154" t="s">
        <v>360</v>
      </c>
      <c r="E646" s="155" t="s">
        <v>32</v>
      </c>
      <c r="F646" s="156" t="s">
        <v>559</v>
      </c>
      <c r="H646" s="155" t="s">
        <v>32</v>
      </c>
      <c r="I646" s="157"/>
      <c r="L646" s="153"/>
      <c r="M646" s="158"/>
      <c r="T646" s="159"/>
      <c r="AT646" s="155" t="s">
        <v>360</v>
      </c>
      <c r="AU646" s="155" t="s">
        <v>113</v>
      </c>
      <c r="AV646" s="12" t="s">
        <v>85</v>
      </c>
      <c r="AW646" s="12" t="s">
        <v>39</v>
      </c>
      <c r="AX646" s="12" t="s">
        <v>78</v>
      </c>
      <c r="AY646" s="155" t="s">
        <v>348</v>
      </c>
    </row>
    <row r="647" spans="2:65" s="12" customFormat="1" ht="10.199999999999999">
      <c r="B647" s="153"/>
      <c r="D647" s="154" t="s">
        <v>360</v>
      </c>
      <c r="E647" s="155" t="s">
        <v>32</v>
      </c>
      <c r="F647" s="156" t="s">
        <v>560</v>
      </c>
      <c r="H647" s="155" t="s">
        <v>32</v>
      </c>
      <c r="I647" s="157"/>
      <c r="L647" s="153"/>
      <c r="M647" s="158"/>
      <c r="T647" s="159"/>
      <c r="AT647" s="155" t="s">
        <v>360</v>
      </c>
      <c r="AU647" s="155" t="s">
        <v>113</v>
      </c>
      <c r="AV647" s="12" t="s">
        <v>85</v>
      </c>
      <c r="AW647" s="12" t="s">
        <v>39</v>
      </c>
      <c r="AX647" s="12" t="s">
        <v>78</v>
      </c>
      <c r="AY647" s="155" t="s">
        <v>348</v>
      </c>
    </row>
    <row r="648" spans="2:65" s="12" customFormat="1" ht="10.199999999999999">
      <c r="B648" s="153"/>
      <c r="D648" s="154" t="s">
        <v>360</v>
      </c>
      <c r="E648" s="155" t="s">
        <v>32</v>
      </c>
      <c r="F648" s="156" t="s">
        <v>370</v>
      </c>
      <c r="H648" s="155" t="s">
        <v>32</v>
      </c>
      <c r="I648" s="157"/>
      <c r="L648" s="153"/>
      <c r="M648" s="158"/>
      <c r="T648" s="159"/>
      <c r="AT648" s="155" t="s">
        <v>360</v>
      </c>
      <c r="AU648" s="155" t="s">
        <v>113</v>
      </c>
      <c r="AV648" s="12" t="s">
        <v>85</v>
      </c>
      <c r="AW648" s="12" t="s">
        <v>39</v>
      </c>
      <c r="AX648" s="12" t="s">
        <v>78</v>
      </c>
      <c r="AY648" s="155" t="s">
        <v>348</v>
      </c>
    </row>
    <row r="649" spans="2:65" s="12" customFormat="1" ht="10.199999999999999">
      <c r="B649" s="153"/>
      <c r="D649" s="154" t="s">
        <v>360</v>
      </c>
      <c r="E649" s="155" t="s">
        <v>32</v>
      </c>
      <c r="F649" s="156" t="s">
        <v>561</v>
      </c>
      <c r="H649" s="155" t="s">
        <v>32</v>
      </c>
      <c r="I649" s="157"/>
      <c r="L649" s="153"/>
      <c r="M649" s="158"/>
      <c r="T649" s="159"/>
      <c r="AT649" s="155" t="s">
        <v>360</v>
      </c>
      <c r="AU649" s="155" t="s">
        <v>113</v>
      </c>
      <c r="AV649" s="12" t="s">
        <v>85</v>
      </c>
      <c r="AW649" s="12" t="s">
        <v>39</v>
      </c>
      <c r="AX649" s="12" t="s">
        <v>78</v>
      </c>
      <c r="AY649" s="155" t="s">
        <v>348</v>
      </c>
    </row>
    <row r="650" spans="2:65" s="12" customFormat="1" ht="10.199999999999999">
      <c r="B650" s="153"/>
      <c r="D650" s="154" t="s">
        <v>360</v>
      </c>
      <c r="E650" s="155" t="s">
        <v>32</v>
      </c>
      <c r="F650" s="156" t="s">
        <v>670</v>
      </c>
      <c r="H650" s="155" t="s">
        <v>32</v>
      </c>
      <c r="I650" s="157"/>
      <c r="L650" s="153"/>
      <c r="M650" s="158"/>
      <c r="T650" s="159"/>
      <c r="AT650" s="155" t="s">
        <v>360</v>
      </c>
      <c r="AU650" s="155" t="s">
        <v>113</v>
      </c>
      <c r="AV650" s="12" t="s">
        <v>85</v>
      </c>
      <c r="AW650" s="12" t="s">
        <v>39</v>
      </c>
      <c r="AX650" s="12" t="s">
        <v>78</v>
      </c>
      <c r="AY650" s="155" t="s">
        <v>348</v>
      </c>
    </row>
    <row r="651" spans="2:65" s="13" customFormat="1" ht="10.199999999999999">
      <c r="B651" s="160"/>
      <c r="D651" s="154" t="s">
        <v>360</v>
      </c>
      <c r="E651" s="162" t="s">
        <v>32</v>
      </c>
      <c r="F651" s="170" t="s">
        <v>213</v>
      </c>
      <c r="H651" s="163">
        <v>381.46100000000001</v>
      </c>
      <c r="I651" s="164"/>
      <c r="L651" s="160"/>
      <c r="M651" s="165"/>
      <c r="T651" s="166"/>
      <c r="AT651" s="161" t="s">
        <v>360</v>
      </c>
      <c r="AU651" s="161" t="s">
        <v>113</v>
      </c>
      <c r="AV651" s="13" t="s">
        <v>87</v>
      </c>
      <c r="AW651" s="13" t="s">
        <v>39</v>
      </c>
      <c r="AX651" s="13" t="s">
        <v>85</v>
      </c>
      <c r="AY651" s="161" t="s">
        <v>348</v>
      </c>
    </row>
    <row r="652" spans="2:65" s="1" customFormat="1" ht="10.199999999999999">
      <c r="B652" s="33"/>
      <c r="D652" s="154" t="s">
        <v>376</v>
      </c>
      <c r="F652" s="167" t="s">
        <v>385</v>
      </c>
      <c r="L652" s="33"/>
      <c r="M652" s="152"/>
      <c r="T652" s="54"/>
      <c r="AU652" s="17" t="s">
        <v>113</v>
      </c>
    </row>
    <row r="653" spans="2:65" s="1" customFormat="1" ht="10.199999999999999">
      <c r="B653" s="33"/>
      <c r="D653" s="154" t="s">
        <v>376</v>
      </c>
      <c r="F653" s="168" t="s">
        <v>386</v>
      </c>
      <c r="H653" s="169">
        <v>323.33999999999997</v>
      </c>
      <c r="L653" s="33"/>
      <c r="M653" s="152"/>
      <c r="T653" s="54"/>
      <c r="AU653" s="17" t="s">
        <v>113</v>
      </c>
    </row>
    <row r="654" spans="2:65" s="1" customFormat="1" ht="66.75" customHeight="1">
      <c r="B654" s="33"/>
      <c r="C654" s="136" t="s">
        <v>671</v>
      </c>
      <c r="D654" s="136" t="s">
        <v>352</v>
      </c>
      <c r="E654" s="137" t="s">
        <v>672</v>
      </c>
      <c r="F654" s="138" t="s">
        <v>673</v>
      </c>
      <c r="G654" s="139" t="s">
        <v>420</v>
      </c>
      <c r="H654" s="140">
        <v>323.33999999999997</v>
      </c>
      <c r="I654" s="141"/>
      <c r="J654" s="142">
        <f>ROUND(I654*H654,2)</f>
        <v>0</v>
      </c>
      <c r="K654" s="138" t="s">
        <v>356</v>
      </c>
      <c r="L654" s="33"/>
      <c r="M654" s="143" t="s">
        <v>32</v>
      </c>
      <c r="N654" s="144" t="s">
        <v>49</v>
      </c>
      <c r="P654" s="145">
        <f>O654*H654</f>
        <v>0</v>
      </c>
      <c r="Q654" s="145">
        <v>9.8000000000000004E-2</v>
      </c>
      <c r="R654" s="145">
        <f>Q654*H654</f>
        <v>31.68732</v>
      </c>
      <c r="S654" s="145">
        <v>0</v>
      </c>
      <c r="T654" s="146">
        <f>S654*H654</f>
        <v>0</v>
      </c>
      <c r="AR654" s="147" t="s">
        <v>133</v>
      </c>
      <c r="AT654" s="147" t="s">
        <v>352</v>
      </c>
      <c r="AU654" s="147" t="s">
        <v>113</v>
      </c>
      <c r="AY654" s="17" t="s">
        <v>348</v>
      </c>
      <c r="BE654" s="148">
        <f>IF(N654="základní",J654,0)</f>
        <v>0</v>
      </c>
      <c r="BF654" s="148">
        <f>IF(N654="snížená",J654,0)</f>
        <v>0</v>
      </c>
      <c r="BG654" s="148">
        <f>IF(N654="zákl. přenesená",J654,0)</f>
        <v>0</v>
      </c>
      <c r="BH654" s="148">
        <f>IF(N654="sníž. přenesená",J654,0)</f>
        <v>0</v>
      </c>
      <c r="BI654" s="148">
        <f>IF(N654="nulová",J654,0)</f>
        <v>0</v>
      </c>
      <c r="BJ654" s="17" t="s">
        <v>85</v>
      </c>
      <c r="BK654" s="148">
        <f>ROUND(I654*H654,2)</f>
        <v>0</v>
      </c>
      <c r="BL654" s="17" t="s">
        <v>133</v>
      </c>
      <c r="BM654" s="147" t="s">
        <v>674</v>
      </c>
    </row>
    <row r="655" spans="2:65" s="1" customFormat="1" ht="10.199999999999999">
      <c r="B655" s="33"/>
      <c r="D655" s="149" t="s">
        <v>358</v>
      </c>
      <c r="F655" s="150" t="s">
        <v>675</v>
      </c>
      <c r="I655" s="151"/>
      <c r="L655" s="33"/>
      <c r="M655" s="152"/>
      <c r="T655" s="54"/>
      <c r="AT655" s="17" t="s">
        <v>358</v>
      </c>
      <c r="AU655" s="17" t="s">
        <v>113</v>
      </c>
    </row>
    <row r="656" spans="2:65" s="12" customFormat="1" ht="10.199999999999999">
      <c r="B656" s="153"/>
      <c r="D656" s="154" t="s">
        <v>360</v>
      </c>
      <c r="E656" s="155" t="s">
        <v>32</v>
      </c>
      <c r="F656" s="156" t="s">
        <v>361</v>
      </c>
      <c r="H656" s="155" t="s">
        <v>32</v>
      </c>
      <c r="I656" s="157"/>
      <c r="L656" s="153"/>
      <c r="M656" s="158"/>
      <c r="T656" s="159"/>
      <c r="AT656" s="155" t="s">
        <v>360</v>
      </c>
      <c r="AU656" s="155" t="s">
        <v>113</v>
      </c>
      <c r="AV656" s="12" t="s">
        <v>85</v>
      </c>
      <c r="AW656" s="12" t="s">
        <v>39</v>
      </c>
      <c r="AX656" s="12" t="s">
        <v>78</v>
      </c>
      <c r="AY656" s="155" t="s">
        <v>348</v>
      </c>
    </row>
    <row r="657" spans="2:65" s="12" customFormat="1" ht="10.199999999999999">
      <c r="B657" s="153"/>
      <c r="D657" s="154" t="s">
        <v>360</v>
      </c>
      <c r="E657" s="155" t="s">
        <v>32</v>
      </c>
      <c r="F657" s="156" t="s">
        <v>362</v>
      </c>
      <c r="H657" s="155" t="s">
        <v>32</v>
      </c>
      <c r="I657" s="157"/>
      <c r="L657" s="153"/>
      <c r="M657" s="158"/>
      <c r="T657" s="159"/>
      <c r="AT657" s="155" t="s">
        <v>360</v>
      </c>
      <c r="AU657" s="155" t="s">
        <v>113</v>
      </c>
      <c r="AV657" s="12" t="s">
        <v>85</v>
      </c>
      <c r="AW657" s="12" t="s">
        <v>39</v>
      </c>
      <c r="AX657" s="12" t="s">
        <v>78</v>
      </c>
      <c r="AY657" s="155" t="s">
        <v>348</v>
      </c>
    </row>
    <row r="658" spans="2:65" s="12" customFormat="1" ht="10.199999999999999">
      <c r="B658" s="153"/>
      <c r="D658" s="154" t="s">
        <v>360</v>
      </c>
      <c r="E658" s="155" t="s">
        <v>32</v>
      </c>
      <c r="F658" s="156" t="s">
        <v>559</v>
      </c>
      <c r="H658" s="155" t="s">
        <v>32</v>
      </c>
      <c r="I658" s="157"/>
      <c r="L658" s="153"/>
      <c r="M658" s="158"/>
      <c r="T658" s="159"/>
      <c r="AT658" s="155" t="s">
        <v>360</v>
      </c>
      <c r="AU658" s="155" t="s">
        <v>113</v>
      </c>
      <c r="AV658" s="12" t="s">
        <v>85</v>
      </c>
      <c r="AW658" s="12" t="s">
        <v>39</v>
      </c>
      <c r="AX658" s="12" t="s">
        <v>78</v>
      </c>
      <c r="AY658" s="155" t="s">
        <v>348</v>
      </c>
    </row>
    <row r="659" spans="2:65" s="12" customFormat="1" ht="10.199999999999999">
      <c r="B659" s="153"/>
      <c r="D659" s="154" t="s">
        <v>360</v>
      </c>
      <c r="E659" s="155" t="s">
        <v>32</v>
      </c>
      <c r="F659" s="156" t="s">
        <v>563</v>
      </c>
      <c r="H659" s="155" t="s">
        <v>32</v>
      </c>
      <c r="I659" s="157"/>
      <c r="L659" s="153"/>
      <c r="M659" s="158"/>
      <c r="T659" s="159"/>
      <c r="AT659" s="155" t="s">
        <v>360</v>
      </c>
      <c r="AU659" s="155" t="s">
        <v>113</v>
      </c>
      <c r="AV659" s="12" t="s">
        <v>85</v>
      </c>
      <c r="AW659" s="12" t="s">
        <v>39</v>
      </c>
      <c r="AX659" s="12" t="s">
        <v>78</v>
      </c>
      <c r="AY659" s="155" t="s">
        <v>348</v>
      </c>
    </row>
    <row r="660" spans="2:65" s="12" customFormat="1" ht="10.199999999999999">
      <c r="B660" s="153"/>
      <c r="D660" s="154" t="s">
        <v>360</v>
      </c>
      <c r="E660" s="155" t="s">
        <v>32</v>
      </c>
      <c r="F660" s="156" t="s">
        <v>370</v>
      </c>
      <c r="H660" s="155" t="s">
        <v>32</v>
      </c>
      <c r="I660" s="157"/>
      <c r="L660" s="153"/>
      <c r="M660" s="158"/>
      <c r="T660" s="159"/>
      <c r="AT660" s="155" t="s">
        <v>360</v>
      </c>
      <c r="AU660" s="155" t="s">
        <v>113</v>
      </c>
      <c r="AV660" s="12" t="s">
        <v>85</v>
      </c>
      <c r="AW660" s="12" t="s">
        <v>39</v>
      </c>
      <c r="AX660" s="12" t="s">
        <v>78</v>
      </c>
      <c r="AY660" s="155" t="s">
        <v>348</v>
      </c>
    </row>
    <row r="661" spans="2:65" s="13" customFormat="1" ht="10.199999999999999">
      <c r="B661" s="160"/>
      <c r="D661" s="154" t="s">
        <v>360</v>
      </c>
      <c r="E661" s="162" t="s">
        <v>32</v>
      </c>
      <c r="F661" s="170" t="s">
        <v>210</v>
      </c>
      <c r="H661" s="163">
        <v>323.33999999999997</v>
      </c>
      <c r="I661" s="164"/>
      <c r="L661" s="160"/>
      <c r="M661" s="165"/>
      <c r="T661" s="166"/>
      <c r="AT661" s="161" t="s">
        <v>360</v>
      </c>
      <c r="AU661" s="161" t="s">
        <v>113</v>
      </c>
      <c r="AV661" s="13" t="s">
        <v>87</v>
      </c>
      <c r="AW661" s="13" t="s">
        <v>39</v>
      </c>
      <c r="AX661" s="13" t="s">
        <v>85</v>
      </c>
      <c r="AY661" s="161" t="s">
        <v>348</v>
      </c>
    </row>
    <row r="662" spans="2:65" s="1" customFormat="1" ht="10.199999999999999">
      <c r="B662" s="33"/>
      <c r="D662" s="154" t="s">
        <v>376</v>
      </c>
      <c r="F662" s="167" t="s">
        <v>385</v>
      </c>
      <c r="L662" s="33"/>
      <c r="M662" s="152"/>
      <c r="T662" s="54"/>
      <c r="AU662" s="17" t="s">
        <v>113</v>
      </c>
    </row>
    <row r="663" spans="2:65" s="1" customFormat="1" ht="10.199999999999999">
      <c r="B663" s="33"/>
      <c r="D663" s="154" t="s">
        <v>376</v>
      </c>
      <c r="F663" s="168" t="s">
        <v>386</v>
      </c>
      <c r="H663" s="169">
        <v>323.33999999999997</v>
      </c>
      <c r="L663" s="33"/>
      <c r="M663" s="152"/>
      <c r="T663" s="54"/>
      <c r="AU663" s="17" t="s">
        <v>113</v>
      </c>
    </row>
    <row r="664" spans="2:65" s="1" customFormat="1" ht="24.15" customHeight="1">
      <c r="B664" s="33"/>
      <c r="C664" s="178" t="s">
        <v>676</v>
      </c>
      <c r="D664" s="178" t="s">
        <v>496</v>
      </c>
      <c r="E664" s="179" t="s">
        <v>677</v>
      </c>
      <c r="F664" s="180" t="s">
        <v>678</v>
      </c>
      <c r="G664" s="181" t="s">
        <v>420</v>
      </c>
      <c r="H664" s="182">
        <v>326.57299999999998</v>
      </c>
      <c r="I664" s="183"/>
      <c r="J664" s="184">
        <f>ROUND(I664*H664,2)</f>
        <v>0</v>
      </c>
      <c r="K664" s="180" t="s">
        <v>356</v>
      </c>
      <c r="L664" s="185"/>
      <c r="M664" s="186" t="s">
        <v>32</v>
      </c>
      <c r="N664" s="187" t="s">
        <v>49</v>
      </c>
      <c r="P664" s="145">
        <f>O664*H664</f>
        <v>0</v>
      </c>
      <c r="Q664" s="145">
        <v>0.14499999999999999</v>
      </c>
      <c r="R664" s="145">
        <f>Q664*H664</f>
        <v>47.353084999999993</v>
      </c>
      <c r="S664" s="145">
        <v>0</v>
      </c>
      <c r="T664" s="146">
        <f>S664*H664</f>
        <v>0</v>
      </c>
      <c r="AR664" s="147" t="s">
        <v>433</v>
      </c>
      <c r="AT664" s="147" t="s">
        <v>496</v>
      </c>
      <c r="AU664" s="147" t="s">
        <v>113</v>
      </c>
      <c r="AY664" s="17" t="s">
        <v>348</v>
      </c>
      <c r="BE664" s="148">
        <f>IF(N664="základní",J664,0)</f>
        <v>0</v>
      </c>
      <c r="BF664" s="148">
        <f>IF(N664="snížená",J664,0)</f>
        <v>0</v>
      </c>
      <c r="BG664" s="148">
        <f>IF(N664="zákl. přenesená",J664,0)</f>
        <v>0</v>
      </c>
      <c r="BH664" s="148">
        <f>IF(N664="sníž. přenesená",J664,0)</f>
        <v>0</v>
      </c>
      <c r="BI664" s="148">
        <f>IF(N664="nulová",J664,0)</f>
        <v>0</v>
      </c>
      <c r="BJ664" s="17" t="s">
        <v>85</v>
      </c>
      <c r="BK664" s="148">
        <f>ROUND(I664*H664,2)</f>
        <v>0</v>
      </c>
      <c r="BL664" s="17" t="s">
        <v>133</v>
      </c>
      <c r="BM664" s="147" t="s">
        <v>679</v>
      </c>
    </row>
    <row r="665" spans="2:65" s="13" customFormat="1" ht="10.199999999999999">
      <c r="B665" s="160"/>
      <c r="D665" s="154" t="s">
        <v>360</v>
      </c>
      <c r="F665" s="162" t="s">
        <v>680</v>
      </c>
      <c r="H665" s="163">
        <v>326.57299999999998</v>
      </c>
      <c r="I665" s="164"/>
      <c r="L665" s="160"/>
      <c r="M665" s="165"/>
      <c r="T665" s="166"/>
      <c r="AT665" s="161" t="s">
        <v>360</v>
      </c>
      <c r="AU665" s="161" t="s">
        <v>113</v>
      </c>
      <c r="AV665" s="13" t="s">
        <v>87</v>
      </c>
      <c r="AW665" s="13" t="s">
        <v>4</v>
      </c>
      <c r="AX665" s="13" t="s">
        <v>85</v>
      </c>
      <c r="AY665" s="161" t="s">
        <v>348</v>
      </c>
    </row>
    <row r="666" spans="2:65" s="1" customFormat="1" ht="16.5" customHeight="1">
      <c r="B666" s="33"/>
      <c r="C666" s="178" t="s">
        <v>681</v>
      </c>
      <c r="D666" s="178" t="s">
        <v>496</v>
      </c>
      <c r="E666" s="179" t="s">
        <v>682</v>
      </c>
      <c r="F666" s="180" t="s">
        <v>683</v>
      </c>
      <c r="G666" s="181" t="s">
        <v>408</v>
      </c>
      <c r="H666" s="182">
        <v>14.55</v>
      </c>
      <c r="I666" s="183"/>
      <c r="J666" s="184">
        <f>ROUND(I666*H666,2)</f>
        <v>0</v>
      </c>
      <c r="K666" s="180" t="s">
        <v>356</v>
      </c>
      <c r="L666" s="185"/>
      <c r="M666" s="186" t="s">
        <v>32</v>
      </c>
      <c r="N666" s="187" t="s">
        <v>49</v>
      </c>
      <c r="P666" s="145">
        <f>O666*H666</f>
        <v>0</v>
      </c>
      <c r="Q666" s="145">
        <v>1</v>
      </c>
      <c r="R666" s="145">
        <f>Q666*H666</f>
        <v>14.55</v>
      </c>
      <c r="S666" s="145">
        <v>0</v>
      </c>
      <c r="T666" s="146">
        <f>S666*H666</f>
        <v>0</v>
      </c>
      <c r="AR666" s="147" t="s">
        <v>433</v>
      </c>
      <c r="AT666" s="147" t="s">
        <v>496</v>
      </c>
      <c r="AU666" s="147" t="s">
        <v>113</v>
      </c>
      <c r="AY666" s="17" t="s">
        <v>348</v>
      </c>
      <c r="BE666" s="148">
        <f>IF(N666="základní",J666,0)</f>
        <v>0</v>
      </c>
      <c r="BF666" s="148">
        <f>IF(N666="snížená",J666,0)</f>
        <v>0</v>
      </c>
      <c r="BG666" s="148">
        <f>IF(N666="zákl. přenesená",J666,0)</f>
        <v>0</v>
      </c>
      <c r="BH666" s="148">
        <f>IF(N666="sníž. přenesená",J666,0)</f>
        <v>0</v>
      </c>
      <c r="BI666" s="148">
        <f>IF(N666="nulová",J666,0)</f>
        <v>0</v>
      </c>
      <c r="BJ666" s="17" t="s">
        <v>85</v>
      </c>
      <c r="BK666" s="148">
        <f>ROUND(I666*H666,2)</f>
        <v>0</v>
      </c>
      <c r="BL666" s="17" t="s">
        <v>133</v>
      </c>
      <c r="BM666" s="147" t="s">
        <v>684</v>
      </c>
    </row>
    <row r="667" spans="2:65" s="13" customFormat="1" ht="10.199999999999999">
      <c r="B667" s="160"/>
      <c r="D667" s="154" t="s">
        <v>360</v>
      </c>
      <c r="F667" s="162" t="s">
        <v>685</v>
      </c>
      <c r="H667" s="163">
        <v>14.55</v>
      </c>
      <c r="I667" s="164"/>
      <c r="L667" s="160"/>
      <c r="M667" s="165"/>
      <c r="T667" s="166"/>
      <c r="AT667" s="161" t="s">
        <v>360</v>
      </c>
      <c r="AU667" s="161" t="s">
        <v>113</v>
      </c>
      <c r="AV667" s="13" t="s">
        <v>87</v>
      </c>
      <c r="AW667" s="13" t="s">
        <v>4</v>
      </c>
      <c r="AX667" s="13" t="s">
        <v>85</v>
      </c>
      <c r="AY667" s="161" t="s">
        <v>348</v>
      </c>
    </row>
    <row r="668" spans="2:65" s="1" customFormat="1" ht="24.15" customHeight="1">
      <c r="B668" s="33"/>
      <c r="C668" s="136" t="s">
        <v>686</v>
      </c>
      <c r="D668" s="136" t="s">
        <v>352</v>
      </c>
      <c r="E668" s="137" t="s">
        <v>585</v>
      </c>
      <c r="F668" s="138" t="s">
        <v>586</v>
      </c>
      <c r="G668" s="139" t="s">
        <v>420</v>
      </c>
      <c r="H668" s="140">
        <v>381.46100000000001</v>
      </c>
      <c r="I668" s="141"/>
      <c r="J668" s="142">
        <f>ROUND(I668*H668,2)</f>
        <v>0</v>
      </c>
      <c r="K668" s="138" t="s">
        <v>356</v>
      </c>
      <c r="L668" s="33"/>
      <c r="M668" s="143" t="s">
        <v>32</v>
      </c>
      <c r="N668" s="144" t="s">
        <v>49</v>
      </c>
      <c r="P668" s="145">
        <f>O668*H668</f>
        <v>0</v>
      </c>
      <c r="Q668" s="145">
        <v>6.8999999999999997E-4</v>
      </c>
      <c r="R668" s="145">
        <f>Q668*H668</f>
        <v>0.26320809000000001</v>
      </c>
      <c r="S668" s="145">
        <v>0</v>
      </c>
      <c r="T668" s="146">
        <f>S668*H668</f>
        <v>0</v>
      </c>
      <c r="AR668" s="147" t="s">
        <v>133</v>
      </c>
      <c r="AT668" s="147" t="s">
        <v>352</v>
      </c>
      <c r="AU668" s="147" t="s">
        <v>113</v>
      </c>
      <c r="AY668" s="17" t="s">
        <v>348</v>
      </c>
      <c r="BE668" s="148">
        <f>IF(N668="základní",J668,0)</f>
        <v>0</v>
      </c>
      <c r="BF668" s="148">
        <f>IF(N668="snížená",J668,0)</f>
        <v>0</v>
      </c>
      <c r="BG668" s="148">
        <f>IF(N668="zákl. přenesená",J668,0)</f>
        <v>0</v>
      </c>
      <c r="BH668" s="148">
        <f>IF(N668="sníž. přenesená",J668,0)</f>
        <v>0</v>
      </c>
      <c r="BI668" s="148">
        <f>IF(N668="nulová",J668,0)</f>
        <v>0</v>
      </c>
      <c r="BJ668" s="17" t="s">
        <v>85</v>
      </c>
      <c r="BK668" s="148">
        <f>ROUND(I668*H668,2)</f>
        <v>0</v>
      </c>
      <c r="BL668" s="17" t="s">
        <v>133</v>
      </c>
      <c r="BM668" s="147" t="s">
        <v>687</v>
      </c>
    </row>
    <row r="669" spans="2:65" s="1" customFormat="1" ht="10.199999999999999">
      <c r="B669" s="33"/>
      <c r="D669" s="149" t="s">
        <v>358</v>
      </c>
      <c r="F669" s="150" t="s">
        <v>588</v>
      </c>
      <c r="I669" s="151"/>
      <c r="L669" s="33"/>
      <c r="M669" s="152"/>
      <c r="T669" s="54"/>
      <c r="AT669" s="17" t="s">
        <v>358</v>
      </c>
      <c r="AU669" s="17" t="s">
        <v>113</v>
      </c>
    </row>
    <row r="670" spans="2:65" s="1" customFormat="1" ht="67.2">
      <c r="B670" s="33"/>
      <c r="D670" s="154" t="s">
        <v>589</v>
      </c>
      <c r="F670" s="188" t="s">
        <v>590</v>
      </c>
      <c r="I670" s="151"/>
      <c r="L670" s="33"/>
      <c r="M670" s="152"/>
      <c r="T670" s="54"/>
      <c r="AT670" s="17" t="s">
        <v>589</v>
      </c>
      <c r="AU670" s="17" t="s">
        <v>113</v>
      </c>
    </row>
    <row r="671" spans="2:65" s="12" customFormat="1" ht="10.199999999999999">
      <c r="B671" s="153"/>
      <c r="D671" s="154" t="s">
        <v>360</v>
      </c>
      <c r="E671" s="155" t="s">
        <v>32</v>
      </c>
      <c r="F671" s="156" t="s">
        <v>361</v>
      </c>
      <c r="H671" s="155" t="s">
        <v>32</v>
      </c>
      <c r="I671" s="157"/>
      <c r="L671" s="153"/>
      <c r="M671" s="158"/>
      <c r="T671" s="159"/>
      <c r="AT671" s="155" t="s">
        <v>360</v>
      </c>
      <c r="AU671" s="155" t="s">
        <v>113</v>
      </c>
      <c r="AV671" s="12" t="s">
        <v>85</v>
      </c>
      <c r="AW671" s="12" t="s">
        <v>39</v>
      </c>
      <c r="AX671" s="12" t="s">
        <v>78</v>
      </c>
      <c r="AY671" s="155" t="s">
        <v>348</v>
      </c>
    </row>
    <row r="672" spans="2:65" s="12" customFormat="1" ht="10.199999999999999">
      <c r="B672" s="153"/>
      <c r="D672" s="154" t="s">
        <v>360</v>
      </c>
      <c r="E672" s="155" t="s">
        <v>32</v>
      </c>
      <c r="F672" s="156" t="s">
        <v>362</v>
      </c>
      <c r="H672" s="155" t="s">
        <v>32</v>
      </c>
      <c r="I672" s="157"/>
      <c r="L672" s="153"/>
      <c r="M672" s="158"/>
      <c r="T672" s="159"/>
      <c r="AT672" s="155" t="s">
        <v>360</v>
      </c>
      <c r="AU672" s="155" t="s">
        <v>113</v>
      </c>
      <c r="AV672" s="12" t="s">
        <v>85</v>
      </c>
      <c r="AW672" s="12" t="s">
        <v>39</v>
      </c>
      <c r="AX672" s="12" t="s">
        <v>78</v>
      </c>
      <c r="AY672" s="155" t="s">
        <v>348</v>
      </c>
    </row>
    <row r="673" spans="2:65" s="12" customFormat="1" ht="10.199999999999999">
      <c r="B673" s="153"/>
      <c r="D673" s="154" t="s">
        <v>360</v>
      </c>
      <c r="E673" s="155" t="s">
        <v>32</v>
      </c>
      <c r="F673" s="156" t="s">
        <v>559</v>
      </c>
      <c r="H673" s="155" t="s">
        <v>32</v>
      </c>
      <c r="I673" s="157"/>
      <c r="L673" s="153"/>
      <c r="M673" s="158"/>
      <c r="T673" s="159"/>
      <c r="AT673" s="155" t="s">
        <v>360</v>
      </c>
      <c r="AU673" s="155" t="s">
        <v>113</v>
      </c>
      <c r="AV673" s="12" t="s">
        <v>85</v>
      </c>
      <c r="AW673" s="12" t="s">
        <v>39</v>
      </c>
      <c r="AX673" s="12" t="s">
        <v>78</v>
      </c>
      <c r="AY673" s="155" t="s">
        <v>348</v>
      </c>
    </row>
    <row r="674" spans="2:65" s="12" customFormat="1" ht="10.199999999999999">
      <c r="B674" s="153"/>
      <c r="D674" s="154" t="s">
        <v>360</v>
      </c>
      <c r="E674" s="155" t="s">
        <v>32</v>
      </c>
      <c r="F674" s="156" t="s">
        <v>560</v>
      </c>
      <c r="H674" s="155" t="s">
        <v>32</v>
      </c>
      <c r="I674" s="157"/>
      <c r="L674" s="153"/>
      <c r="M674" s="158"/>
      <c r="T674" s="159"/>
      <c r="AT674" s="155" t="s">
        <v>360</v>
      </c>
      <c r="AU674" s="155" t="s">
        <v>113</v>
      </c>
      <c r="AV674" s="12" t="s">
        <v>85</v>
      </c>
      <c r="AW674" s="12" t="s">
        <v>39</v>
      </c>
      <c r="AX674" s="12" t="s">
        <v>78</v>
      </c>
      <c r="AY674" s="155" t="s">
        <v>348</v>
      </c>
    </row>
    <row r="675" spans="2:65" s="12" customFormat="1" ht="10.199999999999999">
      <c r="B675" s="153"/>
      <c r="D675" s="154" t="s">
        <v>360</v>
      </c>
      <c r="E675" s="155" t="s">
        <v>32</v>
      </c>
      <c r="F675" s="156" t="s">
        <v>370</v>
      </c>
      <c r="H675" s="155" t="s">
        <v>32</v>
      </c>
      <c r="I675" s="157"/>
      <c r="L675" s="153"/>
      <c r="M675" s="158"/>
      <c r="T675" s="159"/>
      <c r="AT675" s="155" t="s">
        <v>360</v>
      </c>
      <c r="AU675" s="155" t="s">
        <v>113</v>
      </c>
      <c r="AV675" s="12" t="s">
        <v>85</v>
      </c>
      <c r="AW675" s="12" t="s">
        <v>39</v>
      </c>
      <c r="AX675" s="12" t="s">
        <v>78</v>
      </c>
      <c r="AY675" s="155" t="s">
        <v>348</v>
      </c>
    </row>
    <row r="676" spans="2:65" s="12" customFormat="1" ht="10.199999999999999">
      <c r="B676" s="153"/>
      <c r="D676" s="154" t="s">
        <v>360</v>
      </c>
      <c r="E676" s="155" t="s">
        <v>32</v>
      </c>
      <c r="F676" s="156" t="s">
        <v>561</v>
      </c>
      <c r="H676" s="155" t="s">
        <v>32</v>
      </c>
      <c r="I676" s="157"/>
      <c r="L676" s="153"/>
      <c r="M676" s="158"/>
      <c r="T676" s="159"/>
      <c r="AT676" s="155" t="s">
        <v>360</v>
      </c>
      <c r="AU676" s="155" t="s">
        <v>113</v>
      </c>
      <c r="AV676" s="12" t="s">
        <v>85</v>
      </c>
      <c r="AW676" s="12" t="s">
        <v>39</v>
      </c>
      <c r="AX676" s="12" t="s">
        <v>78</v>
      </c>
      <c r="AY676" s="155" t="s">
        <v>348</v>
      </c>
    </row>
    <row r="677" spans="2:65" s="12" customFormat="1" ht="10.199999999999999">
      <c r="B677" s="153"/>
      <c r="D677" s="154" t="s">
        <v>360</v>
      </c>
      <c r="E677" s="155" t="s">
        <v>32</v>
      </c>
      <c r="F677" s="156" t="s">
        <v>670</v>
      </c>
      <c r="H677" s="155" t="s">
        <v>32</v>
      </c>
      <c r="I677" s="157"/>
      <c r="L677" s="153"/>
      <c r="M677" s="158"/>
      <c r="T677" s="159"/>
      <c r="AT677" s="155" t="s">
        <v>360</v>
      </c>
      <c r="AU677" s="155" t="s">
        <v>113</v>
      </c>
      <c r="AV677" s="12" t="s">
        <v>85</v>
      </c>
      <c r="AW677" s="12" t="s">
        <v>39</v>
      </c>
      <c r="AX677" s="12" t="s">
        <v>78</v>
      </c>
      <c r="AY677" s="155" t="s">
        <v>348</v>
      </c>
    </row>
    <row r="678" spans="2:65" s="13" customFormat="1" ht="10.199999999999999">
      <c r="B678" s="160"/>
      <c r="D678" s="154" t="s">
        <v>360</v>
      </c>
      <c r="E678" s="162" t="s">
        <v>32</v>
      </c>
      <c r="F678" s="170" t="s">
        <v>213</v>
      </c>
      <c r="H678" s="163">
        <v>381.46100000000001</v>
      </c>
      <c r="I678" s="164"/>
      <c r="L678" s="160"/>
      <c r="M678" s="165"/>
      <c r="T678" s="166"/>
      <c r="AT678" s="161" t="s">
        <v>360</v>
      </c>
      <c r="AU678" s="161" t="s">
        <v>113</v>
      </c>
      <c r="AV678" s="13" t="s">
        <v>87</v>
      </c>
      <c r="AW678" s="13" t="s">
        <v>39</v>
      </c>
      <c r="AX678" s="13" t="s">
        <v>85</v>
      </c>
      <c r="AY678" s="161" t="s">
        <v>348</v>
      </c>
    </row>
    <row r="679" spans="2:65" s="1" customFormat="1" ht="10.199999999999999">
      <c r="B679" s="33"/>
      <c r="D679" s="154" t="s">
        <v>376</v>
      </c>
      <c r="F679" s="167" t="s">
        <v>385</v>
      </c>
      <c r="L679" s="33"/>
      <c r="M679" s="152"/>
      <c r="T679" s="54"/>
      <c r="AU679" s="17" t="s">
        <v>113</v>
      </c>
    </row>
    <row r="680" spans="2:65" s="1" customFormat="1" ht="10.199999999999999">
      <c r="B680" s="33"/>
      <c r="D680" s="154" t="s">
        <v>376</v>
      </c>
      <c r="F680" s="168" t="s">
        <v>386</v>
      </c>
      <c r="H680" s="169">
        <v>323.33999999999997</v>
      </c>
      <c r="L680" s="33"/>
      <c r="M680" s="152"/>
      <c r="T680" s="54"/>
      <c r="AU680" s="17" t="s">
        <v>113</v>
      </c>
    </row>
    <row r="681" spans="2:65" s="11" customFormat="1" ht="20.85" customHeight="1">
      <c r="B681" s="124"/>
      <c r="D681" s="125" t="s">
        <v>77</v>
      </c>
      <c r="E681" s="134" t="s">
        <v>688</v>
      </c>
      <c r="F681" s="134" t="s">
        <v>689</v>
      </c>
      <c r="I681" s="127"/>
      <c r="J681" s="135">
        <f>BK681</f>
        <v>0</v>
      </c>
      <c r="L681" s="124"/>
      <c r="M681" s="129"/>
      <c r="P681" s="130">
        <f>SUM(P682:P717)</f>
        <v>0</v>
      </c>
      <c r="R681" s="130">
        <f>SUM(R682:R717)</f>
        <v>73.149045259999994</v>
      </c>
      <c r="T681" s="131">
        <f>SUM(T682:T717)</f>
        <v>0</v>
      </c>
      <c r="AR681" s="125" t="s">
        <v>85</v>
      </c>
      <c r="AT681" s="132" t="s">
        <v>77</v>
      </c>
      <c r="AU681" s="132" t="s">
        <v>87</v>
      </c>
      <c r="AY681" s="125" t="s">
        <v>348</v>
      </c>
      <c r="BK681" s="133">
        <f>SUM(BK682:BK717)</f>
        <v>0</v>
      </c>
    </row>
    <row r="682" spans="2:65" s="1" customFormat="1" ht="33" customHeight="1">
      <c r="B682" s="33"/>
      <c r="C682" s="136" t="s">
        <v>690</v>
      </c>
      <c r="D682" s="136" t="s">
        <v>352</v>
      </c>
      <c r="E682" s="137" t="s">
        <v>691</v>
      </c>
      <c r="F682" s="138" t="s">
        <v>692</v>
      </c>
      <c r="G682" s="139" t="s">
        <v>420</v>
      </c>
      <c r="H682" s="140">
        <v>420.334</v>
      </c>
      <c r="I682" s="141"/>
      <c r="J682" s="142">
        <f>ROUND(I682*H682,2)</f>
        <v>0</v>
      </c>
      <c r="K682" s="138" t="s">
        <v>356</v>
      </c>
      <c r="L682" s="33"/>
      <c r="M682" s="143" t="s">
        <v>32</v>
      </c>
      <c r="N682" s="144" t="s">
        <v>49</v>
      </c>
      <c r="P682" s="145">
        <f>O682*H682</f>
        <v>0</v>
      </c>
      <c r="Q682" s="145">
        <v>0</v>
      </c>
      <c r="R682" s="145">
        <f>Q682*H682</f>
        <v>0</v>
      </c>
      <c r="S682" s="145">
        <v>0</v>
      </c>
      <c r="T682" s="146">
        <f>S682*H682</f>
        <v>0</v>
      </c>
      <c r="AR682" s="147" t="s">
        <v>133</v>
      </c>
      <c r="AT682" s="147" t="s">
        <v>352</v>
      </c>
      <c r="AU682" s="147" t="s">
        <v>113</v>
      </c>
      <c r="AY682" s="17" t="s">
        <v>348</v>
      </c>
      <c r="BE682" s="148">
        <f>IF(N682="základní",J682,0)</f>
        <v>0</v>
      </c>
      <c r="BF682" s="148">
        <f>IF(N682="snížená",J682,0)</f>
        <v>0</v>
      </c>
      <c r="BG682" s="148">
        <f>IF(N682="zákl. přenesená",J682,0)</f>
        <v>0</v>
      </c>
      <c r="BH682" s="148">
        <f>IF(N682="sníž. přenesená",J682,0)</f>
        <v>0</v>
      </c>
      <c r="BI682" s="148">
        <f>IF(N682="nulová",J682,0)</f>
        <v>0</v>
      </c>
      <c r="BJ682" s="17" t="s">
        <v>85</v>
      </c>
      <c r="BK682" s="148">
        <f>ROUND(I682*H682,2)</f>
        <v>0</v>
      </c>
      <c r="BL682" s="17" t="s">
        <v>133</v>
      </c>
      <c r="BM682" s="147" t="s">
        <v>693</v>
      </c>
    </row>
    <row r="683" spans="2:65" s="1" customFormat="1" ht="10.199999999999999">
      <c r="B683" s="33"/>
      <c r="D683" s="149" t="s">
        <v>358</v>
      </c>
      <c r="F683" s="150" t="s">
        <v>694</v>
      </c>
      <c r="I683" s="151"/>
      <c r="L683" s="33"/>
      <c r="M683" s="152"/>
      <c r="T683" s="54"/>
      <c r="AT683" s="17" t="s">
        <v>358</v>
      </c>
      <c r="AU683" s="17" t="s">
        <v>113</v>
      </c>
    </row>
    <row r="684" spans="2:65" s="12" customFormat="1" ht="10.199999999999999">
      <c r="B684" s="153"/>
      <c r="D684" s="154" t="s">
        <v>360</v>
      </c>
      <c r="E684" s="155" t="s">
        <v>32</v>
      </c>
      <c r="F684" s="156" t="s">
        <v>361</v>
      </c>
      <c r="H684" s="155" t="s">
        <v>32</v>
      </c>
      <c r="I684" s="157"/>
      <c r="L684" s="153"/>
      <c r="M684" s="158"/>
      <c r="T684" s="159"/>
      <c r="AT684" s="155" t="s">
        <v>360</v>
      </c>
      <c r="AU684" s="155" t="s">
        <v>113</v>
      </c>
      <c r="AV684" s="12" t="s">
        <v>85</v>
      </c>
      <c r="AW684" s="12" t="s">
        <v>39</v>
      </c>
      <c r="AX684" s="12" t="s">
        <v>78</v>
      </c>
      <c r="AY684" s="155" t="s">
        <v>348</v>
      </c>
    </row>
    <row r="685" spans="2:65" s="12" customFormat="1" ht="10.199999999999999">
      <c r="B685" s="153"/>
      <c r="D685" s="154" t="s">
        <v>360</v>
      </c>
      <c r="E685" s="155" t="s">
        <v>32</v>
      </c>
      <c r="F685" s="156" t="s">
        <v>362</v>
      </c>
      <c r="H685" s="155" t="s">
        <v>32</v>
      </c>
      <c r="I685" s="157"/>
      <c r="L685" s="153"/>
      <c r="M685" s="158"/>
      <c r="T685" s="159"/>
      <c r="AT685" s="155" t="s">
        <v>360</v>
      </c>
      <c r="AU685" s="155" t="s">
        <v>113</v>
      </c>
      <c r="AV685" s="12" t="s">
        <v>85</v>
      </c>
      <c r="AW685" s="12" t="s">
        <v>39</v>
      </c>
      <c r="AX685" s="12" t="s">
        <v>78</v>
      </c>
      <c r="AY685" s="155" t="s">
        <v>348</v>
      </c>
    </row>
    <row r="686" spans="2:65" s="12" customFormat="1" ht="10.199999999999999">
      <c r="B686" s="153"/>
      <c r="D686" s="154" t="s">
        <v>360</v>
      </c>
      <c r="E686" s="155" t="s">
        <v>32</v>
      </c>
      <c r="F686" s="156" t="s">
        <v>559</v>
      </c>
      <c r="H686" s="155" t="s">
        <v>32</v>
      </c>
      <c r="I686" s="157"/>
      <c r="L686" s="153"/>
      <c r="M686" s="158"/>
      <c r="T686" s="159"/>
      <c r="AT686" s="155" t="s">
        <v>360</v>
      </c>
      <c r="AU686" s="155" t="s">
        <v>113</v>
      </c>
      <c r="AV686" s="12" t="s">
        <v>85</v>
      </c>
      <c r="AW686" s="12" t="s">
        <v>39</v>
      </c>
      <c r="AX686" s="12" t="s">
        <v>78</v>
      </c>
      <c r="AY686" s="155" t="s">
        <v>348</v>
      </c>
    </row>
    <row r="687" spans="2:65" s="12" customFormat="1" ht="10.199999999999999">
      <c r="B687" s="153"/>
      <c r="D687" s="154" t="s">
        <v>360</v>
      </c>
      <c r="E687" s="155" t="s">
        <v>32</v>
      </c>
      <c r="F687" s="156" t="s">
        <v>563</v>
      </c>
      <c r="H687" s="155" t="s">
        <v>32</v>
      </c>
      <c r="I687" s="157"/>
      <c r="L687" s="153"/>
      <c r="M687" s="158"/>
      <c r="T687" s="159"/>
      <c r="AT687" s="155" t="s">
        <v>360</v>
      </c>
      <c r="AU687" s="155" t="s">
        <v>113</v>
      </c>
      <c r="AV687" s="12" t="s">
        <v>85</v>
      </c>
      <c r="AW687" s="12" t="s">
        <v>39</v>
      </c>
      <c r="AX687" s="12" t="s">
        <v>78</v>
      </c>
      <c r="AY687" s="155" t="s">
        <v>348</v>
      </c>
    </row>
    <row r="688" spans="2:65" s="12" customFormat="1" ht="10.199999999999999">
      <c r="B688" s="153"/>
      <c r="D688" s="154" t="s">
        <v>360</v>
      </c>
      <c r="E688" s="155" t="s">
        <v>32</v>
      </c>
      <c r="F688" s="156" t="s">
        <v>372</v>
      </c>
      <c r="H688" s="155" t="s">
        <v>32</v>
      </c>
      <c r="I688" s="157"/>
      <c r="L688" s="153"/>
      <c r="M688" s="158"/>
      <c r="T688" s="159"/>
      <c r="AT688" s="155" t="s">
        <v>360</v>
      </c>
      <c r="AU688" s="155" t="s">
        <v>113</v>
      </c>
      <c r="AV688" s="12" t="s">
        <v>85</v>
      </c>
      <c r="AW688" s="12" t="s">
        <v>39</v>
      </c>
      <c r="AX688" s="12" t="s">
        <v>78</v>
      </c>
      <c r="AY688" s="155" t="s">
        <v>348</v>
      </c>
    </row>
    <row r="689" spans="2:65" s="12" customFormat="1" ht="10.199999999999999">
      <c r="B689" s="153"/>
      <c r="D689" s="154" t="s">
        <v>360</v>
      </c>
      <c r="E689" s="155" t="s">
        <v>32</v>
      </c>
      <c r="F689" s="156" t="s">
        <v>561</v>
      </c>
      <c r="H689" s="155" t="s">
        <v>32</v>
      </c>
      <c r="I689" s="157"/>
      <c r="L689" s="153"/>
      <c r="M689" s="158"/>
      <c r="T689" s="159"/>
      <c r="AT689" s="155" t="s">
        <v>360</v>
      </c>
      <c r="AU689" s="155" t="s">
        <v>113</v>
      </c>
      <c r="AV689" s="12" t="s">
        <v>85</v>
      </c>
      <c r="AW689" s="12" t="s">
        <v>39</v>
      </c>
      <c r="AX689" s="12" t="s">
        <v>78</v>
      </c>
      <c r="AY689" s="155" t="s">
        <v>348</v>
      </c>
    </row>
    <row r="690" spans="2:65" s="12" customFormat="1" ht="10.199999999999999">
      <c r="B690" s="153"/>
      <c r="D690" s="154" t="s">
        <v>360</v>
      </c>
      <c r="E690" s="155" t="s">
        <v>32</v>
      </c>
      <c r="F690" s="156" t="s">
        <v>695</v>
      </c>
      <c r="H690" s="155" t="s">
        <v>32</v>
      </c>
      <c r="I690" s="157"/>
      <c r="L690" s="153"/>
      <c r="M690" s="158"/>
      <c r="T690" s="159"/>
      <c r="AT690" s="155" t="s">
        <v>360</v>
      </c>
      <c r="AU690" s="155" t="s">
        <v>113</v>
      </c>
      <c r="AV690" s="12" t="s">
        <v>85</v>
      </c>
      <c r="AW690" s="12" t="s">
        <v>39</v>
      </c>
      <c r="AX690" s="12" t="s">
        <v>78</v>
      </c>
      <c r="AY690" s="155" t="s">
        <v>348</v>
      </c>
    </row>
    <row r="691" spans="2:65" s="13" customFormat="1" ht="10.199999999999999">
      <c r="B691" s="160"/>
      <c r="D691" s="154" t="s">
        <v>360</v>
      </c>
      <c r="E691" s="162" t="s">
        <v>32</v>
      </c>
      <c r="F691" s="170" t="s">
        <v>216</v>
      </c>
      <c r="H691" s="163">
        <v>420.334</v>
      </c>
      <c r="I691" s="164"/>
      <c r="L691" s="160"/>
      <c r="M691" s="165"/>
      <c r="T691" s="166"/>
      <c r="AT691" s="161" t="s">
        <v>360</v>
      </c>
      <c r="AU691" s="161" t="s">
        <v>113</v>
      </c>
      <c r="AV691" s="13" t="s">
        <v>87</v>
      </c>
      <c r="AW691" s="13" t="s">
        <v>39</v>
      </c>
      <c r="AX691" s="13" t="s">
        <v>85</v>
      </c>
      <c r="AY691" s="161" t="s">
        <v>348</v>
      </c>
    </row>
    <row r="692" spans="2:65" s="1" customFormat="1" ht="10.199999999999999">
      <c r="B692" s="33"/>
      <c r="D692" s="154" t="s">
        <v>376</v>
      </c>
      <c r="F692" s="167" t="s">
        <v>389</v>
      </c>
      <c r="L692" s="33"/>
      <c r="M692" s="152"/>
      <c r="T692" s="54"/>
      <c r="AU692" s="17" t="s">
        <v>113</v>
      </c>
    </row>
    <row r="693" spans="2:65" s="1" customFormat="1" ht="10.199999999999999">
      <c r="B693" s="33"/>
      <c r="D693" s="154" t="s">
        <v>376</v>
      </c>
      <c r="F693" s="168" t="s">
        <v>390</v>
      </c>
      <c r="H693" s="169">
        <v>328.89</v>
      </c>
      <c r="L693" s="33"/>
      <c r="M693" s="152"/>
      <c r="T693" s="54"/>
      <c r="AU693" s="17" t="s">
        <v>113</v>
      </c>
    </row>
    <row r="694" spans="2:65" s="1" customFormat="1" ht="78" customHeight="1">
      <c r="B694" s="33"/>
      <c r="C694" s="136" t="s">
        <v>696</v>
      </c>
      <c r="D694" s="136" t="s">
        <v>352</v>
      </c>
      <c r="E694" s="137" t="s">
        <v>697</v>
      </c>
      <c r="F694" s="138" t="s">
        <v>698</v>
      </c>
      <c r="G694" s="139" t="s">
        <v>420</v>
      </c>
      <c r="H694" s="140">
        <v>328.89</v>
      </c>
      <c r="I694" s="141"/>
      <c r="J694" s="142">
        <f>ROUND(I694*H694,2)</f>
        <v>0</v>
      </c>
      <c r="K694" s="138" t="s">
        <v>356</v>
      </c>
      <c r="L694" s="33"/>
      <c r="M694" s="143" t="s">
        <v>32</v>
      </c>
      <c r="N694" s="144" t="s">
        <v>49</v>
      </c>
      <c r="P694" s="145">
        <f>O694*H694</f>
        <v>0</v>
      </c>
      <c r="Q694" s="145">
        <v>8.9219999999999994E-2</v>
      </c>
      <c r="R694" s="145">
        <f>Q694*H694</f>
        <v>29.343565799999997</v>
      </c>
      <c r="S694" s="145">
        <v>0</v>
      </c>
      <c r="T694" s="146">
        <f>S694*H694</f>
        <v>0</v>
      </c>
      <c r="AR694" s="147" t="s">
        <v>133</v>
      </c>
      <c r="AT694" s="147" t="s">
        <v>352</v>
      </c>
      <c r="AU694" s="147" t="s">
        <v>113</v>
      </c>
      <c r="AY694" s="17" t="s">
        <v>348</v>
      </c>
      <c r="BE694" s="148">
        <f>IF(N694="základní",J694,0)</f>
        <v>0</v>
      </c>
      <c r="BF694" s="148">
        <f>IF(N694="snížená",J694,0)</f>
        <v>0</v>
      </c>
      <c r="BG694" s="148">
        <f>IF(N694="zákl. přenesená",J694,0)</f>
        <v>0</v>
      </c>
      <c r="BH694" s="148">
        <f>IF(N694="sníž. přenesená",J694,0)</f>
        <v>0</v>
      </c>
      <c r="BI694" s="148">
        <f>IF(N694="nulová",J694,0)</f>
        <v>0</v>
      </c>
      <c r="BJ694" s="17" t="s">
        <v>85</v>
      </c>
      <c r="BK694" s="148">
        <f>ROUND(I694*H694,2)</f>
        <v>0</v>
      </c>
      <c r="BL694" s="17" t="s">
        <v>133</v>
      </c>
      <c r="BM694" s="147" t="s">
        <v>699</v>
      </c>
    </row>
    <row r="695" spans="2:65" s="1" customFormat="1" ht="10.199999999999999">
      <c r="B695" s="33"/>
      <c r="D695" s="149" t="s">
        <v>358</v>
      </c>
      <c r="F695" s="150" t="s">
        <v>700</v>
      </c>
      <c r="I695" s="151"/>
      <c r="L695" s="33"/>
      <c r="M695" s="152"/>
      <c r="T695" s="54"/>
      <c r="AT695" s="17" t="s">
        <v>358</v>
      </c>
      <c r="AU695" s="17" t="s">
        <v>113</v>
      </c>
    </row>
    <row r="696" spans="2:65" s="12" customFormat="1" ht="10.199999999999999">
      <c r="B696" s="153"/>
      <c r="D696" s="154" t="s">
        <v>360</v>
      </c>
      <c r="E696" s="155" t="s">
        <v>32</v>
      </c>
      <c r="F696" s="156" t="s">
        <v>361</v>
      </c>
      <c r="H696" s="155" t="s">
        <v>32</v>
      </c>
      <c r="I696" s="157"/>
      <c r="L696" s="153"/>
      <c r="M696" s="158"/>
      <c r="T696" s="159"/>
      <c r="AT696" s="155" t="s">
        <v>360</v>
      </c>
      <c r="AU696" s="155" t="s">
        <v>113</v>
      </c>
      <c r="AV696" s="12" t="s">
        <v>85</v>
      </c>
      <c r="AW696" s="12" t="s">
        <v>39</v>
      </c>
      <c r="AX696" s="12" t="s">
        <v>78</v>
      </c>
      <c r="AY696" s="155" t="s">
        <v>348</v>
      </c>
    </row>
    <row r="697" spans="2:65" s="12" customFormat="1" ht="10.199999999999999">
      <c r="B697" s="153"/>
      <c r="D697" s="154" t="s">
        <v>360</v>
      </c>
      <c r="E697" s="155" t="s">
        <v>32</v>
      </c>
      <c r="F697" s="156" t="s">
        <v>362</v>
      </c>
      <c r="H697" s="155" t="s">
        <v>32</v>
      </c>
      <c r="I697" s="157"/>
      <c r="L697" s="153"/>
      <c r="M697" s="158"/>
      <c r="T697" s="159"/>
      <c r="AT697" s="155" t="s">
        <v>360</v>
      </c>
      <c r="AU697" s="155" t="s">
        <v>113</v>
      </c>
      <c r="AV697" s="12" t="s">
        <v>85</v>
      </c>
      <c r="AW697" s="12" t="s">
        <v>39</v>
      </c>
      <c r="AX697" s="12" t="s">
        <v>78</v>
      </c>
      <c r="AY697" s="155" t="s">
        <v>348</v>
      </c>
    </row>
    <row r="698" spans="2:65" s="12" customFormat="1" ht="10.199999999999999">
      <c r="B698" s="153"/>
      <c r="D698" s="154" t="s">
        <v>360</v>
      </c>
      <c r="E698" s="155" t="s">
        <v>32</v>
      </c>
      <c r="F698" s="156" t="s">
        <v>559</v>
      </c>
      <c r="H698" s="155" t="s">
        <v>32</v>
      </c>
      <c r="I698" s="157"/>
      <c r="L698" s="153"/>
      <c r="M698" s="158"/>
      <c r="T698" s="159"/>
      <c r="AT698" s="155" t="s">
        <v>360</v>
      </c>
      <c r="AU698" s="155" t="s">
        <v>113</v>
      </c>
      <c r="AV698" s="12" t="s">
        <v>85</v>
      </c>
      <c r="AW698" s="12" t="s">
        <v>39</v>
      </c>
      <c r="AX698" s="12" t="s">
        <v>78</v>
      </c>
      <c r="AY698" s="155" t="s">
        <v>348</v>
      </c>
    </row>
    <row r="699" spans="2:65" s="12" customFormat="1" ht="10.199999999999999">
      <c r="B699" s="153"/>
      <c r="D699" s="154" t="s">
        <v>360</v>
      </c>
      <c r="E699" s="155" t="s">
        <v>32</v>
      </c>
      <c r="F699" s="156" t="s">
        <v>372</v>
      </c>
      <c r="H699" s="155" t="s">
        <v>32</v>
      </c>
      <c r="I699" s="157"/>
      <c r="L699" s="153"/>
      <c r="M699" s="158"/>
      <c r="T699" s="159"/>
      <c r="AT699" s="155" t="s">
        <v>360</v>
      </c>
      <c r="AU699" s="155" t="s">
        <v>113</v>
      </c>
      <c r="AV699" s="12" t="s">
        <v>85</v>
      </c>
      <c r="AW699" s="12" t="s">
        <v>39</v>
      </c>
      <c r="AX699" s="12" t="s">
        <v>78</v>
      </c>
      <c r="AY699" s="155" t="s">
        <v>348</v>
      </c>
    </row>
    <row r="700" spans="2:65" s="13" customFormat="1" ht="10.199999999999999">
      <c r="B700" s="160"/>
      <c r="D700" s="154" t="s">
        <v>360</v>
      </c>
      <c r="E700" s="162" t="s">
        <v>32</v>
      </c>
      <c r="F700" s="170" t="s">
        <v>219</v>
      </c>
      <c r="H700" s="163">
        <v>328.89</v>
      </c>
      <c r="I700" s="164"/>
      <c r="L700" s="160"/>
      <c r="M700" s="165"/>
      <c r="T700" s="166"/>
      <c r="AT700" s="161" t="s">
        <v>360</v>
      </c>
      <c r="AU700" s="161" t="s">
        <v>113</v>
      </c>
      <c r="AV700" s="13" t="s">
        <v>87</v>
      </c>
      <c r="AW700" s="13" t="s">
        <v>39</v>
      </c>
      <c r="AX700" s="13" t="s">
        <v>85</v>
      </c>
      <c r="AY700" s="161" t="s">
        <v>348</v>
      </c>
    </row>
    <row r="701" spans="2:65" s="1" customFormat="1" ht="10.199999999999999">
      <c r="B701" s="33"/>
      <c r="D701" s="154" t="s">
        <v>376</v>
      </c>
      <c r="F701" s="167" t="s">
        <v>389</v>
      </c>
      <c r="L701" s="33"/>
      <c r="M701" s="152"/>
      <c r="T701" s="54"/>
      <c r="AU701" s="17" t="s">
        <v>113</v>
      </c>
    </row>
    <row r="702" spans="2:65" s="1" customFormat="1" ht="10.199999999999999">
      <c r="B702" s="33"/>
      <c r="D702" s="154" t="s">
        <v>376</v>
      </c>
      <c r="F702" s="168" t="s">
        <v>390</v>
      </c>
      <c r="H702" s="169">
        <v>328.89</v>
      </c>
      <c r="L702" s="33"/>
      <c r="M702" s="152"/>
      <c r="T702" s="54"/>
      <c r="AU702" s="17" t="s">
        <v>113</v>
      </c>
    </row>
    <row r="703" spans="2:65" s="1" customFormat="1" ht="24.15" customHeight="1">
      <c r="B703" s="33"/>
      <c r="C703" s="178" t="s">
        <v>701</v>
      </c>
      <c r="D703" s="178" t="s">
        <v>496</v>
      </c>
      <c r="E703" s="179" t="s">
        <v>702</v>
      </c>
      <c r="F703" s="180" t="s">
        <v>703</v>
      </c>
      <c r="G703" s="181" t="s">
        <v>420</v>
      </c>
      <c r="H703" s="182">
        <v>332.17899999999997</v>
      </c>
      <c r="I703" s="183"/>
      <c r="J703" s="184">
        <f>ROUND(I703*H703,2)</f>
        <v>0</v>
      </c>
      <c r="K703" s="180" t="s">
        <v>356</v>
      </c>
      <c r="L703" s="185"/>
      <c r="M703" s="186" t="s">
        <v>32</v>
      </c>
      <c r="N703" s="187" t="s">
        <v>49</v>
      </c>
      <c r="P703" s="145">
        <f>O703*H703</f>
        <v>0</v>
      </c>
      <c r="Q703" s="145">
        <v>0.13100000000000001</v>
      </c>
      <c r="R703" s="145">
        <f>Q703*H703</f>
        <v>43.515448999999997</v>
      </c>
      <c r="S703" s="145">
        <v>0</v>
      </c>
      <c r="T703" s="146">
        <f>S703*H703</f>
        <v>0</v>
      </c>
      <c r="AR703" s="147" t="s">
        <v>433</v>
      </c>
      <c r="AT703" s="147" t="s">
        <v>496</v>
      </c>
      <c r="AU703" s="147" t="s">
        <v>113</v>
      </c>
      <c r="AY703" s="17" t="s">
        <v>348</v>
      </c>
      <c r="BE703" s="148">
        <f>IF(N703="základní",J703,0)</f>
        <v>0</v>
      </c>
      <c r="BF703" s="148">
        <f>IF(N703="snížená",J703,0)</f>
        <v>0</v>
      </c>
      <c r="BG703" s="148">
        <f>IF(N703="zákl. přenesená",J703,0)</f>
        <v>0</v>
      </c>
      <c r="BH703" s="148">
        <f>IF(N703="sníž. přenesená",J703,0)</f>
        <v>0</v>
      </c>
      <c r="BI703" s="148">
        <f>IF(N703="nulová",J703,0)</f>
        <v>0</v>
      </c>
      <c r="BJ703" s="17" t="s">
        <v>85</v>
      </c>
      <c r="BK703" s="148">
        <f>ROUND(I703*H703,2)</f>
        <v>0</v>
      </c>
      <c r="BL703" s="17" t="s">
        <v>133</v>
      </c>
      <c r="BM703" s="147" t="s">
        <v>704</v>
      </c>
    </row>
    <row r="704" spans="2:65" s="13" customFormat="1" ht="10.199999999999999">
      <c r="B704" s="160"/>
      <c r="D704" s="154" t="s">
        <v>360</v>
      </c>
      <c r="F704" s="162" t="s">
        <v>705</v>
      </c>
      <c r="H704" s="163">
        <v>332.17899999999997</v>
      </c>
      <c r="I704" s="164"/>
      <c r="L704" s="160"/>
      <c r="M704" s="165"/>
      <c r="T704" s="166"/>
      <c r="AT704" s="161" t="s">
        <v>360</v>
      </c>
      <c r="AU704" s="161" t="s">
        <v>113</v>
      </c>
      <c r="AV704" s="13" t="s">
        <v>87</v>
      </c>
      <c r="AW704" s="13" t="s">
        <v>4</v>
      </c>
      <c r="AX704" s="13" t="s">
        <v>85</v>
      </c>
      <c r="AY704" s="161" t="s">
        <v>348</v>
      </c>
    </row>
    <row r="705" spans="2:65" s="1" customFormat="1" ht="24.15" customHeight="1">
      <c r="B705" s="33"/>
      <c r="C705" s="136" t="s">
        <v>706</v>
      </c>
      <c r="D705" s="136" t="s">
        <v>352</v>
      </c>
      <c r="E705" s="137" t="s">
        <v>585</v>
      </c>
      <c r="F705" s="138" t="s">
        <v>586</v>
      </c>
      <c r="G705" s="139" t="s">
        <v>420</v>
      </c>
      <c r="H705" s="140">
        <v>420.334</v>
      </c>
      <c r="I705" s="141"/>
      <c r="J705" s="142">
        <f>ROUND(I705*H705,2)</f>
        <v>0</v>
      </c>
      <c r="K705" s="138" t="s">
        <v>356</v>
      </c>
      <c r="L705" s="33"/>
      <c r="M705" s="143" t="s">
        <v>32</v>
      </c>
      <c r="N705" s="144" t="s">
        <v>49</v>
      </c>
      <c r="P705" s="145">
        <f>O705*H705</f>
        <v>0</v>
      </c>
      <c r="Q705" s="145">
        <v>6.8999999999999997E-4</v>
      </c>
      <c r="R705" s="145">
        <f>Q705*H705</f>
        <v>0.29003045999999999</v>
      </c>
      <c r="S705" s="145">
        <v>0</v>
      </c>
      <c r="T705" s="146">
        <f>S705*H705</f>
        <v>0</v>
      </c>
      <c r="AR705" s="147" t="s">
        <v>133</v>
      </c>
      <c r="AT705" s="147" t="s">
        <v>352</v>
      </c>
      <c r="AU705" s="147" t="s">
        <v>113</v>
      </c>
      <c r="AY705" s="17" t="s">
        <v>348</v>
      </c>
      <c r="BE705" s="148">
        <f>IF(N705="základní",J705,0)</f>
        <v>0</v>
      </c>
      <c r="BF705" s="148">
        <f>IF(N705="snížená",J705,0)</f>
        <v>0</v>
      </c>
      <c r="BG705" s="148">
        <f>IF(N705="zákl. přenesená",J705,0)</f>
        <v>0</v>
      </c>
      <c r="BH705" s="148">
        <f>IF(N705="sníž. přenesená",J705,0)</f>
        <v>0</v>
      </c>
      <c r="BI705" s="148">
        <f>IF(N705="nulová",J705,0)</f>
        <v>0</v>
      </c>
      <c r="BJ705" s="17" t="s">
        <v>85</v>
      </c>
      <c r="BK705" s="148">
        <f>ROUND(I705*H705,2)</f>
        <v>0</v>
      </c>
      <c r="BL705" s="17" t="s">
        <v>133</v>
      </c>
      <c r="BM705" s="147" t="s">
        <v>707</v>
      </c>
    </row>
    <row r="706" spans="2:65" s="1" customFormat="1" ht="10.199999999999999">
      <c r="B706" s="33"/>
      <c r="D706" s="149" t="s">
        <v>358</v>
      </c>
      <c r="F706" s="150" t="s">
        <v>588</v>
      </c>
      <c r="I706" s="151"/>
      <c r="L706" s="33"/>
      <c r="M706" s="152"/>
      <c r="T706" s="54"/>
      <c r="AT706" s="17" t="s">
        <v>358</v>
      </c>
      <c r="AU706" s="17" t="s">
        <v>113</v>
      </c>
    </row>
    <row r="707" spans="2:65" s="1" customFormat="1" ht="67.2">
      <c r="B707" s="33"/>
      <c r="D707" s="154" t="s">
        <v>589</v>
      </c>
      <c r="F707" s="188" t="s">
        <v>590</v>
      </c>
      <c r="I707" s="151"/>
      <c r="L707" s="33"/>
      <c r="M707" s="152"/>
      <c r="T707" s="54"/>
      <c r="AT707" s="17" t="s">
        <v>589</v>
      </c>
      <c r="AU707" s="17" t="s">
        <v>113</v>
      </c>
    </row>
    <row r="708" spans="2:65" s="12" customFormat="1" ht="10.199999999999999">
      <c r="B708" s="153"/>
      <c r="D708" s="154" t="s">
        <v>360</v>
      </c>
      <c r="E708" s="155" t="s">
        <v>32</v>
      </c>
      <c r="F708" s="156" t="s">
        <v>361</v>
      </c>
      <c r="H708" s="155" t="s">
        <v>32</v>
      </c>
      <c r="I708" s="157"/>
      <c r="L708" s="153"/>
      <c r="M708" s="158"/>
      <c r="T708" s="159"/>
      <c r="AT708" s="155" t="s">
        <v>360</v>
      </c>
      <c r="AU708" s="155" t="s">
        <v>113</v>
      </c>
      <c r="AV708" s="12" t="s">
        <v>85</v>
      </c>
      <c r="AW708" s="12" t="s">
        <v>39</v>
      </c>
      <c r="AX708" s="12" t="s">
        <v>78</v>
      </c>
      <c r="AY708" s="155" t="s">
        <v>348</v>
      </c>
    </row>
    <row r="709" spans="2:65" s="12" customFormat="1" ht="10.199999999999999">
      <c r="B709" s="153"/>
      <c r="D709" s="154" t="s">
        <v>360</v>
      </c>
      <c r="E709" s="155" t="s">
        <v>32</v>
      </c>
      <c r="F709" s="156" t="s">
        <v>362</v>
      </c>
      <c r="H709" s="155" t="s">
        <v>32</v>
      </c>
      <c r="I709" s="157"/>
      <c r="L709" s="153"/>
      <c r="M709" s="158"/>
      <c r="T709" s="159"/>
      <c r="AT709" s="155" t="s">
        <v>360</v>
      </c>
      <c r="AU709" s="155" t="s">
        <v>113</v>
      </c>
      <c r="AV709" s="12" t="s">
        <v>85</v>
      </c>
      <c r="AW709" s="12" t="s">
        <v>39</v>
      </c>
      <c r="AX709" s="12" t="s">
        <v>78</v>
      </c>
      <c r="AY709" s="155" t="s">
        <v>348</v>
      </c>
    </row>
    <row r="710" spans="2:65" s="12" customFormat="1" ht="10.199999999999999">
      <c r="B710" s="153"/>
      <c r="D710" s="154" t="s">
        <v>360</v>
      </c>
      <c r="E710" s="155" t="s">
        <v>32</v>
      </c>
      <c r="F710" s="156" t="s">
        <v>559</v>
      </c>
      <c r="H710" s="155" t="s">
        <v>32</v>
      </c>
      <c r="I710" s="157"/>
      <c r="L710" s="153"/>
      <c r="M710" s="158"/>
      <c r="T710" s="159"/>
      <c r="AT710" s="155" t="s">
        <v>360</v>
      </c>
      <c r="AU710" s="155" t="s">
        <v>113</v>
      </c>
      <c r="AV710" s="12" t="s">
        <v>85</v>
      </c>
      <c r="AW710" s="12" t="s">
        <v>39</v>
      </c>
      <c r="AX710" s="12" t="s">
        <v>78</v>
      </c>
      <c r="AY710" s="155" t="s">
        <v>348</v>
      </c>
    </row>
    <row r="711" spans="2:65" s="12" customFormat="1" ht="10.199999999999999">
      <c r="B711" s="153"/>
      <c r="D711" s="154" t="s">
        <v>360</v>
      </c>
      <c r="E711" s="155" t="s">
        <v>32</v>
      </c>
      <c r="F711" s="156" t="s">
        <v>563</v>
      </c>
      <c r="H711" s="155" t="s">
        <v>32</v>
      </c>
      <c r="I711" s="157"/>
      <c r="L711" s="153"/>
      <c r="M711" s="158"/>
      <c r="T711" s="159"/>
      <c r="AT711" s="155" t="s">
        <v>360</v>
      </c>
      <c r="AU711" s="155" t="s">
        <v>113</v>
      </c>
      <c r="AV711" s="12" t="s">
        <v>85</v>
      </c>
      <c r="AW711" s="12" t="s">
        <v>39</v>
      </c>
      <c r="AX711" s="12" t="s">
        <v>78</v>
      </c>
      <c r="AY711" s="155" t="s">
        <v>348</v>
      </c>
    </row>
    <row r="712" spans="2:65" s="12" customFormat="1" ht="10.199999999999999">
      <c r="B712" s="153"/>
      <c r="D712" s="154" t="s">
        <v>360</v>
      </c>
      <c r="E712" s="155" t="s">
        <v>32</v>
      </c>
      <c r="F712" s="156" t="s">
        <v>372</v>
      </c>
      <c r="H712" s="155" t="s">
        <v>32</v>
      </c>
      <c r="I712" s="157"/>
      <c r="L712" s="153"/>
      <c r="M712" s="158"/>
      <c r="T712" s="159"/>
      <c r="AT712" s="155" t="s">
        <v>360</v>
      </c>
      <c r="AU712" s="155" t="s">
        <v>113</v>
      </c>
      <c r="AV712" s="12" t="s">
        <v>85</v>
      </c>
      <c r="AW712" s="12" t="s">
        <v>39</v>
      </c>
      <c r="AX712" s="12" t="s">
        <v>78</v>
      </c>
      <c r="AY712" s="155" t="s">
        <v>348</v>
      </c>
    </row>
    <row r="713" spans="2:65" s="12" customFormat="1" ht="10.199999999999999">
      <c r="B713" s="153"/>
      <c r="D713" s="154" t="s">
        <v>360</v>
      </c>
      <c r="E713" s="155" t="s">
        <v>32</v>
      </c>
      <c r="F713" s="156" t="s">
        <v>561</v>
      </c>
      <c r="H713" s="155" t="s">
        <v>32</v>
      </c>
      <c r="I713" s="157"/>
      <c r="L713" s="153"/>
      <c r="M713" s="158"/>
      <c r="T713" s="159"/>
      <c r="AT713" s="155" t="s">
        <v>360</v>
      </c>
      <c r="AU713" s="155" t="s">
        <v>113</v>
      </c>
      <c r="AV713" s="12" t="s">
        <v>85</v>
      </c>
      <c r="AW713" s="12" t="s">
        <v>39</v>
      </c>
      <c r="AX713" s="12" t="s">
        <v>78</v>
      </c>
      <c r="AY713" s="155" t="s">
        <v>348</v>
      </c>
    </row>
    <row r="714" spans="2:65" s="12" customFormat="1" ht="10.199999999999999">
      <c r="B714" s="153"/>
      <c r="D714" s="154" t="s">
        <v>360</v>
      </c>
      <c r="E714" s="155" t="s">
        <v>32</v>
      </c>
      <c r="F714" s="156" t="s">
        <v>695</v>
      </c>
      <c r="H714" s="155" t="s">
        <v>32</v>
      </c>
      <c r="I714" s="157"/>
      <c r="L714" s="153"/>
      <c r="M714" s="158"/>
      <c r="T714" s="159"/>
      <c r="AT714" s="155" t="s">
        <v>360</v>
      </c>
      <c r="AU714" s="155" t="s">
        <v>113</v>
      </c>
      <c r="AV714" s="12" t="s">
        <v>85</v>
      </c>
      <c r="AW714" s="12" t="s">
        <v>39</v>
      </c>
      <c r="AX714" s="12" t="s">
        <v>78</v>
      </c>
      <c r="AY714" s="155" t="s">
        <v>348</v>
      </c>
    </row>
    <row r="715" spans="2:65" s="13" customFormat="1" ht="10.199999999999999">
      <c r="B715" s="160"/>
      <c r="D715" s="154" t="s">
        <v>360</v>
      </c>
      <c r="E715" s="162" t="s">
        <v>32</v>
      </c>
      <c r="F715" s="170" t="s">
        <v>216</v>
      </c>
      <c r="H715" s="163">
        <v>420.334</v>
      </c>
      <c r="I715" s="164"/>
      <c r="L715" s="160"/>
      <c r="M715" s="165"/>
      <c r="T715" s="166"/>
      <c r="AT715" s="161" t="s">
        <v>360</v>
      </c>
      <c r="AU715" s="161" t="s">
        <v>113</v>
      </c>
      <c r="AV715" s="13" t="s">
        <v>87</v>
      </c>
      <c r="AW715" s="13" t="s">
        <v>39</v>
      </c>
      <c r="AX715" s="13" t="s">
        <v>85</v>
      </c>
      <c r="AY715" s="161" t="s">
        <v>348</v>
      </c>
    </row>
    <row r="716" spans="2:65" s="1" customFormat="1" ht="10.199999999999999">
      <c r="B716" s="33"/>
      <c r="D716" s="154" t="s">
        <v>376</v>
      </c>
      <c r="F716" s="167" t="s">
        <v>389</v>
      </c>
      <c r="L716" s="33"/>
      <c r="M716" s="152"/>
      <c r="T716" s="54"/>
      <c r="AU716" s="17" t="s">
        <v>113</v>
      </c>
    </row>
    <row r="717" spans="2:65" s="1" customFormat="1" ht="10.199999999999999">
      <c r="B717" s="33"/>
      <c r="D717" s="154" t="s">
        <v>376</v>
      </c>
      <c r="F717" s="168" t="s">
        <v>390</v>
      </c>
      <c r="H717" s="169">
        <v>328.89</v>
      </c>
      <c r="L717" s="33"/>
      <c r="M717" s="152"/>
      <c r="T717" s="54"/>
      <c r="AU717" s="17" t="s">
        <v>113</v>
      </c>
    </row>
    <row r="718" spans="2:65" s="11" customFormat="1" ht="20.85" customHeight="1">
      <c r="B718" s="124"/>
      <c r="D718" s="125" t="s">
        <v>77</v>
      </c>
      <c r="E718" s="134" t="s">
        <v>708</v>
      </c>
      <c r="F718" s="134" t="s">
        <v>709</v>
      </c>
      <c r="I718" s="127"/>
      <c r="J718" s="135">
        <f>BK718</f>
        <v>0</v>
      </c>
      <c r="L718" s="124"/>
      <c r="M718" s="129"/>
      <c r="P718" s="130">
        <f>SUM(P719:P748)</f>
        <v>0</v>
      </c>
      <c r="R718" s="130">
        <f>SUM(R719:R748)</f>
        <v>0.44247449999999999</v>
      </c>
      <c r="T718" s="131">
        <f>SUM(T719:T748)</f>
        <v>0</v>
      </c>
      <c r="AR718" s="125" t="s">
        <v>85</v>
      </c>
      <c r="AT718" s="132" t="s">
        <v>77</v>
      </c>
      <c r="AU718" s="132" t="s">
        <v>87</v>
      </c>
      <c r="AY718" s="125" t="s">
        <v>348</v>
      </c>
      <c r="BK718" s="133">
        <f>SUM(BK719:BK748)</f>
        <v>0</v>
      </c>
    </row>
    <row r="719" spans="2:65" s="1" customFormat="1" ht="66.75" customHeight="1">
      <c r="B719" s="33"/>
      <c r="C719" s="136" t="s">
        <v>710</v>
      </c>
      <c r="D719" s="136" t="s">
        <v>352</v>
      </c>
      <c r="E719" s="137" t="s">
        <v>711</v>
      </c>
      <c r="F719" s="138" t="s">
        <v>712</v>
      </c>
      <c r="G719" s="139" t="s">
        <v>420</v>
      </c>
      <c r="H719" s="140">
        <v>1.95</v>
      </c>
      <c r="I719" s="141"/>
      <c r="J719" s="142">
        <f>ROUND(I719*H719,2)</f>
        <v>0</v>
      </c>
      <c r="K719" s="138" t="s">
        <v>356</v>
      </c>
      <c r="L719" s="33"/>
      <c r="M719" s="143" t="s">
        <v>32</v>
      </c>
      <c r="N719" s="144" t="s">
        <v>49</v>
      </c>
      <c r="P719" s="145">
        <f>O719*H719</f>
        <v>0</v>
      </c>
      <c r="Q719" s="145">
        <v>0.13769000000000001</v>
      </c>
      <c r="R719" s="145">
        <f>Q719*H719</f>
        <v>0.2684955</v>
      </c>
      <c r="S719" s="145">
        <v>0</v>
      </c>
      <c r="T719" s="146">
        <f>S719*H719</f>
        <v>0</v>
      </c>
      <c r="AR719" s="147" t="s">
        <v>133</v>
      </c>
      <c r="AT719" s="147" t="s">
        <v>352</v>
      </c>
      <c r="AU719" s="147" t="s">
        <v>113</v>
      </c>
      <c r="AY719" s="17" t="s">
        <v>348</v>
      </c>
      <c r="BE719" s="148">
        <f>IF(N719="základní",J719,0)</f>
        <v>0</v>
      </c>
      <c r="BF719" s="148">
        <f>IF(N719="snížená",J719,0)</f>
        <v>0</v>
      </c>
      <c r="BG719" s="148">
        <f>IF(N719="zákl. přenesená",J719,0)</f>
        <v>0</v>
      </c>
      <c r="BH719" s="148">
        <f>IF(N719="sníž. přenesená",J719,0)</f>
        <v>0</v>
      </c>
      <c r="BI719" s="148">
        <f>IF(N719="nulová",J719,0)</f>
        <v>0</v>
      </c>
      <c r="BJ719" s="17" t="s">
        <v>85</v>
      </c>
      <c r="BK719" s="148">
        <f>ROUND(I719*H719,2)</f>
        <v>0</v>
      </c>
      <c r="BL719" s="17" t="s">
        <v>133</v>
      </c>
      <c r="BM719" s="147" t="s">
        <v>713</v>
      </c>
    </row>
    <row r="720" spans="2:65" s="1" customFormat="1" ht="10.199999999999999">
      <c r="B720" s="33"/>
      <c r="D720" s="149" t="s">
        <v>358</v>
      </c>
      <c r="F720" s="150" t="s">
        <v>714</v>
      </c>
      <c r="I720" s="151"/>
      <c r="L720" s="33"/>
      <c r="M720" s="152"/>
      <c r="T720" s="54"/>
      <c r="AT720" s="17" t="s">
        <v>358</v>
      </c>
      <c r="AU720" s="17" t="s">
        <v>113</v>
      </c>
    </row>
    <row r="721" spans="2:65" s="12" customFormat="1" ht="10.199999999999999">
      <c r="B721" s="153"/>
      <c r="D721" s="154" t="s">
        <v>360</v>
      </c>
      <c r="E721" s="155" t="s">
        <v>32</v>
      </c>
      <c r="F721" s="156" t="s">
        <v>361</v>
      </c>
      <c r="H721" s="155" t="s">
        <v>32</v>
      </c>
      <c r="I721" s="157"/>
      <c r="L721" s="153"/>
      <c r="M721" s="158"/>
      <c r="T721" s="159"/>
      <c r="AT721" s="155" t="s">
        <v>360</v>
      </c>
      <c r="AU721" s="155" t="s">
        <v>113</v>
      </c>
      <c r="AV721" s="12" t="s">
        <v>85</v>
      </c>
      <c r="AW721" s="12" t="s">
        <v>39</v>
      </c>
      <c r="AX721" s="12" t="s">
        <v>78</v>
      </c>
      <c r="AY721" s="155" t="s">
        <v>348</v>
      </c>
    </row>
    <row r="722" spans="2:65" s="12" customFormat="1" ht="10.199999999999999">
      <c r="B722" s="153"/>
      <c r="D722" s="154" t="s">
        <v>360</v>
      </c>
      <c r="E722" s="155" t="s">
        <v>32</v>
      </c>
      <c r="F722" s="156" t="s">
        <v>362</v>
      </c>
      <c r="H722" s="155" t="s">
        <v>32</v>
      </c>
      <c r="I722" s="157"/>
      <c r="L722" s="153"/>
      <c r="M722" s="158"/>
      <c r="T722" s="159"/>
      <c r="AT722" s="155" t="s">
        <v>360</v>
      </c>
      <c r="AU722" s="155" t="s">
        <v>113</v>
      </c>
      <c r="AV722" s="12" t="s">
        <v>85</v>
      </c>
      <c r="AW722" s="12" t="s">
        <v>39</v>
      </c>
      <c r="AX722" s="12" t="s">
        <v>78</v>
      </c>
      <c r="AY722" s="155" t="s">
        <v>348</v>
      </c>
    </row>
    <row r="723" spans="2:65" s="12" customFormat="1" ht="10.199999999999999">
      <c r="B723" s="153"/>
      <c r="D723" s="154" t="s">
        <v>360</v>
      </c>
      <c r="E723" s="155" t="s">
        <v>32</v>
      </c>
      <c r="F723" s="156" t="s">
        <v>559</v>
      </c>
      <c r="H723" s="155" t="s">
        <v>32</v>
      </c>
      <c r="I723" s="157"/>
      <c r="L723" s="153"/>
      <c r="M723" s="158"/>
      <c r="T723" s="159"/>
      <c r="AT723" s="155" t="s">
        <v>360</v>
      </c>
      <c r="AU723" s="155" t="s">
        <v>113</v>
      </c>
      <c r="AV723" s="12" t="s">
        <v>85</v>
      </c>
      <c r="AW723" s="12" t="s">
        <v>39</v>
      </c>
      <c r="AX723" s="12" t="s">
        <v>78</v>
      </c>
      <c r="AY723" s="155" t="s">
        <v>348</v>
      </c>
    </row>
    <row r="724" spans="2:65" s="12" customFormat="1" ht="10.199999999999999">
      <c r="B724" s="153"/>
      <c r="D724" s="154" t="s">
        <v>360</v>
      </c>
      <c r="E724" s="155" t="s">
        <v>32</v>
      </c>
      <c r="F724" s="156" t="s">
        <v>715</v>
      </c>
      <c r="H724" s="155" t="s">
        <v>32</v>
      </c>
      <c r="I724" s="157"/>
      <c r="L724" s="153"/>
      <c r="M724" s="158"/>
      <c r="T724" s="159"/>
      <c r="AT724" s="155" t="s">
        <v>360</v>
      </c>
      <c r="AU724" s="155" t="s">
        <v>113</v>
      </c>
      <c r="AV724" s="12" t="s">
        <v>85</v>
      </c>
      <c r="AW724" s="12" t="s">
        <v>39</v>
      </c>
      <c r="AX724" s="12" t="s">
        <v>78</v>
      </c>
      <c r="AY724" s="155" t="s">
        <v>348</v>
      </c>
    </row>
    <row r="725" spans="2:65" s="12" customFormat="1" ht="10.199999999999999">
      <c r="B725" s="153"/>
      <c r="D725" s="154" t="s">
        <v>360</v>
      </c>
      <c r="E725" s="155" t="s">
        <v>32</v>
      </c>
      <c r="F725" s="156" t="s">
        <v>716</v>
      </c>
      <c r="H725" s="155" t="s">
        <v>32</v>
      </c>
      <c r="I725" s="157"/>
      <c r="L725" s="153"/>
      <c r="M725" s="158"/>
      <c r="T725" s="159"/>
      <c r="AT725" s="155" t="s">
        <v>360</v>
      </c>
      <c r="AU725" s="155" t="s">
        <v>113</v>
      </c>
      <c r="AV725" s="12" t="s">
        <v>85</v>
      </c>
      <c r="AW725" s="12" t="s">
        <v>39</v>
      </c>
      <c r="AX725" s="12" t="s">
        <v>78</v>
      </c>
      <c r="AY725" s="155" t="s">
        <v>348</v>
      </c>
    </row>
    <row r="726" spans="2:65" s="13" customFormat="1" ht="10.199999999999999">
      <c r="B726" s="160"/>
      <c r="D726" s="154" t="s">
        <v>360</v>
      </c>
      <c r="E726" s="162" t="s">
        <v>32</v>
      </c>
      <c r="F726" s="170" t="s">
        <v>222</v>
      </c>
      <c r="H726" s="163">
        <v>1.95</v>
      </c>
      <c r="I726" s="164"/>
      <c r="L726" s="160"/>
      <c r="M726" s="165"/>
      <c r="T726" s="166"/>
      <c r="AT726" s="161" t="s">
        <v>360</v>
      </c>
      <c r="AU726" s="161" t="s">
        <v>113</v>
      </c>
      <c r="AV726" s="13" t="s">
        <v>87</v>
      </c>
      <c r="AW726" s="13" t="s">
        <v>39</v>
      </c>
      <c r="AX726" s="13" t="s">
        <v>85</v>
      </c>
      <c r="AY726" s="161" t="s">
        <v>348</v>
      </c>
    </row>
    <row r="727" spans="2:65" s="1" customFormat="1" ht="10.199999999999999">
      <c r="B727" s="33"/>
      <c r="D727" s="154" t="s">
        <v>376</v>
      </c>
      <c r="F727" s="167" t="s">
        <v>717</v>
      </c>
      <c r="L727" s="33"/>
      <c r="M727" s="152"/>
      <c r="T727" s="54"/>
      <c r="AU727" s="17" t="s">
        <v>113</v>
      </c>
    </row>
    <row r="728" spans="2:65" s="1" customFormat="1" ht="10.199999999999999">
      <c r="B728" s="33"/>
      <c r="D728" s="154" t="s">
        <v>376</v>
      </c>
      <c r="F728" s="168" t="s">
        <v>718</v>
      </c>
      <c r="H728" s="169">
        <v>1.95</v>
      </c>
      <c r="L728" s="33"/>
      <c r="M728" s="152"/>
      <c r="T728" s="54"/>
      <c r="AU728" s="17" t="s">
        <v>113</v>
      </c>
    </row>
    <row r="729" spans="2:65" s="1" customFormat="1" ht="78" customHeight="1">
      <c r="B729" s="33"/>
      <c r="C729" s="136" t="s">
        <v>719</v>
      </c>
      <c r="D729" s="136" t="s">
        <v>352</v>
      </c>
      <c r="E729" s="137" t="s">
        <v>720</v>
      </c>
      <c r="F729" s="138" t="s">
        <v>721</v>
      </c>
      <c r="G729" s="139" t="s">
        <v>420</v>
      </c>
      <c r="H729" s="140">
        <v>1.95</v>
      </c>
      <c r="I729" s="141"/>
      <c r="J729" s="142">
        <f>ROUND(I729*H729,2)</f>
        <v>0</v>
      </c>
      <c r="K729" s="138" t="s">
        <v>356</v>
      </c>
      <c r="L729" s="33"/>
      <c r="M729" s="143" t="s">
        <v>32</v>
      </c>
      <c r="N729" s="144" t="s">
        <v>49</v>
      </c>
      <c r="P729" s="145">
        <f>O729*H729</f>
        <v>0</v>
      </c>
      <c r="Q729" s="145">
        <v>8.9219999999999994E-2</v>
      </c>
      <c r="R729" s="145">
        <f>Q729*H729</f>
        <v>0.17397899999999999</v>
      </c>
      <c r="S729" s="145">
        <v>0</v>
      </c>
      <c r="T729" s="146">
        <f>S729*H729</f>
        <v>0</v>
      </c>
      <c r="AR729" s="147" t="s">
        <v>133</v>
      </c>
      <c r="AT729" s="147" t="s">
        <v>352</v>
      </c>
      <c r="AU729" s="147" t="s">
        <v>113</v>
      </c>
      <c r="AY729" s="17" t="s">
        <v>348</v>
      </c>
      <c r="BE729" s="148">
        <f>IF(N729="základní",J729,0)</f>
        <v>0</v>
      </c>
      <c r="BF729" s="148">
        <f>IF(N729="snížená",J729,0)</f>
        <v>0</v>
      </c>
      <c r="BG729" s="148">
        <f>IF(N729="zákl. přenesená",J729,0)</f>
        <v>0</v>
      </c>
      <c r="BH729" s="148">
        <f>IF(N729="sníž. přenesená",J729,0)</f>
        <v>0</v>
      </c>
      <c r="BI729" s="148">
        <f>IF(N729="nulová",J729,0)</f>
        <v>0</v>
      </c>
      <c r="BJ729" s="17" t="s">
        <v>85</v>
      </c>
      <c r="BK729" s="148">
        <f>ROUND(I729*H729,2)</f>
        <v>0</v>
      </c>
      <c r="BL729" s="17" t="s">
        <v>133</v>
      </c>
      <c r="BM729" s="147" t="s">
        <v>722</v>
      </c>
    </row>
    <row r="730" spans="2:65" s="1" customFormat="1" ht="10.199999999999999">
      <c r="B730" s="33"/>
      <c r="D730" s="149" t="s">
        <v>358</v>
      </c>
      <c r="F730" s="150" t="s">
        <v>723</v>
      </c>
      <c r="I730" s="151"/>
      <c r="L730" s="33"/>
      <c r="M730" s="152"/>
      <c r="T730" s="54"/>
      <c r="AT730" s="17" t="s">
        <v>358</v>
      </c>
      <c r="AU730" s="17" t="s">
        <v>113</v>
      </c>
    </row>
    <row r="731" spans="2:65" s="12" customFormat="1" ht="10.199999999999999">
      <c r="B731" s="153"/>
      <c r="D731" s="154" t="s">
        <v>360</v>
      </c>
      <c r="E731" s="155" t="s">
        <v>32</v>
      </c>
      <c r="F731" s="156" t="s">
        <v>361</v>
      </c>
      <c r="H731" s="155" t="s">
        <v>32</v>
      </c>
      <c r="I731" s="157"/>
      <c r="L731" s="153"/>
      <c r="M731" s="158"/>
      <c r="T731" s="159"/>
      <c r="AT731" s="155" t="s">
        <v>360</v>
      </c>
      <c r="AU731" s="155" t="s">
        <v>113</v>
      </c>
      <c r="AV731" s="12" t="s">
        <v>85</v>
      </c>
      <c r="AW731" s="12" t="s">
        <v>39</v>
      </c>
      <c r="AX731" s="12" t="s">
        <v>78</v>
      </c>
      <c r="AY731" s="155" t="s">
        <v>348</v>
      </c>
    </row>
    <row r="732" spans="2:65" s="12" customFormat="1" ht="10.199999999999999">
      <c r="B732" s="153"/>
      <c r="D732" s="154" t="s">
        <v>360</v>
      </c>
      <c r="E732" s="155" t="s">
        <v>32</v>
      </c>
      <c r="F732" s="156" t="s">
        <v>362</v>
      </c>
      <c r="H732" s="155" t="s">
        <v>32</v>
      </c>
      <c r="I732" s="157"/>
      <c r="L732" s="153"/>
      <c r="M732" s="158"/>
      <c r="T732" s="159"/>
      <c r="AT732" s="155" t="s">
        <v>360</v>
      </c>
      <c r="AU732" s="155" t="s">
        <v>113</v>
      </c>
      <c r="AV732" s="12" t="s">
        <v>85</v>
      </c>
      <c r="AW732" s="12" t="s">
        <v>39</v>
      </c>
      <c r="AX732" s="12" t="s">
        <v>78</v>
      </c>
      <c r="AY732" s="155" t="s">
        <v>348</v>
      </c>
    </row>
    <row r="733" spans="2:65" s="12" customFormat="1" ht="10.199999999999999">
      <c r="B733" s="153"/>
      <c r="D733" s="154" t="s">
        <v>360</v>
      </c>
      <c r="E733" s="155" t="s">
        <v>32</v>
      </c>
      <c r="F733" s="156" t="s">
        <v>559</v>
      </c>
      <c r="H733" s="155" t="s">
        <v>32</v>
      </c>
      <c r="I733" s="157"/>
      <c r="L733" s="153"/>
      <c r="M733" s="158"/>
      <c r="T733" s="159"/>
      <c r="AT733" s="155" t="s">
        <v>360</v>
      </c>
      <c r="AU733" s="155" t="s">
        <v>113</v>
      </c>
      <c r="AV733" s="12" t="s">
        <v>85</v>
      </c>
      <c r="AW733" s="12" t="s">
        <v>39</v>
      </c>
      <c r="AX733" s="12" t="s">
        <v>78</v>
      </c>
      <c r="AY733" s="155" t="s">
        <v>348</v>
      </c>
    </row>
    <row r="734" spans="2:65" s="12" customFormat="1" ht="10.199999999999999">
      <c r="B734" s="153"/>
      <c r="D734" s="154" t="s">
        <v>360</v>
      </c>
      <c r="E734" s="155" t="s">
        <v>32</v>
      </c>
      <c r="F734" s="156" t="s">
        <v>724</v>
      </c>
      <c r="H734" s="155" t="s">
        <v>32</v>
      </c>
      <c r="I734" s="157"/>
      <c r="L734" s="153"/>
      <c r="M734" s="158"/>
      <c r="T734" s="159"/>
      <c r="AT734" s="155" t="s">
        <v>360</v>
      </c>
      <c r="AU734" s="155" t="s">
        <v>113</v>
      </c>
      <c r="AV734" s="12" t="s">
        <v>85</v>
      </c>
      <c r="AW734" s="12" t="s">
        <v>39</v>
      </c>
      <c r="AX734" s="12" t="s">
        <v>78</v>
      </c>
      <c r="AY734" s="155" t="s">
        <v>348</v>
      </c>
    </row>
    <row r="735" spans="2:65" s="12" customFormat="1" ht="10.199999999999999">
      <c r="B735" s="153"/>
      <c r="D735" s="154" t="s">
        <v>360</v>
      </c>
      <c r="E735" s="155" t="s">
        <v>32</v>
      </c>
      <c r="F735" s="156" t="s">
        <v>716</v>
      </c>
      <c r="H735" s="155" t="s">
        <v>32</v>
      </c>
      <c r="I735" s="157"/>
      <c r="L735" s="153"/>
      <c r="M735" s="158"/>
      <c r="T735" s="159"/>
      <c r="AT735" s="155" t="s">
        <v>360</v>
      </c>
      <c r="AU735" s="155" t="s">
        <v>113</v>
      </c>
      <c r="AV735" s="12" t="s">
        <v>85</v>
      </c>
      <c r="AW735" s="12" t="s">
        <v>39</v>
      </c>
      <c r="AX735" s="12" t="s">
        <v>78</v>
      </c>
      <c r="AY735" s="155" t="s">
        <v>348</v>
      </c>
    </row>
    <row r="736" spans="2:65" s="13" customFormat="1" ht="10.199999999999999">
      <c r="B736" s="160"/>
      <c r="D736" s="154" t="s">
        <v>360</v>
      </c>
      <c r="E736" s="162" t="s">
        <v>32</v>
      </c>
      <c r="F736" s="170" t="s">
        <v>225</v>
      </c>
      <c r="H736" s="163">
        <v>1.95</v>
      </c>
      <c r="I736" s="164"/>
      <c r="L736" s="160"/>
      <c r="M736" s="165"/>
      <c r="T736" s="166"/>
      <c r="AT736" s="161" t="s">
        <v>360</v>
      </c>
      <c r="AU736" s="161" t="s">
        <v>113</v>
      </c>
      <c r="AV736" s="13" t="s">
        <v>87</v>
      </c>
      <c r="AW736" s="13" t="s">
        <v>39</v>
      </c>
      <c r="AX736" s="13" t="s">
        <v>85</v>
      </c>
      <c r="AY736" s="161" t="s">
        <v>348</v>
      </c>
    </row>
    <row r="737" spans="2:65" s="1" customFormat="1" ht="10.199999999999999">
      <c r="B737" s="33"/>
      <c r="D737" s="154" t="s">
        <v>376</v>
      </c>
      <c r="F737" s="167" t="s">
        <v>717</v>
      </c>
      <c r="L737" s="33"/>
      <c r="M737" s="152"/>
      <c r="T737" s="54"/>
      <c r="AU737" s="17" t="s">
        <v>113</v>
      </c>
    </row>
    <row r="738" spans="2:65" s="1" customFormat="1" ht="10.199999999999999">
      <c r="B738" s="33"/>
      <c r="D738" s="154" t="s">
        <v>376</v>
      </c>
      <c r="F738" s="168" t="s">
        <v>718</v>
      </c>
      <c r="H738" s="169">
        <v>1.95</v>
      </c>
      <c r="L738" s="33"/>
      <c r="M738" s="152"/>
      <c r="T738" s="54"/>
      <c r="AU738" s="17" t="s">
        <v>113</v>
      </c>
    </row>
    <row r="739" spans="2:65" s="1" customFormat="1" ht="55.5" customHeight="1">
      <c r="B739" s="33"/>
      <c r="C739" s="136" t="s">
        <v>725</v>
      </c>
      <c r="D739" s="136" t="s">
        <v>352</v>
      </c>
      <c r="E739" s="137" t="s">
        <v>726</v>
      </c>
      <c r="F739" s="138" t="s">
        <v>727</v>
      </c>
      <c r="G739" s="139" t="s">
        <v>420</v>
      </c>
      <c r="H739" s="140">
        <v>1.95</v>
      </c>
      <c r="I739" s="141"/>
      <c r="J739" s="142">
        <f>ROUND(I739*H739,2)</f>
        <v>0</v>
      </c>
      <c r="K739" s="138" t="s">
        <v>356</v>
      </c>
      <c r="L739" s="33"/>
      <c r="M739" s="143" t="s">
        <v>32</v>
      </c>
      <c r="N739" s="144" t="s">
        <v>49</v>
      </c>
      <c r="P739" s="145">
        <f>O739*H739</f>
        <v>0</v>
      </c>
      <c r="Q739" s="145">
        <v>0</v>
      </c>
      <c r="R739" s="145">
        <f>Q739*H739</f>
        <v>0</v>
      </c>
      <c r="S739" s="145">
        <v>0</v>
      </c>
      <c r="T739" s="146">
        <f>S739*H739</f>
        <v>0</v>
      </c>
      <c r="AR739" s="147" t="s">
        <v>133</v>
      </c>
      <c r="AT739" s="147" t="s">
        <v>352</v>
      </c>
      <c r="AU739" s="147" t="s">
        <v>113</v>
      </c>
      <c r="AY739" s="17" t="s">
        <v>348</v>
      </c>
      <c r="BE739" s="148">
        <f>IF(N739="základní",J739,0)</f>
        <v>0</v>
      </c>
      <c r="BF739" s="148">
        <f>IF(N739="snížená",J739,0)</f>
        <v>0</v>
      </c>
      <c r="BG739" s="148">
        <f>IF(N739="zákl. přenesená",J739,0)</f>
        <v>0</v>
      </c>
      <c r="BH739" s="148">
        <f>IF(N739="sníž. přenesená",J739,0)</f>
        <v>0</v>
      </c>
      <c r="BI739" s="148">
        <f>IF(N739="nulová",J739,0)</f>
        <v>0</v>
      </c>
      <c r="BJ739" s="17" t="s">
        <v>85</v>
      </c>
      <c r="BK739" s="148">
        <f>ROUND(I739*H739,2)</f>
        <v>0</v>
      </c>
      <c r="BL739" s="17" t="s">
        <v>133</v>
      </c>
      <c r="BM739" s="147" t="s">
        <v>728</v>
      </c>
    </row>
    <row r="740" spans="2:65" s="1" customFormat="1" ht="10.199999999999999">
      <c r="B740" s="33"/>
      <c r="D740" s="149" t="s">
        <v>358</v>
      </c>
      <c r="F740" s="150" t="s">
        <v>729</v>
      </c>
      <c r="I740" s="151"/>
      <c r="L740" s="33"/>
      <c r="M740" s="152"/>
      <c r="T740" s="54"/>
      <c r="AT740" s="17" t="s">
        <v>358</v>
      </c>
      <c r="AU740" s="17" t="s">
        <v>113</v>
      </c>
    </row>
    <row r="741" spans="2:65" s="12" customFormat="1" ht="10.199999999999999">
      <c r="B741" s="153"/>
      <c r="D741" s="154" t="s">
        <v>360</v>
      </c>
      <c r="E741" s="155" t="s">
        <v>32</v>
      </c>
      <c r="F741" s="156" t="s">
        <v>361</v>
      </c>
      <c r="H741" s="155" t="s">
        <v>32</v>
      </c>
      <c r="I741" s="157"/>
      <c r="L741" s="153"/>
      <c r="M741" s="158"/>
      <c r="T741" s="159"/>
      <c r="AT741" s="155" t="s">
        <v>360</v>
      </c>
      <c r="AU741" s="155" t="s">
        <v>113</v>
      </c>
      <c r="AV741" s="12" t="s">
        <v>85</v>
      </c>
      <c r="AW741" s="12" t="s">
        <v>39</v>
      </c>
      <c r="AX741" s="12" t="s">
        <v>78</v>
      </c>
      <c r="AY741" s="155" t="s">
        <v>348</v>
      </c>
    </row>
    <row r="742" spans="2:65" s="12" customFormat="1" ht="10.199999999999999">
      <c r="B742" s="153"/>
      <c r="D742" s="154" t="s">
        <v>360</v>
      </c>
      <c r="E742" s="155" t="s">
        <v>32</v>
      </c>
      <c r="F742" s="156" t="s">
        <v>362</v>
      </c>
      <c r="H742" s="155" t="s">
        <v>32</v>
      </c>
      <c r="I742" s="157"/>
      <c r="L742" s="153"/>
      <c r="M742" s="158"/>
      <c r="T742" s="159"/>
      <c r="AT742" s="155" t="s">
        <v>360</v>
      </c>
      <c r="AU742" s="155" t="s">
        <v>113</v>
      </c>
      <c r="AV742" s="12" t="s">
        <v>85</v>
      </c>
      <c r="AW742" s="12" t="s">
        <v>39</v>
      </c>
      <c r="AX742" s="12" t="s">
        <v>78</v>
      </c>
      <c r="AY742" s="155" t="s">
        <v>348</v>
      </c>
    </row>
    <row r="743" spans="2:65" s="12" customFormat="1" ht="10.199999999999999">
      <c r="B743" s="153"/>
      <c r="D743" s="154" t="s">
        <v>360</v>
      </c>
      <c r="E743" s="155" t="s">
        <v>32</v>
      </c>
      <c r="F743" s="156" t="s">
        <v>559</v>
      </c>
      <c r="H743" s="155" t="s">
        <v>32</v>
      </c>
      <c r="I743" s="157"/>
      <c r="L743" s="153"/>
      <c r="M743" s="158"/>
      <c r="T743" s="159"/>
      <c r="AT743" s="155" t="s">
        <v>360</v>
      </c>
      <c r="AU743" s="155" t="s">
        <v>113</v>
      </c>
      <c r="AV743" s="12" t="s">
        <v>85</v>
      </c>
      <c r="AW743" s="12" t="s">
        <v>39</v>
      </c>
      <c r="AX743" s="12" t="s">
        <v>78</v>
      </c>
      <c r="AY743" s="155" t="s">
        <v>348</v>
      </c>
    </row>
    <row r="744" spans="2:65" s="12" customFormat="1" ht="10.199999999999999">
      <c r="B744" s="153"/>
      <c r="D744" s="154" t="s">
        <v>360</v>
      </c>
      <c r="E744" s="155" t="s">
        <v>32</v>
      </c>
      <c r="F744" s="156" t="s">
        <v>724</v>
      </c>
      <c r="H744" s="155" t="s">
        <v>32</v>
      </c>
      <c r="I744" s="157"/>
      <c r="L744" s="153"/>
      <c r="M744" s="158"/>
      <c r="T744" s="159"/>
      <c r="AT744" s="155" t="s">
        <v>360</v>
      </c>
      <c r="AU744" s="155" t="s">
        <v>113</v>
      </c>
      <c r="AV744" s="12" t="s">
        <v>85</v>
      </c>
      <c r="AW744" s="12" t="s">
        <v>39</v>
      </c>
      <c r="AX744" s="12" t="s">
        <v>78</v>
      </c>
      <c r="AY744" s="155" t="s">
        <v>348</v>
      </c>
    </row>
    <row r="745" spans="2:65" s="12" customFormat="1" ht="10.199999999999999">
      <c r="B745" s="153"/>
      <c r="D745" s="154" t="s">
        <v>360</v>
      </c>
      <c r="E745" s="155" t="s">
        <v>32</v>
      </c>
      <c r="F745" s="156" t="s">
        <v>716</v>
      </c>
      <c r="H745" s="155" t="s">
        <v>32</v>
      </c>
      <c r="I745" s="157"/>
      <c r="L745" s="153"/>
      <c r="M745" s="158"/>
      <c r="T745" s="159"/>
      <c r="AT745" s="155" t="s">
        <v>360</v>
      </c>
      <c r="AU745" s="155" t="s">
        <v>113</v>
      </c>
      <c r="AV745" s="12" t="s">
        <v>85</v>
      </c>
      <c r="AW745" s="12" t="s">
        <v>39</v>
      </c>
      <c r="AX745" s="12" t="s">
        <v>78</v>
      </c>
      <c r="AY745" s="155" t="s">
        <v>348</v>
      </c>
    </row>
    <row r="746" spans="2:65" s="13" customFormat="1" ht="10.199999999999999">
      <c r="B746" s="160"/>
      <c r="D746" s="154" t="s">
        <v>360</v>
      </c>
      <c r="E746" s="162" t="s">
        <v>32</v>
      </c>
      <c r="F746" s="170" t="s">
        <v>225</v>
      </c>
      <c r="H746" s="163">
        <v>1.95</v>
      </c>
      <c r="I746" s="164"/>
      <c r="L746" s="160"/>
      <c r="M746" s="165"/>
      <c r="T746" s="166"/>
      <c r="AT746" s="161" t="s">
        <v>360</v>
      </c>
      <c r="AU746" s="161" t="s">
        <v>113</v>
      </c>
      <c r="AV746" s="13" t="s">
        <v>87</v>
      </c>
      <c r="AW746" s="13" t="s">
        <v>39</v>
      </c>
      <c r="AX746" s="13" t="s">
        <v>85</v>
      </c>
      <c r="AY746" s="161" t="s">
        <v>348</v>
      </c>
    </row>
    <row r="747" spans="2:65" s="1" customFormat="1" ht="10.199999999999999">
      <c r="B747" s="33"/>
      <c r="D747" s="154" t="s">
        <v>376</v>
      </c>
      <c r="F747" s="167" t="s">
        <v>717</v>
      </c>
      <c r="L747" s="33"/>
      <c r="M747" s="152"/>
      <c r="T747" s="54"/>
      <c r="AU747" s="17" t="s">
        <v>113</v>
      </c>
    </row>
    <row r="748" spans="2:65" s="1" customFormat="1" ht="10.199999999999999">
      <c r="B748" s="33"/>
      <c r="D748" s="154" t="s">
        <v>376</v>
      </c>
      <c r="F748" s="168" t="s">
        <v>718</v>
      </c>
      <c r="H748" s="169">
        <v>1.95</v>
      </c>
      <c r="L748" s="33"/>
      <c r="M748" s="152"/>
      <c r="T748" s="54"/>
      <c r="AU748" s="17" t="s">
        <v>113</v>
      </c>
    </row>
    <row r="749" spans="2:65" s="11" customFormat="1" ht="20.85" customHeight="1">
      <c r="B749" s="124"/>
      <c r="D749" s="125" t="s">
        <v>77</v>
      </c>
      <c r="E749" s="134" t="s">
        <v>730</v>
      </c>
      <c r="F749" s="134" t="s">
        <v>731</v>
      </c>
      <c r="I749" s="127"/>
      <c r="J749" s="135">
        <f>BK749</f>
        <v>0</v>
      </c>
      <c r="L749" s="124"/>
      <c r="M749" s="129"/>
      <c r="P749" s="130">
        <f>SUM(P750:P811)</f>
        <v>0</v>
      </c>
      <c r="R749" s="130">
        <f>SUM(R750:R811)</f>
        <v>2.0756210000000001E-2</v>
      </c>
      <c r="T749" s="131">
        <f>SUM(T750:T811)</f>
        <v>0</v>
      </c>
      <c r="AR749" s="125" t="s">
        <v>85</v>
      </c>
      <c r="AT749" s="132" t="s">
        <v>77</v>
      </c>
      <c r="AU749" s="132" t="s">
        <v>87</v>
      </c>
      <c r="AY749" s="125" t="s">
        <v>348</v>
      </c>
      <c r="BK749" s="133">
        <f>SUM(BK750:BK811)</f>
        <v>0</v>
      </c>
    </row>
    <row r="750" spans="2:65" s="1" customFormat="1" ht="33" customHeight="1">
      <c r="B750" s="33"/>
      <c r="C750" s="136" t="s">
        <v>732</v>
      </c>
      <c r="D750" s="136" t="s">
        <v>352</v>
      </c>
      <c r="E750" s="137" t="s">
        <v>626</v>
      </c>
      <c r="F750" s="138" t="s">
        <v>627</v>
      </c>
      <c r="G750" s="139" t="s">
        <v>420</v>
      </c>
      <c r="H750" s="140">
        <v>2.94</v>
      </c>
      <c r="I750" s="141"/>
      <c r="J750" s="142">
        <f>ROUND(I750*H750,2)</f>
        <v>0</v>
      </c>
      <c r="K750" s="138" t="s">
        <v>356</v>
      </c>
      <c r="L750" s="33"/>
      <c r="M750" s="143" t="s">
        <v>32</v>
      </c>
      <c r="N750" s="144" t="s">
        <v>49</v>
      </c>
      <c r="P750" s="145">
        <f>O750*H750</f>
        <v>0</v>
      </c>
      <c r="Q750" s="145">
        <v>0</v>
      </c>
      <c r="R750" s="145">
        <f>Q750*H750</f>
        <v>0</v>
      </c>
      <c r="S750" s="145">
        <v>0</v>
      </c>
      <c r="T750" s="146">
        <f>S750*H750</f>
        <v>0</v>
      </c>
      <c r="AR750" s="147" t="s">
        <v>133</v>
      </c>
      <c r="AT750" s="147" t="s">
        <v>352</v>
      </c>
      <c r="AU750" s="147" t="s">
        <v>113</v>
      </c>
      <c r="AY750" s="17" t="s">
        <v>348</v>
      </c>
      <c r="BE750" s="148">
        <f>IF(N750="základní",J750,0)</f>
        <v>0</v>
      </c>
      <c r="BF750" s="148">
        <f>IF(N750="snížená",J750,0)</f>
        <v>0</v>
      </c>
      <c r="BG750" s="148">
        <f>IF(N750="zákl. přenesená",J750,0)</f>
        <v>0</v>
      </c>
      <c r="BH750" s="148">
        <f>IF(N750="sníž. přenesená",J750,0)</f>
        <v>0</v>
      </c>
      <c r="BI750" s="148">
        <f>IF(N750="nulová",J750,0)</f>
        <v>0</v>
      </c>
      <c r="BJ750" s="17" t="s">
        <v>85</v>
      </c>
      <c r="BK750" s="148">
        <f>ROUND(I750*H750,2)</f>
        <v>0</v>
      </c>
      <c r="BL750" s="17" t="s">
        <v>133</v>
      </c>
      <c r="BM750" s="147" t="s">
        <v>733</v>
      </c>
    </row>
    <row r="751" spans="2:65" s="1" customFormat="1" ht="10.199999999999999">
      <c r="B751" s="33"/>
      <c r="D751" s="149" t="s">
        <v>358</v>
      </c>
      <c r="F751" s="150" t="s">
        <v>629</v>
      </c>
      <c r="I751" s="151"/>
      <c r="L751" s="33"/>
      <c r="M751" s="152"/>
      <c r="T751" s="54"/>
      <c r="AT751" s="17" t="s">
        <v>358</v>
      </c>
      <c r="AU751" s="17" t="s">
        <v>113</v>
      </c>
    </row>
    <row r="752" spans="2:65" s="12" customFormat="1" ht="10.199999999999999">
      <c r="B752" s="153"/>
      <c r="D752" s="154" t="s">
        <v>360</v>
      </c>
      <c r="E752" s="155" t="s">
        <v>32</v>
      </c>
      <c r="F752" s="156" t="s">
        <v>361</v>
      </c>
      <c r="H752" s="155" t="s">
        <v>32</v>
      </c>
      <c r="I752" s="157"/>
      <c r="L752" s="153"/>
      <c r="M752" s="158"/>
      <c r="T752" s="159"/>
      <c r="AT752" s="155" t="s">
        <v>360</v>
      </c>
      <c r="AU752" s="155" t="s">
        <v>113</v>
      </c>
      <c r="AV752" s="12" t="s">
        <v>85</v>
      </c>
      <c r="AW752" s="12" t="s">
        <v>39</v>
      </c>
      <c r="AX752" s="12" t="s">
        <v>78</v>
      </c>
      <c r="AY752" s="155" t="s">
        <v>348</v>
      </c>
    </row>
    <row r="753" spans="2:65" s="12" customFormat="1" ht="10.199999999999999">
      <c r="B753" s="153"/>
      <c r="D753" s="154" t="s">
        <v>360</v>
      </c>
      <c r="E753" s="155" t="s">
        <v>32</v>
      </c>
      <c r="F753" s="156" t="s">
        <v>362</v>
      </c>
      <c r="H753" s="155" t="s">
        <v>32</v>
      </c>
      <c r="I753" s="157"/>
      <c r="L753" s="153"/>
      <c r="M753" s="158"/>
      <c r="T753" s="159"/>
      <c r="AT753" s="155" t="s">
        <v>360</v>
      </c>
      <c r="AU753" s="155" t="s">
        <v>113</v>
      </c>
      <c r="AV753" s="12" t="s">
        <v>85</v>
      </c>
      <c r="AW753" s="12" t="s">
        <v>39</v>
      </c>
      <c r="AX753" s="12" t="s">
        <v>78</v>
      </c>
      <c r="AY753" s="155" t="s">
        <v>348</v>
      </c>
    </row>
    <row r="754" spans="2:65" s="12" customFormat="1" ht="10.199999999999999">
      <c r="B754" s="153"/>
      <c r="D754" s="154" t="s">
        <v>360</v>
      </c>
      <c r="E754" s="155" t="s">
        <v>32</v>
      </c>
      <c r="F754" s="156" t="s">
        <v>559</v>
      </c>
      <c r="H754" s="155" t="s">
        <v>32</v>
      </c>
      <c r="I754" s="157"/>
      <c r="L754" s="153"/>
      <c r="M754" s="158"/>
      <c r="T754" s="159"/>
      <c r="AT754" s="155" t="s">
        <v>360</v>
      </c>
      <c r="AU754" s="155" t="s">
        <v>113</v>
      </c>
      <c r="AV754" s="12" t="s">
        <v>85</v>
      </c>
      <c r="AW754" s="12" t="s">
        <v>39</v>
      </c>
      <c r="AX754" s="12" t="s">
        <v>78</v>
      </c>
      <c r="AY754" s="155" t="s">
        <v>348</v>
      </c>
    </row>
    <row r="755" spans="2:65" s="12" customFormat="1" ht="20.399999999999999">
      <c r="B755" s="153"/>
      <c r="D755" s="154" t="s">
        <v>360</v>
      </c>
      <c r="E755" s="155" t="s">
        <v>32</v>
      </c>
      <c r="F755" s="156" t="s">
        <v>373</v>
      </c>
      <c r="H755" s="155" t="s">
        <v>32</v>
      </c>
      <c r="I755" s="157"/>
      <c r="L755" s="153"/>
      <c r="M755" s="158"/>
      <c r="T755" s="159"/>
      <c r="AT755" s="155" t="s">
        <v>360</v>
      </c>
      <c r="AU755" s="155" t="s">
        <v>113</v>
      </c>
      <c r="AV755" s="12" t="s">
        <v>85</v>
      </c>
      <c r="AW755" s="12" t="s">
        <v>39</v>
      </c>
      <c r="AX755" s="12" t="s">
        <v>78</v>
      </c>
      <c r="AY755" s="155" t="s">
        <v>348</v>
      </c>
    </row>
    <row r="756" spans="2:65" s="13" customFormat="1" ht="10.199999999999999">
      <c r="B756" s="160"/>
      <c r="D756" s="154" t="s">
        <v>360</v>
      </c>
      <c r="E756" s="162" t="s">
        <v>32</v>
      </c>
      <c r="F756" s="170" t="s">
        <v>236</v>
      </c>
      <c r="H756" s="163">
        <v>2.94</v>
      </c>
      <c r="I756" s="164"/>
      <c r="L756" s="160"/>
      <c r="M756" s="165"/>
      <c r="T756" s="166"/>
      <c r="AT756" s="161" t="s">
        <v>360</v>
      </c>
      <c r="AU756" s="161" t="s">
        <v>113</v>
      </c>
      <c r="AV756" s="13" t="s">
        <v>87</v>
      </c>
      <c r="AW756" s="13" t="s">
        <v>39</v>
      </c>
      <c r="AX756" s="13" t="s">
        <v>85</v>
      </c>
      <c r="AY756" s="161" t="s">
        <v>348</v>
      </c>
    </row>
    <row r="757" spans="2:65" s="1" customFormat="1" ht="10.199999999999999">
      <c r="B757" s="33"/>
      <c r="D757" s="154" t="s">
        <v>376</v>
      </c>
      <c r="F757" s="167" t="s">
        <v>391</v>
      </c>
      <c r="L757" s="33"/>
      <c r="M757" s="152"/>
      <c r="T757" s="54"/>
      <c r="AU757" s="17" t="s">
        <v>113</v>
      </c>
    </row>
    <row r="758" spans="2:65" s="1" customFormat="1" ht="10.199999999999999">
      <c r="B758" s="33"/>
      <c r="D758" s="154" t="s">
        <v>376</v>
      </c>
      <c r="F758" s="168" t="s">
        <v>392</v>
      </c>
      <c r="H758" s="169">
        <v>2.94</v>
      </c>
      <c r="L758" s="33"/>
      <c r="M758" s="152"/>
      <c r="T758" s="54"/>
      <c r="AU758" s="17" t="s">
        <v>113</v>
      </c>
    </row>
    <row r="759" spans="2:65" s="1" customFormat="1" ht="37.799999999999997" customHeight="1">
      <c r="B759" s="33"/>
      <c r="C759" s="136" t="s">
        <v>734</v>
      </c>
      <c r="D759" s="136" t="s">
        <v>352</v>
      </c>
      <c r="E759" s="137" t="s">
        <v>735</v>
      </c>
      <c r="F759" s="138" t="s">
        <v>736</v>
      </c>
      <c r="G759" s="139" t="s">
        <v>420</v>
      </c>
      <c r="H759" s="140">
        <v>2.94</v>
      </c>
      <c r="I759" s="141"/>
      <c r="J759" s="142">
        <f>ROUND(I759*H759,2)</f>
        <v>0</v>
      </c>
      <c r="K759" s="138" t="s">
        <v>737</v>
      </c>
      <c r="L759" s="33"/>
      <c r="M759" s="143" t="s">
        <v>32</v>
      </c>
      <c r="N759" s="144" t="s">
        <v>49</v>
      </c>
      <c r="P759" s="145">
        <f>O759*H759</f>
        <v>0</v>
      </c>
      <c r="Q759" s="145">
        <v>0</v>
      </c>
      <c r="R759" s="145">
        <f>Q759*H759</f>
        <v>0</v>
      </c>
      <c r="S759" s="145">
        <v>0</v>
      </c>
      <c r="T759" s="146">
        <f>S759*H759</f>
        <v>0</v>
      </c>
      <c r="AR759" s="147" t="s">
        <v>133</v>
      </c>
      <c r="AT759" s="147" t="s">
        <v>352</v>
      </c>
      <c r="AU759" s="147" t="s">
        <v>113</v>
      </c>
      <c r="AY759" s="17" t="s">
        <v>348</v>
      </c>
      <c r="BE759" s="148">
        <f>IF(N759="základní",J759,0)</f>
        <v>0</v>
      </c>
      <c r="BF759" s="148">
        <f>IF(N759="snížená",J759,0)</f>
        <v>0</v>
      </c>
      <c r="BG759" s="148">
        <f>IF(N759="zákl. přenesená",J759,0)</f>
        <v>0</v>
      </c>
      <c r="BH759" s="148">
        <f>IF(N759="sníž. přenesená",J759,0)</f>
        <v>0</v>
      </c>
      <c r="BI759" s="148">
        <f>IF(N759="nulová",J759,0)</f>
        <v>0</v>
      </c>
      <c r="BJ759" s="17" t="s">
        <v>85</v>
      </c>
      <c r="BK759" s="148">
        <f>ROUND(I759*H759,2)</f>
        <v>0</v>
      </c>
      <c r="BL759" s="17" t="s">
        <v>133</v>
      </c>
      <c r="BM759" s="147" t="s">
        <v>738</v>
      </c>
    </row>
    <row r="760" spans="2:65" s="12" customFormat="1" ht="10.199999999999999">
      <c r="B760" s="153"/>
      <c r="D760" s="154" t="s">
        <v>360</v>
      </c>
      <c r="E760" s="155" t="s">
        <v>32</v>
      </c>
      <c r="F760" s="156" t="s">
        <v>361</v>
      </c>
      <c r="H760" s="155" t="s">
        <v>32</v>
      </c>
      <c r="I760" s="157"/>
      <c r="L760" s="153"/>
      <c r="M760" s="158"/>
      <c r="T760" s="159"/>
      <c r="AT760" s="155" t="s">
        <v>360</v>
      </c>
      <c r="AU760" s="155" t="s">
        <v>113</v>
      </c>
      <c r="AV760" s="12" t="s">
        <v>85</v>
      </c>
      <c r="AW760" s="12" t="s">
        <v>39</v>
      </c>
      <c r="AX760" s="12" t="s">
        <v>78</v>
      </c>
      <c r="AY760" s="155" t="s">
        <v>348</v>
      </c>
    </row>
    <row r="761" spans="2:65" s="12" customFormat="1" ht="10.199999999999999">
      <c r="B761" s="153"/>
      <c r="D761" s="154" t="s">
        <v>360</v>
      </c>
      <c r="E761" s="155" t="s">
        <v>32</v>
      </c>
      <c r="F761" s="156" t="s">
        <v>362</v>
      </c>
      <c r="H761" s="155" t="s">
        <v>32</v>
      </c>
      <c r="I761" s="157"/>
      <c r="L761" s="153"/>
      <c r="M761" s="158"/>
      <c r="T761" s="159"/>
      <c r="AT761" s="155" t="s">
        <v>360</v>
      </c>
      <c r="AU761" s="155" t="s">
        <v>113</v>
      </c>
      <c r="AV761" s="12" t="s">
        <v>85</v>
      </c>
      <c r="AW761" s="12" t="s">
        <v>39</v>
      </c>
      <c r="AX761" s="12" t="s">
        <v>78</v>
      </c>
      <c r="AY761" s="155" t="s">
        <v>348</v>
      </c>
    </row>
    <row r="762" spans="2:65" s="12" customFormat="1" ht="10.199999999999999">
      <c r="B762" s="153"/>
      <c r="D762" s="154" t="s">
        <v>360</v>
      </c>
      <c r="E762" s="155" t="s">
        <v>32</v>
      </c>
      <c r="F762" s="156" t="s">
        <v>559</v>
      </c>
      <c r="H762" s="155" t="s">
        <v>32</v>
      </c>
      <c r="I762" s="157"/>
      <c r="L762" s="153"/>
      <c r="M762" s="158"/>
      <c r="T762" s="159"/>
      <c r="AT762" s="155" t="s">
        <v>360</v>
      </c>
      <c r="AU762" s="155" t="s">
        <v>113</v>
      </c>
      <c r="AV762" s="12" t="s">
        <v>85</v>
      </c>
      <c r="AW762" s="12" t="s">
        <v>39</v>
      </c>
      <c r="AX762" s="12" t="s">
        <v>78</v>
      </c>
      <c r="AY762" s="155" t="s">
        <v>348</v>
      </c>
    </row>
    <row r="763" spans="2:65" s="12" customFormat="1" ht="20.399999999999999">
      <c r="B763" s="153"/>
      <c r="D763" s="154" t="s">
        <v>360</v>
      </c>
      <c r="E763" s="155" t="s">
        <v>32</v>
      </c>
      <c r="F763" s="156" t="s">
        <v>373</v>
      </c>
      <c r="H763" s="155" t="s">
        <v>32</v>
      </c>
      <c r="I763" s="157"/>
      <c r="L763" s="153"/>
      <c r="M763" s="158"/>
      <c r="T763" s="159"/>
      <c r="AT763" s="155" t="s">
        <v>360</v>
      </c>
      <c r="AU763" s="155" t="s">
        <v>113</v>
      </c>
      <c r="AV763" s="12" t="s">
        <v>85</v>
      </c>
      <c r="AW763" s="12" t="s">
        <v>39</v>
      </c>
      <c r="AX763" s="12" t="s">
        <v>78</v>
      </c>
      <c r="AY763" s="155" t="s">
        <v>348</v>
      </c>
    </row>
    <row r="764" spans="2:65" s="13" customFormat="1" ht="10.199999999999999">
      <c r="B764" s="160"/>
      <c r="D764" s="154" t="s">
        <v>360</v>
      </c>
      <c r="E764" s="162" t="s">
        <v>32</v>
      </c>
      <c r="F764" s="170" t="s">
        <v>236</v>
      </c>
      <c r="H764" s="163">
        <v>2.94</v>
      </c>
      <c r="I764" s="164"/>
      <c r="L764" s="160"/>
      <c r="M764" s="165"/>
      <c r="T764" s="166"/>
      <c r="AT764" s="161" t="s">
        <v>360</v>
      </c>
      <c r="AU764" s="161" t="s">
        <v>113</v>
      </c>
      <c r="AV764" s="13" t="s">
        <v>87</v>
      </c>
      <c r="AW764" s="13" t="s">
        <v>39</v>
      </c>
      <c r="AX764" s="13" t="s">
        <v>85</v>
      </c>
      <c r="AY764" s="161" t="s">
        <v>348</v>
      </c>
    </row>
    <row r="765" spans="2:65" s="1" customFormat="1" ht="10.199999999999999">
      <c r="B765" s="33"/>
      <c r="D765" s="154" t="s">
        <v>376</v>
      </c>
      <c r="F765" s="167" t="s">
        <v>391</v>
      </c>
      <c r="L765" s="33"/>
      <c r="M765" s="152"/>
      <c r="T765" s="54"/>
      <c r="AU765" s="17" t="s">
        <v>113</v>
      </c>
    </row>
    <row r="766" spans="2:65" s="1" customFormat="1" ht="10.199999999999999">
      <c r="B766" s="33"/>
      <c r="D766" s="154" t="s">
        <v>376</v>
      </c>
      <c r="F766" s="168" t="s">
        <v>392</v>
      </c>
      <c r="H766" s="169">
        <v>2.94</v>
      </c>
      <c r="L766" s="33"/>
      <c r="M766" s="152"/>
      <c r="T766" s="54"/>
      <c r="AU766" s="17" t="s">
        <v>113</v>
      </c>
    </row>
    <row r="767" spans="2:65" s="1" customFormat="1" ht="37.799999999999997" customHeight="1">
      <c r="B767" s="33"/>
      <c r="C767" s="136" t="s">
        <v>739</v>
      </c>
      <c r="D767" s="136" t="s">
        <v>352</v>
      </c>
      <c r="E767" s="137" t="s">
        <v>740</v>
      </c>
      <c r="F767" s="138" t="s">
        <v>741</v>
      </c>
      <c r="G767" s="139" t="s">
        <v>420</v>
      </c>
      <c r="H767" s="140">
        <v>2.94</v>
      </c>
      <c r="I767" s="141"/>
      <c r="J767" s="142">
        <f>ROUND(I767*H767,2)</f>
        <v>0</v>
      </c>
      <c r="K767" s="138" t="s">
        <v>356</v>
      </c>
      <c r="L767" s="33"/>
      <c r="M767" s="143" t="s">
        <v>32</v>
      </c>
      <c r="N767" s="144" t="s">
        <v>49</v>
      </c>
      <c r="P767" s="145">
        <f>O767*H767</f>
        <v>0</v>
      </c>
      <c r="Q767" s="145">
        <v>0</v>
      </c>
      <c r="R767" s="145">
        <f>Q767*H767</f>
        <v>0</v>
      </c>
      <c r="S767" s="145">
        <v>0</v>
      </c>
      <c r="T767" s="146">
        <f>S767*H767</f>
        <v>0</v>
      </c>
      <c r="AR767" s="147" t="s">
        <v>133</v>
      </c>
      <c r="AT767" s="147" t="s">
        <v>352</v>
      </c>
      <c r="AU767" s="147" t="s">
        <v>113</v>
      </c>
      <c r="AY767" s="17" t="s">
        <v>348</v>
      </c>
      <c r="BE767" s="148">
        <f>IF(N767="základní",J767,0)</f>
        <v>0</v>
      </c>
      <c r="BF767" s="148">
        <f>IF(N767="snížená",J767,0)</f>
        <v>0</v>
      </c>
      <c r="BG767" s="148">
        <f>IF(N767="zákl. přenesená",J767,0)</f>
        <v>0</v>
      </c>
      <c r="BH767" s="148">
        <f>IF(N767="sníž. přenesená",J767,0)</f>
        <v>0</v>
      </c>
      <c r="BI767" s="148">
        <f>IF(N767="nulová",J767,0)</f>
        <v>0</v>
      </c>
      <c r="BJ767" s="17" t="s">
        <v>85</v>
      </c>
      <c r="BK767" s="148">
        <f>ROUND(I767*H767,2)</f>
        <v>0</v>
      </c>
      <c r="BL767" s="17" t="s">
        <v>133</v>
      </c>
      <c r="BM767" s="147" t="s">
        <v>742</v>
      </c>
    </row>
    <row r="768" spans="2:65" s="1" customFormat="1" ht="10.199999999999999">
      <c r="B768" s="33"/>
      <c r="D768" s="149" t="s">
        <v>358</v>
      </c>
      <c r="F768" s="150" t="s">
        <v>743</v>
      </c>
      <c r="I768" s="151"/>
      <c r="L768" s="33"/>
      <c r="M768" s="152"/>
      <c r="T768" s="54"/>
      <c r="AT768" s="17" t="s">
        <v>358</v>
      </c>
      <c r="AU768" s="17" t="s">
        <v>113</v>
      </c>
    </row>
    <row r="769" spans="2:65" s="12" customFormat="1" ht="10.199999999999999">
      <c r="B769" s="153"/>
      <c r="D769" s="154" t="s">
        <v>360</v>
      </c>
      <c r="E769" s="155" t="s">
        <v>32</v>
      </c>
      <c r="F769" s="156" t="s">
        <v>361</v>
      </c>
      <c r="H769" s="155" t="s">
        <v>32</v>
      </c>
      <c r="I769" s="157"/>
      <c r="L769" s="153"/>
      <c r="M769" s="158"/>
      <c r="T769" s="159"/>
      <c r="AT769" s="155" t="s">
        <v>360</v>
      </c>
      <c r="AU769" s="155" t="s">
        <v>113</v>
      </c>
      <c r="AV769" s="12" t="s">
        <v>85</v>
      </c>
      <c r="AW769" s="12" t="s">
        <v>39</v>
      </c>
      <c r="AX769" s="12" t="s">
        <v>78</v>
      </c>
      <c r="AY769" s="155" t="s">
        <v>348</v>
      </c>
    </row>
    <row r="770" spans="2:65" s="12" customFormat="1" ht="10.199999999999999">
      <c r="B770" s="153"/>
      <c r="D770" s="154" t="s">
        <v>360</v>
      </c>
      <c r="E770" s="155" t="s">
        <v>32</v>
      </c>
      <c r="F770" s="156" t="s">
        <v>362</v>
      </c>
      <c r="H770" s="155" t="s">
        <v>32</v>
      </c>
      <c r="I770" s="157"/>
      <c r="L770" s="153"/>
      <c r="M770" s="158"/>
      <c r="T770" s="159"/>
      <c r="AT770" s="155" t="s">
        <v>360</v>
      </c>
      <c r="AU770" s="155" t="s">
        <v>113</v>
      </c>
      <c r="AV770" s="12" t="s">
        <v>85</v>
      </c>
      <c r="AW770" s="12" t="s">
        <v>39</v>
      </c>
      <c r="AX770" s="12" t="s">
        <v>78</v>
      </c>
      <c r="AY770" s="155" t="s">
        <v>348</v>
      </c>
    </row>
    <row r="771" spans="2:65" s="12" customFormat="1" ht="10.199999999999999">
      <c r="B771" s="153"/>
      <c r="D771" s="154" t="s">
        <v>360</v>
      </c>
      <c r="E771" s="155" t="s">
        <v>32</v>
      </c>
      <c r="F771" s="156" t="s">
        <v>559</v>
      </c>
      <c r="H771" s="155" t="s">
        <v>32</v>
      </c>
      <c r="I771" s="157"/>
      <c r="L771" s="153"/>
      <c r="M771" s="158"/>
      <c r="T771" s="159"/>
      <c r="AT771" s="155" t="s">
        <v>360</v>
      </c>
      <c r="AU771" s="155" t="s">
        <v>113</v>
      </c>
      <c r="AV771" s="12" t="s">
        <v>85</v>
      </c>
      <c r="AW771" s="12" t="s">
        <v>39</v>
      </c>
      <c r="AX771" s="12" t="s">
        <v>78</v>
      </c>
      <c r="AY771" s="155" t="s">
        <v>348</v>
      </c>
    </row>
    <row r="772" spans="2:65" s="12" customFormat="1" ht="20.399999999999999">
      <c r="B772" s="153"/>
      <c r="D772" s="154" t="s">
        <v>360</v>
      </c>
      <c r="E772" s="155" t="s">
        <v>32</v>
      </c>
      <c r="F772" s="156" t="s">
        <v>373</v>
      </c>
      <c r="H772" s="155" t="s">
        <v>32</v>
      </c>
      <c r="I772" s="157"/>
      <c r="L772" s="153"/>
      <c r="M772" s="158"/>
      <c r="T772" s="159"/>
      <c r="AT772" s="155" t="s">
        <v>360</v>
      </c>
      <c r="AU772" s="155" t="s">
        <v>113</v>
      </c>
      <c r="AV772" s="12" t="s">
        <v>85</v>
      </c>
      <c r="AW772" s="12" t="s">
        <v>39</v>
      </c>
      <c r="AX772" s="12" t="s">
        <v>78</v>
      </c>
      <c r="AY772" s="155" t="s">
        <v>348</v>
      </c>
    </row>
    <row r="773" spans="2:65" s="13" customFormat="1" ht="10.199999999999999">
      <c r="B773" s="160"/>
      <c r="D773" s="154" t="s">
        <v>360</v>
      </c>
      <c r="E773" s="162" t="s">
        <v>32</v>
      </c>
      <c r="F773" s="170" t="s">
        <v>236</v>
      </c>
      <c r="H773" s="163">
        <v>2.94</v>
      </c>
      <c r="I773" s="164"/>
      <c r="L773" s="160"/>
      <c r="M773" s="165"/>
      <c r="T773" s="166"/>
      <c r="AT773" s="161" t="s">
        <v>360</v>
      </c>
      <c r="AU773" s="161" t="s">
        <v>113</v>
      </c>
      <c r="AV773" s="13" t="s">
        <v>87</v>
      </c>
      <c r="AW773" s="13" t="s">
        <v>39</v>
      </c>
      <c r="AX773" s="13" t="s">
        <v>85</v>
      </c>
      <c r="AY773" s="161" t="s">
        <v>348</v>
      </c>
    </row>
    <row r="774" spans="2:65" s="1" customFormat="1" ht="10.199999999999999">
      <c r="B774" s="33"/>
      <c r="D774" s="154" t="s">
        <v>376</v>
      </c>
      <c r="F774" s="167" t="s">
        <v>391</v>
      </c>
      <c r="L774" s="33"/>
      <c r="M774" s="152"/>
      <c r="T774" s="54"/>
      <c r="AU774" s="17" t="s">
        <v>113</v>
      </c>
    </row>
    <row r="775" spans="2:65" s="1" customFormat="1" ht="10.199999999999999">
      <c r="B775" s="33"/>
      <c r="D775" s="154" t="s">
        <v>376</v>
      </c>
      <c r="F775" s="168" t="s">
        <v>392</v>
      </c>
      <c r="H775" s="169">
        <v>2.94</v>
      </c>
      <c r="L775" s="33"/>
      <c r="M775" s="152"/>
      <c r="T775" s="54"/>
      <c r="AU775" s="17" t="s">
        <v>113</v>
      </c>
    </row>
    <row r="776" spans="2:65" s="1" customFormat="1" ht="24.15" customHeight="1">
      <c r="B776" s="33"/>
      <c r="C776" s="178" t="s">
        <v>744</v>
      </c>
      <c r="D776" s="178" t="s">
        <v>496</v>
      </c>
      <c r="E776" s="179" t="s">
        <v>745</v>
      </c>
      <c r="F776" s="180" t="s">
        <v>746</v>
      </c>
      <c r="G776" s="181" t="s">
        <v>420</v>
      </c>
      <c r="H776" s="182">
        <v>3.4249999999999998</v>
      </c>
      <c r="I776" s="183"/>
      <c r="J776" s="184">
        <f>ROUND(I776*H776,2)</f>
        <v>0</v>
      </c>
      <c r="K776" s="180" t="s">
        <v>356</v>
      </c>
      <c r="L776" s="185"/>
      <c r="M776" s="186" t="s">
        <v>32</v>
      </c>
      <c r="N776" s="187" t="s">
        <v>49</v>
      </c>
      <c r="P776" s="145">
        <f>O776*H776</f>
        <v>0</v>
      </c>
      <c r="Q776" s="145">
        <v>6.4000000000000005E-4</v>
      </c>
      <c r="R776" s="145">
        <f>Q776*H776</f>
        <v>2.1919999999999999E-3</v>
      </c>
      <c r="S776" s="145">
        <v>0</v>
      </c>
      <c r="T776" s="146">
        <f>S776*H776</f>
        <v>0</v>
      </c>
      <c r="AR776" s="147" t="s">
        <v>433</v>
      </c>
      <c r="AT776" s="147" t="s">
        <v>496</v>
      </c>
      <c r="AU776" s="147" t="s">
        <v>113</v>
      </c>
      <c r="AY776" s="17" t="s">
        <v>348</v>
      </c>
      <c r="BE776" s="148">
        <f>IF(N776="základní",J776,0)</f>
        <v>0</v>
      </c>
      <c r="BF776" s="148">
        <f>IF(N776="snížená",J776,0)</f>
        <v>0</v>
      </c>
      <c r="BG776" s="148">
        <f>IF(N776="zákl. přenesená",J776,0)</f>
        <v>0</v>
      </c>
      <c r="BH776" s="148">
        <f>IF(N776="sníž. přenesená",J776,0)</f>
        <v>0</v>
      </c>
      <c r="BI776" s="148">
        <f>IF(N776="nulová",J776,0)</f>
        <v>0</v>
      </c>
      <c r="BJ776" s="17" t="s">
        <v>85</v>
      </c>
      <c r="BK776" s="148">
        <f>ROUND(I776*H776,2)</f>
        <v>0</v>
      </c>
      <c r="BL776" s="17" t="s">
        <v>133</v>
      </c>
      <c r="BM776" s="147" t="s">
        <v>747</v>
      </c>
    </row>
    <row r="777" spans="2:65" s="13" customFormat="1" ht="10.199999999999999">
      <c r="B777" s="160"/>
      <c r="D777" s="154" t="s">
        <v>360</v>
      </c>
      <c r="F777" s="162" t="s">
        <v>748</v>
      </c>
      <c r="H777" s="163">
        <v>3.4249999999999998</v>
      </c>
      <c r="I777" s="164"/>
      <c r="L777" s="160"/>
      <c r="M777" s="165"/>
      <c r="T777" s="166"/>
      <c r="AT777" s="161" t="s">
        <v>360</v>
      </c>
      <c r="AU777" s="161" t="s">
        <v>113</v>
      </c>
      <c r="AV777" s="13" t="s">
        <v>87</v>
      </c>
      <c r="AW777" s="13" t="s">
        <v>4</v>
      </c>
      <c r="AX777" s="13" t="s">
        <v>85</v>
      </c>
      <c r="AY777" s="161" t="s">
        <v>348</v>
      </c>
    </row>
    <row r="778" spans="2:65" s="1" customFormat="1" ht="49.05" customHeight="1">
      <c r="B778" s="33"/>
      <c r="C778" s="136" t="s">
        <v>749</v>
      </c>
      <c r="D778" s="136" t="s">
        <v>352</v>
      </c>
      <c r="E778" s="137" t="s">
        <v>750</v>
      </c>
      <c r="F778" s="138" t="s">
        <v>751</v>
      </c>
      <c r="G778" s="139" t="s">
        <v>420</v>
      </c>
      <c r="H778" s="140">
        <v>2.94</v>
      </c>
      <c r="I778" s="141"/>
      <c r="J778" s="142">
        <f>ROUND(I778*H778,2)</f>
        <v>0</v>
      </c>
      <c r="K778" s="138" t="s">
        <v>356</v>
      </c>
      <c r="L778" s="33"/>
      <c r="M778" s="143" t="s">
        <v>32</v>
      </c>
      <c r="N778" s="144" t="s">
        <v>49</v>
      </c>
      <c r="P778" s="145">
        <f>O778*H778</f>
        <v>0</v>
      </c>
      <c r="Q778" s="145">
        <v>4.4000000000000003E-3</v>
      </c>
      <c r="R778" s="145">
        <f>Q778*H778</f>
        <v>1.2936000000000001E-2</v>
      </c>
      <c r="S778" s="145">
        <v>0</v>
      </c>
      <c r="T778" s="146">
        <f>S778*H778</f>
        <v>0</v>
      </c>
      <c r="AR778" s="147" t="s">
        <v>133</v>
      </c>
      <c r="AT778" s="147" t="s">
        <v>352</v>
      </c>
      <c r="AU778" s="147" t="s">
        <v>113</v>
      </c>
      <c r="AY778" s="17" t="s">
        <v>348</v>
      </c>
      <c r="BE778" s="148">
        <f>IF(N778="základní",J778,0)</f>
        <v>0</v>
      </c>
      <c r="BF778" s="148">
        <f>IF(N778="snížená",J778,0)</f>
        <v>0</v>
      </c>
      <c r="BG778" s="148">
        <f>IF(N778="zákl. přenesená",J778,0)</f>
        <v>0</v>
      </c>
      <c r="BH778" s="148">
        <f>IF(N778="sníž. přenesená",J778,0)</f>
        <v>0</v>
      </c>
      <c r="BI778" s="148">
        <f>IF(N778="nulová",J778,0)</f>
        <v>0</v>
      </c>
      <c r="BJ778" s="17" t="s">
        <v>85</v>
      </c>
      <c r="BK778" s="148">
        <f>ROUND(I778*H778,2)</f>
        <v>0</v>
      </c>
      <c r="BL778" s="17" t="s">
        <v>133</v>
      </c>
      <c r="BM778" s="147" t="s">
        <v>752</v>
      </c>
    </row>
    <row r="779" spans="2:65" s="1" customFormat="1" ht="10.199999999999999">
      <c r="B779" s="33"/>
      <c r="D779" s="149" t="s">
        <v>358</v>
      </c>
      <c r="F779" s="150" t="s">
        <v>753</v>
      </c>
      <c r="I779" s="151"/>
      <c r="L779" s="33"/>
      <c r="M779" s="152"/>
      <c r="T779" s="54"/>
      <c r="AT779" s="17" t="s">
        <v>358</v>
      </c>
      <c r="AU779" s="17" t="s">
        <v>113</v>
      </c>
    </row>
    <row r="780" spans="2:65" s="12" customFormat="1" ht="10.199999999999999">
      <c r="B780" s="153"/>
      <c r="D780" s="154" t="s">
        <v>360</v>
      </c>
      <c r="E780" s="155" t="s">
        <v>32</v>
      </c>
      <c r="F780" s="156" t="s">
        <v>361</v>
      </c>
      <c r="H780" s="155" t="s">
        <v>32</v>
      </c>
      <c r="I780" s="157"/>
      <c r="L780" s="153"/>
      <c r="M780" s="158"/>
      <c r="T780" s="159"/>
      <c r="AT780" s="155" t="s">
        <v>360</v>
      </c>
      <c r="AU780" s="155" t="s">
        <v>113</v>
      </c>
      <c r="AV780" s="12" t="s">
        <v>85</v>
      </c>
      <c r="AW780" s="12" t="s">
        <v>39</v>
      </c>
      <c r="AX780" s="12" t="s">
        <v>78</v>
      </c>
      <c r="AY780" s="155" t="s">
        <v>348</v>
      </c>
    </row>
    <row r="781" spans="2:65" s="12" customFormat="1" ht="10.199999999999999">
      <c r="B781" s="153"/>
      <c r="D781" s="154" t="s">
        <v>360</v>
      </c>
      <c r="E781" s="155" t="s">
        <v>32</v>
      </c>
      <c r="F781" s="156" t="s">
        <v>362</v>
      </c>
      <c r="H781" s="155" t="s">
        <v>32</v>
      </c>
      <c r="I781" s="157"/>
      <c r="L781" s="153"/>
      <c r="M781" s="158"/>
      <c r="T781" s="159"/>
      <c r="AT781" s="155" t="s">
        <v>360</v>
      </c>
      <c r="AU781" s="155" t="s">
        <v>113</v>
      </c>
      <c r="AV781" s="12" t="s">
        <v>85</v>
      </c>
      <c r="AW781" s="12" t="s">
        <v>39</v>
      </c>
      <c r="AX781" s="12" t="s">
        <v>78</v>
      </c>
      <c r="AY781" s="155" t="s">
        <v>348</v>
      </c>
    </row>
    <row r="782" spans="2:65" s="12" customFormat="1" ht="10.199999999999999">
      <c r="B782" s="153"/>
      <c r="D782" s="154" t="s">
        <v>360</v>
      </c>
      <c r="E782" s="155" t="s">
        <v>32</v>
      </c>
      <c r="F782" s="156" t="s">
        <v>559</v>
      </c>
      <c r="H782" s="155" t="s">
        <v>32</v>
      </c>
      <c r="I782" s="157"/>
      <c r="L782" s="153"/>
      <c r="M782" s="158"/>
      <c r="T782" s="159"/>
      <c r="AT782" s="155" t="s">
        <v>360</v>
      </c>
      <c r="AU782" s="155" t="s">
        <v>113</v>
      </c>
      <c r="AV782" s="12" t="s">
        <v>85</v>
      </c>
      <c r="AW782" s="12" t="s">
        <v>39</v>
      </c>
      <c r="AX782" s="12" t="s">
        <v>78</v>
      </c>
      <c r="AY782" s="155" t="s">
        <v>348</v>
      </c>
    </row>
    <row r="783" spans="2:65" s="12" customFormat="1" ht="20.399999999999999">
      <c r="B783" s="153"/>
      <c r="D783" s="154" t="s">
        <v>360</v>
      </c>
      <c r="E783" s="155" t="s">
        <v>32</v>
      </c>
      <c r="F783" s="156" t="s">
        <v>373</v>
      </c>
      <c r="H783" s="155" t="s">
        <v>32</v>
      </c>
      <c r="I783" s="157"/>
      <c r="L783" s="153"/>
      <c r="M783" s="158"/>
      <c r="T783" s="159"/>
      <c r="AT783" s="155" t="s">
        <v>360</v>
      </c>
      <c r="AU783" s="155" t="s">
        <v>113</v>
      </c>
      <c r="AV783" s="12" t="s">
        <v>85</v>
      </c>
      <c r="AW783" s="12" t="s">
        <v>39</v>
      </c>
      <c r="AX783" s="12" t="s">
        <v>78</v>
      </c>
      <c r="AY783" s="155" t="s">
        <v>348</v>
      </c>
    </row>
    <row r="784" spans="2:65" s="13" customFormat="1" ht="10.199999999999999">
      <c r="B784" s="160"/>
      <c r="D784" s="154" t="s">
        <v>360</v>
      </c>
      <c r="E784" s="162" t="s">
        <v>32</v>
      </c>
      <c r="F784" s="170" t="s">
        <v>236</v>
      </c>
      <c r="H784" s="163">
        <v>2.94</v>
      </c>
      <c r="I784" s="164"/>
      <c r="L784" s="160"/>
      <c r="M784" s="165"/>
      <c r="T784" s="166"/>
      <c r="AT784" s="161" t="s">
        <v>360</v>
      </c>
      <c r="AU784" s="161" t="s">
        <v>113</v>
      </c>
      <c r="AV784" s="13" t="s">
        <v>87</v>
      </c>
      <c r="AW784" s="13" t="s">
        <v>39</v>
      </c>
      <c r="AX784" s="13" t="s">
        <v>85</v>
      </c>
      <c r="AY784" s="161" t="s">
        <v>348</v>
      </c>
    </row>
    <row r="785" spans="2:65" s="1" customFormat="1" ht="10.199999999999999">
      <c r="B785" s="33"/>
      <c r="D785" s="154" t="s">
        <v>376</v>
      </c>
      <c r="F785" s="167" t="s">
        <v>391</v>
      </c>
      <c r="L785" s="33"/>
      <c r="M785" s="152"/>
      <c r="T785" s="54"/>
      <c r="AU785" s="17" t="s">
        <v>113</v>
      </c>
    </row>
    <row r="786" spans="2:65" s="1" customFormat="1" ht="10.199999999999999">
      <c r="B786" s="33"/>
      <c r="D786" s="154" t="s">
        <v>376</v>
      </c>
      <c r="F786" s="168" t="s">
        <v>392</v>
      </c>
      <c r="H786" s="169">
        <v>2.94</v>
      </c>
      <c r="L786" s="33"/>
      <c r="M786" s="152"/>
      <c r="T786" s="54"/>
      <c r="AU786" s="17" t="s">
        <v>113</v>
      </c>
    </row>
    <row r="787" spans="2:65" s="1" customFormat="1" ht="24.15" customHeight="1">
      <c r="B787" s="33"/>
      <c r="C787" s="136" t="s">
        <v>754</v>
      </c>
      <c r="D787" s="136" t="s">
        <v>352</v>
      </c>
      <c r="E787" s="137" t="s">
        <v>585</v>
      </c>
      <c r="F787" s="138" t="s">
        <v>586</v>
      </c>
      <c r="G787" s="139" t="s">
        <v>420</v>
      </c>
      <c r="H787" s="140">
        <v>2.94</v>
      </c>
      <c r="I787" s="141"/>
      <c r="J787" s="142">
        <f>ROUND(I787*H787,2)</f>
        <v>0</v>
      </c>
      <c r="K787" s="138" t="s">
        <v>356</v>
      </c>
      <c r="L787" s="33"/>
      <c r="M787" s="143" t="s">
        <v>32</v>
      </c>
      <c r="N787" s="144" t="s">
        <v>49</v>
      </c>
      <c r="P787" s="145">
        <f>O787*H787</f>
        <v>0</v>
      </c>
      <c r="Q787" s="145">
        <v>6.8999999999999997E-4</v>
      </c>
      <c r="R787" s="145">
        <f>Q787*H787</f>
        <v>2.0285999999999998E-3</v>
      </c>
      <c r="S787" s="145">
        <v>0</v>
      </c>
      <c r="T787" s="146">
        <f>S787*H787</f>
        <v>0</v>
      </c>
      <c r="AR787" s="147" t="s">
        <v>133</v>
      </c>
      <c r="AT787" s="147" t="s">
        <v>352</v>
      </c>
      <c r="AU787" s="147" t="s">
        <v>113</v>
      </c>
      <c r="AY787" s="17" t="s">
        <v>348</v>
      </c>
      <c r="BE787" s="148">
        <f>IF(N787="základní",J787,0)</f>
        <v>0</v>
      </c>
      <c r="BF787" s="148">
        <f>IF(N787="snížená",J787,0)</f>
        <v>0</v>
      </c>
      <c r="BG787" s="148">
        <f>IF(N787="zákl. přenesená",J787,0)</f>
        <v>0</v>
      </c>
      <c r="BH787" s="148">
        <f>IF(N787="sníž. přenesená",J787,0)</f>
        <v>0</v>
      </c>
      <c r="BI787" s="148">
        <f>IF(N787="nulová",J787,0)</f>
        <v>0</v>
      </c>
      <c r="BJ787" s="17" t="s">
        <v>85</v>
      </c>
      <c r="BK787" s="148">
        <f>ROUND(I787*H787,2)</f>
        <v>0</v>
      </c>
      <c r="BL787" s="17" t="s">
        <v>133</v>
      </c>
      <c r="BM787" s="147" t="s">
        <v>755</v>
      </c>
    </row>
    <row r="788" spans="2:65" s="1" customFormat="1" ht="10.199999999999999">
      <c r="B788" s="33"/>
      <c r="D788" s="149" t="s">
        <v>358</v>
      </c>
      <c r="F788" s="150" t="s">
        <v>588</v>
      </c>
      <c r="I788" s="151"/>
      <c r="L788" s="33"/>
      <c r="M788" s="152"/>
      <c r="T788" s="54"/>
      <c r="AT788" s="17" t="s">
        <v>358</v>
      </c>
      <c r="AU788" s="17" t="s">
        <v>113</v>
      </c>
    </row>
    <row r="789" spans="2:65" s="1" customFormat="1" ht="67.2">
      <c r="B789" s="33"/>
      <c r="D789" s="154" t="s">
        <v>589</v>
      </c>
      <c r="F789" s="188" t="s">
        <v>590</v>
      </c>
      <c r="I789" s="151"/>
      <c r="L789" s="33"/>
      <c r="M789" s="152"/>
      <c r="T789" s="54"/>
      <c r="AT789" s="17" t="s">
        <v>589</v>
      </c>
      <c r="AU789" s="17" t="s">
        <v>113</v>
      </c>
    </row>
    <row r="790" spans="2:65" s="12" customFormat="1" ht="10.199999999999999">
      <c r="B790" s="153"/>
      <c r="D790" s="154" t="s">
        <v>360</v>
      </c>
      <c r="E790" s="155" t="s">
        <v>32</v>
      </c>
      <c r="F790" s="156" t="s">
        <v>361</v>
      </c>
      <c r="H790" s="155" t="s">
        <v>32</v>
      </c>
      <c r="I790" s="157"/>
      <c r="L790" s="153"/>
      <c r="M790" s="158"/>
      <c r="T790" s="159"/>
      <c r="AT790" s="155" t="s">
        <v>360</v>
      </c>
      <c r="AU790" s="155" t="s">
        <v>113</v>
      </c>
      <c r="AV790" s="12" t="s">
        <v>85</v>
      </c>
      <c r="AW790" s="12" t="s">
        <v>39</v>
      </c>
      <c r="AX790" s="12" t="s">
        <v>78</v>
      </c>
      <c r="AY790" s="155" t="s">
        <v>348</v>
      </c>
    </row>
    <row r="791" spans="2:65" s="12" customFormat="1" ht="10.199999999999999">
      <c r="B791" s="153"/>
      <c r="D791" s="154" t="s">
        <v>360</v>
      </c>
      <c r="E791" s="155" t="s">
        <v>32</v>
      </c>
      <c r="F791" s="156" t="s">
        <v>362</v>
      </c>
      <c r="H791" s="155" t="s">
        <v>32</v>
      </c>
      <c r="I791" s="157"/>
      <c r="L791" s="153"/>
      <c r="M791" s="158"/>
      <c r="T791" s="159"/>
      <c r="AT791" s="155" t="s">
        <v>360</v>
      </c>
      <c r="AU791" s="155" t="s">
        <v>113</v>
      </c>
      <c r="AV791" s="12" t="s">
        <v>85</v>
      </c>
      <c r="AW791" s="12" t="s">
        <v>39</v>
      </c>
      <c r="AX791" s="12" t="s">
        <v>78</v>
      </c>
      <c r="AY791" s="155" t="s">
        <v>348</v>
      </c>
    </row>
    <row r="792" spans="2:65" s="12" customFormat="1" ht="10.199999999999999">
      <c r="B792" s="153"/>
      <c r="D792" s="154" t="s">
        <v>360</v>
      </c>
      <c r="E792" s="155" t="s">
        <v>32</v>
      </c>
      <c r="F792" s="156" t="s">
        <v>559</v>
      </c>
      <c r="H792" s="155" t="s">
        <v>32</v>
      </c>
      <c r="I792" s="157"/>
      <c r="L792" s="153"/>
      <c r="M792" s="158"/>
      <c r="T792" s="159"/>
      <c r="AT792" s="155" t="s">
        <v>360</v>
      </c>
      <c r="AU792" s="155" t="s">
        <v>113</v>
      </c>
      <c r="AV792" s="12" t="s">
        <v>85</v>
      </c>
      <c r="AW792" s="12" t="s">
        <v>39</v>
      </c>
      <c r="AX792" s="12" t="s">
        <v>78</v>
      </c>
      <c r="AY792" s="155" t="s">
        <v>348</v>
      </c>
    </row>
    <row r="793" spans="2:65" s="12" customFormat="1" ht="20.399999999999999">
      <c r="B793" s="153"/>
      <c r="D793" s="154" t="s">
        <v>360</v>
      </c>
      <c r="E793" s="155" t="s">
        <v>32</v>
      </c>
      <c r="F793" s="156" t="s">
        <v>373</v>
      </c>
      <c r="H793" s="155" t="s">
        <v>32</v>
      </c>
      <c r="I793" s="157"/>
      <c r="L793" s="153"/>
      <c r="M793" s="158"/>
      <c r="T793" s="159"/>
      <c r="AT793" s="155" t="s">
        <v>360</v>
      </c>
      <c r="AU793" s="155" t="s">
        <v>113</v>
      </c>
      <c r="AV793" s="12" t="s">
        <v>85</v>
      </c>
      <c r="AW793" s="12" t="s">
        <v>39</v>
      </c>
      <c r="AX793" s="12" t="s">
        <v>78</v>
      </c>
      <c r="AY793" s="155" t="s">
        <v>348</v>
      </c>
    </row>
    <row r="794" spans="2:65" s="13" customFormat="1" ht="10.199999999999999">
      <c r="B794" s="160"/>
      <c r="D794" s="154" t="s">
        <v>360</v>
      </c>
      <c r="E794" s="162" t="s">
        <v>32</v>
      </c>
      <c r="F794" s="170" t="s">
        <v>236</v>
      </c>
      <c r="H794" s="163">
        <v>2.94</v>
      </c>
      <c r="I794" s="164"/>
      <c r="L794" s="160"/>
      <c r="M794" s="165"/>
      <c r="T794" s="166"/>
      <c r="AT794" s="161" t="s">
        <v>360</v>
      </c>
      <c r="AU794" s="161" t="s">
        <v>113</v>
      </c>
      <c r="AV794" s="13" t="s">
        <v>87</v>
      </c>
      <c r="AW794" s="13" t="s">
        <v>39</v>
      </c>
      <c r="AX794" s="13" t="s">
        <v>85</v>
      </c>
      <c r="AY794" s="161" t="s">
        <v>348</v>
      </c>
    </row>
    <row r="795" spans="2:65" s="1" customFormat="1" ht="10.199999999999999">
      <c r="B795" s="33"/>
      <c r="D795" s="154" t="s">
        <v>376</v>
      </c>
      <c r="F795" s="167" t="s">
        <v>391</v>
      </c>
      <c r="L795" s="33"/>
      <c r="M795" s="152"/>
      <c r="T795" s="54"/>
      <c r="AU795" s="17" t="s">
        <v>113</v>
      </c>
    </row>
    <row r="796" spans="2:65" s="1" customFormat="1" ht="10.199999999999999">
      <c r="B796" s="33"/>
      <c r="D796" s="154" t="s">
        <v>376</v>
      </c>
      <c r="F796" s="168" t="s">
        <v>392</v>
      </c>
      <c r="H796" s="169">
        <v>2.94</v>
      </c>
      <c r="L796" s="33"/>
      <c r="M796" s="152"/>
      <c r="T796" s="54"/>
      <c r="AU796" s="17" t="s">
        <v>113</v>
      </c>
    </row>
    <row r="797" spans="2:65" s="1" customFormat="1" ht="62.7" customHeight="1">
      <c r="B797" s="33"/>
      <c r="C797" s="136" t="s">
        <v>756</v>
      </c>
      <c r="D797" s="136" t="s">
        <v>352</v>
      </c>
      <c r="E797" s="137" t="s">
        <v>619</v>
      </c>
      <c r="F797" s="138" t="s">
        <v>620</v>
      </c>
      <c r="G797" s="139" t="s">
        <v>436</v>
      </c>
      <c r="H797" s="140">
        <v>5.9009999999999998</v>
      </c>
      <c r="I797" s="141"/>
      <c r="J797" s="142">
        <f>ROUND(I797*H797,2)</f>
        <v>0</v>
      </c>
      <c r="K797" s="138" t="s">
        <v>356</v>
      </c>
      <c r="L797" s="33"/>
      <c r="M797" s="143" t="s">
        <v>32</v>
      </c>
      <c r="N797" s="144" t="s">
        <v>49</v>
      </c>
      <c r="P797" s="145">
        <f>O797*H797</f>
        <v>0</v>
      </c>
      <c r="Q797" s="145">
        <v>6.0999999999999997E-4</v>
      </c>
      <c r="R797" s="145">
        <f>Q797*H797</f>
        <v>3.5996099999999996E-3</v>
      </c>
      <c r="S797" s="145">
        <v>0</v>
      </c>
      <c r="T797" s="146">
        <f>S797*H797</f>
        <v>0</v>
      </c>
      <c r="AR797" s="147" t="s">
        <v>133</v>
      </c>
      <c r="AT797" s="147" t="s">
        <v>352</v>
      </c>
      <c r="AU797" s="147" t="s">
        <v>113</v>
      </c>
      <c r="AY797" s="17" t="s">
        <v>348</v>
      </c>
      <c r="BE797" s="148">
        <f>IF(N797="základní",J797,0)</f>
        <v>0</v>
      </c>
      <c r="BF797" s="148">
        <f>IF(N797="snížená",J797,0)</f>
        <v>0</v>
      </c>
      <c r="BG797" s="148">
        <f>IF(N797="zákl. přenesená",J797,0)</f>
        <v>0</v>
      </c>
      <c r="BH797" s="148">
        <f>IF(N797="sníž. přenesená",J797,0)</f>
        <v>0</v>
      </c>
      <c r="BI797" s="148">
        <f>IF(N797="nulová",J797,0)</f>
        <v>0</v>
      </c>
      <c r="BJ797" s="17" t="s">
        <v>85</v>
      </c>
      <c r="BK797" s="148">
        <f>ROUND(I797*H797,2)</f>
        <v>0</v>
      </c>
      <c r="BL797" s="17" t="s">
        <v>133</v>
      </c>
      <c r="BM797" s="147" t="s">
        <v>757</v>
      </c>
    </row>
    <row r="798" spans="2:65" s="1" customFormat="1" ht="10.199999999999999">
      <c r="B798" s="33"/>
      <c r="D798" s="149" t="s">
        <v>358</v>
      </c>
      <c r="F798" s="150" t="s">
        <v>622</v>
      </c>
      <c r="I798" s="151"/>
      <c r="L798" s="33"/>
      <c r="M798" s="152"/>
      <c r="T798" s="54"/>
      <c r="AT798" s="17" t="s">
        <v>358</v>
      </c>
      <c r="AU798" s="17" t="s">
        <v>113</v>
      </c>
    </row>
    <row r="799" spans="2:65" s="12" customFormat="1" ht="10.199999999999999">
      <c r="B799" s="153"/>
      <c r="D799" s="154" t="s">
        <v>360</v>
      </c>
      <c r="E799" s="155" t="s">
        <v>32</v>
      </c>
      <c r="F799" s="156" t="s">
        <v>361</v>
      </c>
      <c r="H799" s="155" t="s">
        <v>32</v>
      </c>
      <c r="I799" s="157"/>
      <c r="L799" s="153"/>
      <c r="M799" s="158"/>
      <c r="T799" s="159"/>
      <c r="AT799" s="155" t="s">
        <v>360</v>
      </c>
      <c r="AU799" s="155" t="s">
        <v>113</v>
      </c>
      <c r="AV799" s="12" t="s">
        <v>85</v>
      </c>
      <c r="AW799" s="12" t="s">
        <v>39</v>
      </c>
      <c r="AX799" s="12" t="s">
        <v>78</v>
      </c>
      <c r="AY799" s="155" t="s">
        <v>348</v>
      </c>
    </row>
    <row r="800" spans="2:65" s="12" customFormat="1" ht="10.199999999999999">
      <c r="B800" s="153"/>
      <c r="D800" s="154" t="s">
        <v>360</v>
      </c>
      <c r="E800" s="155" t="s">
        <v>32</v>
      </c>
      <c r="F800" s="156" t="s">
        <v>362</v>
      </c>
      <c r="H800" s="155" t="s">
        <v>32</v>
      </c>
      <c r="I800" s="157"/>
      <c r="L800" s="153"/>
      <c r="M800" s="158"/>
      <c r="T800" s="159"/>
      <c r="AT800" s="155" t="s">
        <v>360</v>
      </c>
      <c r="AU800" s="155" t="s">
        <v>113</v>
      </c>
      <c r="AV800" s="12" t="s">
        <v>85</v>
      </c>
      <c r="AW800" s="12" t="s">
        <v>39</v>
      </c>
      <c r="AX800" s="12" t="s">
        <v>78</v>
      </c>
      <c r="AY800" s="155" t="s">
        <v>348</v>
      </c>
    </row>
    <row r="801" spans="2:65" s="12" customFormat="1" ht="10.199999999999999">
      <c r="B801" s="153"/>
      <c r="D801" s="154" t="s">
        <v>360</v>
      </c>
      <c r="E801" s="155" t="s">
        <v>32</v>
      </c>
      <c r="F801" s="156" t="s">
        <v>758</v>
      </c>
      <c r="H801" s="155" t="s">
        <v>32</v>
      </c>
      <c r="I801" s="157"/>
      <c r="L801" s="153"/>
      <c r="M801" s="158"/>
      <c r="T801" s="159"/>
      <c r="AT801" s="155" t="s">
        <v>360</v>
      </c>
      <c r="AU801" s="155" t="s">
        <v>113</v>
      </c>
      <c r="AV801" s="12" t="s">
        <v>85</v>
      </c>
      <c r="AW801" s="12" t="s">
        <v>39</v>
      </c>
      <c r="AX801" s="12" t="s">
        <v>78</v>
      </c>
      <c r="AY801" s="155" t="s">
        <v>348</v>
      </c>
    </row>
    <row r="802" spans="2:65" s="13" customFormat="1" ht="10.199999999999999">
      <c r="B802" s="160"/>
      <c r="D802" s="154" t="s">
        <v>360</v>
      </c>
      <c r="E802" s="162" t="s">
        <v>32</v>
      </c>
      <c r="F802" s="170" t="s">
        <v>239</v>
      </c>
      <c r="H802" s="163">
        <v>5.9009999999999998</v>
      </c>
      <c r="I802" s="164"/>
      <c r="L802" s="160"/>
      <c r="M802" s="165"/>
      <c r="T802" s="166"/>
      <c r="AT802" s="161" t="s">
        <v>360</v>
      </c>
      <c r="AU802" s="161" t="s">
        <v>113</v>
      </c>
      <c r="AV802" s="13" t="s">
        <v>87</v>
      </c>
      <c r="AW802" s="13" t="s">
        <v>39</v>
      </c>
      <c r="AX802" s="13" t="s">
        <v>85</v>
      </c>
      <c r="AY802" s="161" t="s">
        <v>348</v>
      </c>
    </row>
    <row r="803" spans="2:65" s="1" customFormat="1" ht="21.75" customHeight="1">
      <c r="B803" s="33"/>
      <c r="C803" s="136" t="s">
        <v>759</v>
      </c>
      <c r="D803" s="136" t="s">
        <v>352</v>
      </c>
      <c r="E803" s="137" t="s">
        <v>760</v>
      </c>
      <c r="F803" s="138" t="s">
        <v>761</v>
      </c>
      <c r="G803" s="139" t="s">
        <v>420</v>
      </c>
      <c r="H803" s="140">
        <v>2.94</v>
      </c>
      <c r="I803" s="141"/>
      <c r="J803" s="142">
        <f>ROUND(I803*H803,2)</f>
        <v>0</v>
      </c>
      <c r="K803" s="138" t="s">
        <v>356</v>
      </c>
      <c r="L803" s="33"/>
      <c r="M803" s="143" t="s">
        <v>32</v>
      </c>
      <c r="N803" s="144" t="s">
        <v>49</v>
      </c>
      <c r="P803" s="145">
        <f>O803*H803</f>
        <v>0</v>
      </c>
      <c r="Q803" s="145">
        <v>0</v>
      </c>
      <c r="R803" s="145">
        <f>Q803*H803</f>
        <v>0</v>
      </c>
      <c r="S803" s="145">
        <v>0</v>
      </c>
      <c r="T803" s="146">
        <f>S803*H803</f>
        <v>0</v>
      </c>
      <c r="AR803" s="147" t="s">
        <v>133</v>
      </c>
      <c r="AT803" s="147" t="s">
        <v>352</v>
      </c>
      <c r="AU803" s="147" t="s">
        <v>113</v>
      </c>
      <c r="AY803" s="17" t="s">
        <v>348</v>
      </c>
      <c r="BE803" s="148">
        <f>IF(N803="základní",J803,0)</f>
        <v>0</v>
      </c>
      <c r="BF803" s="148">
        <f>IF(N803="snížená",J803,0)</f>
        <v>0</v>
      </c>
      <c r="BG803" s="148">
        <f>IF(N803="zákl. přenesená",J803,0)</f>
        <v>0</v>
      </c>
      <c r="BH803" s="148">
        <f>IF(N803="sníž. přenesená",J803,0)</f>
        <v>0</v>
      </c>
      <c r="BI803" s="148">
        <f>IF(N803="nulová",J803,0)</f>
        <v>0</v>
      </c>
      <c r="BJ803" s="17" t="s">
        <v>85</v>
      </c>
      <c r="BK803" s="148">
        <f>ROUND(I803*H803,2)</f>
        <v>0</v>
      </c>
      <c r="BL803" s="17" t="s">
        <v>133</v>
      </c>
      <c r="BM803" s="147" t="s">
        <v>762</v>
      </c>
    </row>
    <row r="804" spans="2:65" s="1" customFormat="1" ht="10.199999999999999">
      <c r="B804" s="33"/>
      <c r="D804" s="149" t="s">
        <v>358</v>
      </c>
      <c r="F804" s="150" t="s">
        <v>763</v>
      </c>
      <c r="I804" s="151"/>
      <c r="L804" s="33"/>
      <c r="M804" s="152"/>
      <c r="T804" s="54"/>
      <c r="AT804" s="17" t="s">
        <v>358</v>
      </c>
      <c r="AU804" s="17" t="s">
        <v>113</v>
      </c>
    </row>
    <row r="805" spans="2:65" s="12" customFormat="1" ht="10.199999999999999">
      <c r="B805" s="153"/>
      <c r="D805" s="154" t="s">
        <v>360</v>
      </c>
      <c r="E805" s="155" t="s">
        <v>32</v>
      </c>
      <c r="F805" s="156" t="s">
        <v>361</v>
      </c>
      <c r="H805" s="155" t="s">
        <v>32</v>
      </c>
      <c r="I805" s="157"/>
      <c r="L805" s="153"/>
      <c r="M805" s="158"/>
      <c r="T805" s="159"/>
      <c r="AT805" s="155" t="s">
        <v>360</v>
      </c>
      <c r="AU805" s="155" t="s">
        <v>113</v>
      </c>
      <c r="AV805" s="12" t="s">
        <v>85</v>
      </c>
      <c r="AW805" s="12" t="s">
        <v>39</v>
      </c>
      <c r="AX805" s="12" t="s">
        <v>78</v>
      </c>
      <c r="AY805" s="155" t="s">
        <v>348</v>
      </c>
    </row>
    <row r="806" spans="2:65" s="12" customFormat="1" ht="10.199999999999999">
      <c r="B806" s="153"/>
      <c r="D806" s="154" t="s">
        <v>360</v>
      </c>
      <c r="E806" s="155" t="s">
        <v>32</v>
      </c>
      <c r="F806" s="156" t="s">
        <v>362</v>
      </c>
      <c r="H806" s="155" t="s">
        <v>32</v>
      </c>
      <c r="I806" s="157"/>
      <c r="L806" s="153"/>
      <c r="M806" s="158"/>
      <c r="T806" s="159"/>
      <c r="AT806" s="155" t="s">
        <v>360</v>
      </c>
      <c r="AU806" s="155" t="s">
        <v>113</v>
      </c>
      <c r="AV806" s="12" t="s">
        <v>85</v>
      </c>
      <c r="AW806" s="12" t="s">
        <v>39</v>
      </c>
      <c r="AX806" s="12" t="s">
        <v>78</v>
      </c>
      <c r="AY806" s="155" t="s">
        <v>348</v>
      </c>
    </row>
    <row r="807" spans="2:65" s="12" customFormat="1" ht="10.199999999999999">
      <c r="B807" s="153"/>
      <c r="D807" s="154" t="s">
        <v>360</v>
      </c>
      <c r="E807" s="155" t="s">
        <v>32</v>
      </c>
      <c r="F807" s="156" t="s">
        <v>559</v>
      </c>
      <c r="H807" s="155" t="s">
        <v>32</v>
      </c>
      <c r="I807" s="157"/>
      <c r="L807" s="153"/>
      <c r="M807" s="158"/>
      <c r="T807" s="159"/>
      <c r="AT807" s="155" t="s">
        <v>360</v>
      </c>
      <c r="AU807" s="155" t="s">
        <v>113</v>
      </c>
      <c r="AV807" s="12" t="s">
        <v>85</v>
      </c>
      <c r="AW807" s="12" t="s">
        <v>39</v>
      </c>
      <c r="AX807" s="12" t="s">
        <v>78</v>
      </c>
      <c r="AY807" s="155" t="s">
        <v>348</v>
      </c>
    </row>
    <row r="808" spans="2:65" s="12" customFormat="1" ht="20.399999999999999">
      <c r="B808" s="153"/>
      <c r="D808" s="154" t="s">
        <v>360</v>
      </c>
      <c r="E808" s="155" t="s">
        <v>32</v>
      </c>
      <c r="F808" s="156" t="s">
        <v>373</v>
      </c>
      <c r="H808" s="155" t="s">
        <v>32</v>
      </c>
      <c r="I808" s="157"/>
      <c r="L808" s="153"/>
      <c r="M808" s="158"/>
      <c r="T808" s="159"/>
      <c r="AT808" s="155" t="s">
        <v>360</v>
      </c>
      <c r="AU808" s="155" t="s">
        <v>113</v>
      </c>
      <c r="AV808" s="12" t="s">
        <v>85</v>
      </c>
      <c r="AW808" s="12" t="s">
        <v>39</v>
      </c>
      <c r="AX808" s="12" t="s">
        <v>78</v>
      </c>
      <c r="AY808" s="155" t="s">
        <v>348</v>
      </c>
    </row>
    <row r="809" spans="2:65" s="13" customFormat="1" ht="10.199999999999999">
      <c r="B809" s="160"/>
      <c r="D809" s="154" t="s">
        <v>360</v>
      </c>
      <c r="E809" s="162" t="s">
        <v>32</v>
      </c>
      <c r="F809" s="170" t="s">
        <v>236</v>
      </c>
      <c r="H809" s="163">
        <v>2.94</v>
      </c>
      <c r="I809" s="164"/>
      <c r="L809" s="160"/>
      <c r="M809" s="165"/>
      <c r="T809" s="166"/>
      <c r="AT809" s="161" t="s">
        <v>360</v>
      </c>
      <c r="AU809" s="161" t="s">
        <v>113</v>
      </c>
      <c r="AV809" s="13" t="s">
        <v>87</v>
      </c>
      <c r="AW809" s="13" t="s">
        <v>39</v>
      </c>
      <c r="AX809" s="13" t="s">
        <v>85</v>
      </c>
      <c r="AY809" s="161" t="s">
        <v>348</v>
      </c>
    </row>
    <row r="810" spans="2:65" s="1" customFormat="1" ht="10.199999999999999">
      <c r="B810" s="33"/>
      <c r="D810" s="154" t="s">
        <v>376</v>
      </c>
      <c r="F810" s="167" t="s">
        <v>391</v>
      </c>
      <c r="L810" s="33"/>
      <c r="M810" s="152"/>
      <c r="T810" s="54"/>
      <c r="AU810" s="17" t="s">
        <v>113</v>
      </c>
    </row>
    <row r="811" spans="2:65" s="1" customFormat="1" ht="10.199999999999999">
      <c r="B811" s="33"/>
      <c r="D811" s="154" t="s">
        <v>376</v>
      </c>
      <c r="F811" s="168" t="s">
        <v>392</v>
      </c>
      <c r="H811" s="169">
        <v>2.94</v>
      </c>
      <c r="L811" s="33"/>
      <c r="M811" s="152"/>
      <c r="T811" s="54"/>
      <c r="AU811" s="17" t="s">
        <v>113</v>
      </c>
    </row>
    <row r="812" spans="2:65" s="11" customFormat="1" ht="20.85" customHeight="1">
      <c r="B812" s="124"/>
      <c r="D812" s="125" t="s">
        <v>77</v>
      </c>
      <c r="E812" s="134" t="s">
        <v>764</v>
      </c>
      <c r="F812" s="134" t="s">
        <v>765</v>
      </c>
      <c r="I812" s="127"/>
      <c r="J812" s="135">
        <f>BK812</f>
        <v>0</v>
      </c>
      <c r="L812" s="124"/>
      <c r="M812" s="129"/>
      <c r="P812" s="130">
        <f>SUM(P813:P866)</f>
        <v>0</v>
      </c>
      <c r="R812" s="130">
        <f>SUM(R813:R866)</f>
        <v>2.3729303899999996</v>
      </c>
      <c r="T812" s="131">
        <f>SUM(T813:T866)</f>
        <v>0</v>
      </c>
      <c r="AR812" s="125" t="s">
        <v>85</v>
      </c>
      <c r="AT812" s="132" t="s">
        <v>77</v>
      </c>
      <c r="AU812" s="132" t="s">
        <v>87</v>
      </c>
      <c r="AY812" s="125" t="s">
        <v>348</v>
      </c>
      <c r="BK812" s="133">
        <f>SUM(BK813:BK866)</f>
        <v>0</v>
      </c>
    </row>
    <row r="813" spans="2:65" s="1" customFormat="1" ht="33" customHeight="1">
      <c r="B813" s="33"/>
      <c r="C813" s="136" t="s">
        <v>766</v>
      </c>
      <c r="D813" s="136" t="s">
        <v>352</v>
      </c>
      <c r="E813" s="137" t="s">
        <v>626</v>
      </c>
      <c r="F813" s="138" t="s">
        <v>627</v>
      </c>
      <c r="G813" s="139" t="s">
        <v>420</v>
      </c>
      <c r="H813" s="140">
        <v>8.08</v>
      </c>
      <c r="I813" s="141"/>
      <c r="J813" s="142">
        <f>ROUND(I813*H813,2)</f>
        <v>0</v>
      </c>
      <c r="K813" s="138" t="s">
        <v>356</v>
      </c>
      <c r="L813" s="33"/>
      <c r="M813" s="143" t="s">
        <v>32</v>
      </c>
      <c r="N813" s="144" t="s">
        <v>49</v>
      </c>
      <c r="P813" s="145">
        <f>O813*H813</f>
        <v>0</v>
      </c>
      <c r="Q813" s="145">
        <v>0</v>
      </c>
      <c r="R813" s="145">
        <f>Q813*H813</f>
        <v>0</v>
      </c>
      <c r="S813" s="145">
        <v>0</v>
      </c>
      <c r="T813" s="146">
        <f>S813*H813</f>
        <v>0</v>
      </c>
      <c r="AR813" s="147" t="s">
        <v>133</v>
      </c>
      <c r="AT813" s="147" t="s">
        <v>352</v>
      </c>
      <c r="AU813" s="147" t="s">
        <v>113</v>
      </c>
      <c r="AY813" s="17" t="s">
        <v>348</v>
      </c>
      <c r="BE813" s="148">
        <f>IF(N813="základní",J813,0)</f>
        <v>0</v>
      </c>
      <c r="BF813" s="148">
        <f>IF(N813="snížená",J813,0)</f>
        <v>0</v>
      </c>
      <c r="BG813" s="148">
        <f>IF(N813="zákl. přenesená",J813,0)</f>
        <v>0</v>
      </c>
      <c r="BH813" s="148">
        <f>IF(N813="sníž. přenesená",J813,0)</f>
        <v>0</v>
      </c>
      <c r="BI813" s="148">
        <f>IF(N813="nulová",J813,0)</f>
        <v>0</v>
      </c>
      <c r="BJ813" s="17" t="s">
        <v>85</v>
      </c>
      <c r="BK813" s="148">
        <f>ROUND(I813*H813,2)</f>
        <v>0</v>
      </c>
      <c r="BL813" s="17" t="s">
        <v>133</v>
      </c>
      <c r="BM813" s="147" t="s">
        <v>767</v>
      </c>
    </row>
    <row r="814" spans="2:65" s="1" customFormat="1" ht="10.199999999999999">
      <c r="B814" s="33"/>
      <c r="D814" s="149" t="s">
        <v>358</v>
      </c>
      <c r="F814" s="150" t="s">
        <v>629</v>
      </c>
      <c r="I814" s="151"/>
      <c r="L814" s="33"/>
      <c r="M814" s="152"/>
      <c r="T814" s="54"/>
      <c r="AT814" s="17" t="s">
        <v>358</v>
      </c>
      <c r="AU814" s="17" t="s">
        <v>113</v>
      </c>
    </row>
    <row r="815" spans="2:65" s="12" customFormat="1" ht="10.199999999999999">
      <c r="B815" s="153"/>
      <c r="D815" s="154" t="s">
        <v>360</v>
      </c>
      <c r="E815" s="155" t="s">
        <v>32</v>
      </c>
      <c r="F815" s="156" t="s">
        <v>361</v>
      </c>
      <c r="H815" s="155" t="s">
        <v>32</v>
      </c>
      <c r="I815" s="157"/>
      <c r="L815" s="153"/>
      <c r="M815" s="158"/>
      <c r="T815" s="159"/>
      <c r="AT815" s="155" t="s">
        <v>360</v>
      </c>
      <c r="AU815" s="155" t="s">
        <v>113</v>
      </c>
      <c r="AV815" s="12" t="s">
        <v>85</v>
      </c>
      <c r="AW815" s="12" t="s">
        <v>39</v>
      </c>
      <c r="AX815" s="12" t="s">
        <v>78</v>
      </c>
      <c r="AY815" s="155" t="s">
        <v>348</v>
      </c>
    </row>
    <row r="816" spans="2:65" s="12" customFormat="1" ht="10.199999999999999">
      <c r="B816" s="153"/>
      <c r="D816" s="154" t="s">
        <v>360</v>
      </c>
      <c r="E816" s="155" t="s">
        <v>32</v>
      </c>
      <c r="F816" s="156" t="s">
        <v>362</v>
      </c>
      <c r="H816" s="155" t="s">
        <v>32</v>
      </c>
      <c r="I816" s="157"/>
      <c r="L816" s="153"/>
      <c r="M816" s="158"/>
      <c r="T816" s="159"/>
      <c r="AT816" s="155" t="s">
        <v>360</v>
      </c>
      <c r="AU816" s="155" t="s">
        <v>113</v>
      </c>
      <c r="AV816" s="12" t="s">
        <v>85</v>
      </c>
      <c r="AW816" s="12" t="s">
        <v>39</v>
      </c>
      <c r="AX816" s="12" t="s">
        <v>78</v>
      </c>
      <c r="AY816" s="155" t="s">
        <v>348</v>
      </c>
    </row>
    <row r="817" spans="2:65" s="12" customFormat="1" ht="10.199999999999999">
      <c r="B817" s="153"/>
      <c r="D817" s="154" t="s">
        <v>360</v>
      </c>
      <c r="E817" s="155" t="s">
        <v>32</v>
      </c>
      <c r="F817" s="156" t="s">
        <v>559</v>
      </c>
      <c r="H817" s="155" t="s">
        <v>32</v>
      </c>
      <c r="I817" s="157"/>
      <c r="L817" s="153"/>
      <c r="M817" s="158"/>
      <c r="T817" s="159"/>
      <c r="AT817" s="155" t="s">
        <v>360</v>
      </c>
      <c r="AU817" s="155" t="s">
        <v>113</v>
      </c>
      <c r="AV817" s="12" t="s">
        <v>85</v>
      </c>
      <c r="AW817" s="12" t="s">
        <v>39</v>
      </c>
      <c r="AX817" s="12" t="s">
        <v>78</v>
      </c>
      <c r="AY817" s="155" t="s">
        <v>348</v>
      </c>
    </row>
    <row r="818" spans="2:65" s="12" customFormat="1" ht="10.199999999999999">
      <c r="B818" s="153"/>
      <c r="D818" s="154" t="s">
        <v>360</v>
      </c>
      <c r="E818" s="155" t="s">
        <v>32</v>
      </c>
      <c r="F818" s="156" t="s">
        <v>371</v>
      </c>
      <c r="H818" s="155" t="s">
        <v>32</v>
      </c>
      <c r="I818" s="157"/>
      <c r="L818" s="153"/>
      <c r="M818" s="158"/>
      <c r="T818" s="159"/>
      <c r="AT818" s="155" t="s">
        <v>360</v>
      </c>
      <c r="AU818" s="155" t="s">
        <v>113</v>
      </c>
      <c r="AV818" s="12" t="s">
        <v>85</v>
      </c>
      <c r="AW818" s="12" t="s">
        <v>39</v>
      </c>
      <c r="AX818" s="12" t="s">
        <v>78</v>
      </c>
      <c r="AY818" s="155" t="s">
        <v>348</v>
      </c>
    </row>
    <row r="819" spans="2:65" s="13" customFormat="1" ht="10.199999999999999">
      <c r="B819" s="160"/>
      <c r="D819" s="154" t="s">
        <v>360</v>
      </c>
      <c r="E819" s="162" t="s">
        <v>32</v>
      </c>
      <c r="F819" s="170" t="s">
        <v>230</v>
      </c>
      <c r="H819" s="163">
        <v>8.08</v>
      </c>
      <c r="I819" s="164"/>
      <c r="L819" s="160"/>
      <c r="M819" s="165"/>
      <c r="T819" s="166"/>
      <c r="AT819" s="161" t="s">
        <v>360</v>
      </c>
      <c r="AU819" s="161" t="s">
        <v>113</v>
      </c>
      <c r="AV819" s="13" t="s">
        <v>87</v>
      </c>
      <c r="AW819" s="13" t="s">
        <v>39</v>
      </c>
      <c r="AX819" s="13" t="s">
        <v>85</v>
      </c>
      <c r="AY819" s="161" t="s">
        <v>348</v>
      </c>
    </row>
    <row r="820" spans="2:65" s="1" customFormat="1" ht="10.199999999999999">
      <c r="B820" s="33"/>
      <c r="D820" s="154" t="s">
        <v>376</v>
      </c>
      <c r="F820" s="167" t="s">
        <v>387</v>
      </c>
      <c r="L820" s="33"/>
      <c r="M820" s="152"/>
      <c r="T820" s="54"/>
      <c r="AU820" s="17" t="s">
        <v>113</v>
      </c>
    </row>
    <row r="821" spans="2:65" s="1" customFormat="1" ht="10.199999999999999">
      <c r="B821" s="33"/>
      <c r="D821" s="154" t="s">
        <v>376</v>
      </c>
      <c r="F821" s="168" t="s">
        <v>388</v>
      </c>
      <c r="H821" s="169">
        <v>8.08</v>
      </c>
      <c r="L821" s="33"/>
      <c r="M821" s="152"/>
      <c r="T821" s="54"/>
      <c r="AU821" s="17" t="s">
        <v>113</v>
      </c>
    </row>
    <row r="822" spans="2:65" s="1" customFormat="1" ht="33" customHeight="1">
      <c r="B822" s="33"/>
      <c r="C822" s="136" t="s">
        <v>768</v>
      </c>
      <c r="D822" s="136" t="s">
        <v>352</v>
      </c>
      <c r="E822" s="137" t="s">
        <v>555</v>
      </c>
      <c r="F822" s="138" t="s">
        <v>556</v>
      </c>
      <c r="G822" s="139" t="s">
        <v>420</v>
      </c>
      <c r="H822" s="140">
        <v>21.291</v>
      </c>
      <c r="I822" s="141"/>
      <c r="J822" s="142">
        <f>ROUND(I822*H822,2)</f>
        <v>0</v>
      </c>
      <c r="K822" s="138" t="s">
        <v>356</v>
      </c>
      <c r="L822" s="33"/>
      <c r="M822" s="143" t="s">
        <v>32</v>
      </c>
      <c r="N822" s="144" t="s">
        <v>49</v>
      </c>
      <c r="P822" s="145">
        <f>O822*H822</f>
        <v>0</v>
      </c>
      <c r="Q822" s="145">
        <v>0</v>
      </c>
      <c r="R822" s="145">
        <f>Q822*H822</f>
        <v>0</v>
      </c>
      <c r="S822" s="145">
        <v>0</v>
      </c>
      <c r="T822" s="146">
        <f>S822*H822</f>
        <v>0</v>
      </c>
      <c r="AR822" s="147" t="s">
        <v>133</v>
      </c>
      <c r="AT822" s="147" t="s">
        <v>352</v>
      </c>
      <c r="AU822" s="147" t="s">
        <v>113</v>
      </c>
      <c r="AY822" s="17" t="s">
        <v>348</v>
      </c>
      <c r="BE822" s="148">
        <f>IF(N822="základní",J822,0)</f>
        <v>0</v>
      </c>
      <c r="BF822" s="148">
        <f>IF(N822="snížená",J822,0)</f>
        <v>0</v>
      </c>
      <c r="BG822" s="148">
        <f>IF(N822="zákl. přenesená",J822,0)</f>
        <v>0</v>
      </c>
      <c r="BH822" s="148">
        <f>IF(N822="sníž. přenesená",J822,0)</f>
        <v>0</v>
      </c>
      <c r="BI822" s="148">
        <f>IF(N822="nulová",J822,0)</f>
        <v>0</v>
      </c>
      <c r="BJ822" s="17" t="s">
        <v>85</v>
      </c>
      <c r="BK822" s="148">
        <f>ROUND(I822*H822,2)</f>
        <v>0</v>
      </c>
      <c r="BL822" s="17" t="s">
        <v>133</v>
      </c>
      <c r="BM822" s="147" t="s">
        <v>769</v>
      </c>
    </row>
    <row r="823" spans="2:65" s="1" customFormat="1" ht="10.199999999999999">
      <c r="B823" s="33"/>
      <c r="D823" s="149" t="s">
        <v>358</v>
      </c>
      <c r="F823" s="150" t="s">
        <v>558</v>
      </c>
      <c r="I823" s="151"/>
      <c r="L823" s="33"/>
      <c r="M823" s="152"/>
      <c r="T823" s="54"/>
      <c r="AT823" s="17" t="s">
        <v>358</v>
      </c>
      <c r="AU823" s="17" t="s">
        <v>113</v>
      </c>
    </row>
    <row r="824" spans="2:65" s="12" customFormat="1" ht="10.199999999999999">
      <c r="B824" s="153"/>
      <c r="D824" s="154" t="s">
        <v>360</v>
      </c>
      <c r="E824" s="155" t="s">
        <v>32</v>
      </c>
      <c r="F824" s="156" t="s">
        <v>361</v>
      </c>
      <c r="H824" s="155" t="s">
        <v>32</v>
      </c>
      <c r="I824" s="157"/>
      <c r="L824" s="153"/>
      <c r="M824" s="158"/>
      <c r="T824" s="159"/>
      <c r="AT824" s="155" t="s">
        <v>360</v>
      </c>
      <c r="AU824" s="155" t="s">
        <v>113</v>
      </c>
      <c r="AV824" s="12" t="s">
        <v>85</v>
      </c>
      <c r="AW824" s="12" t="s">
        <v>39</v>
      </c>
      <c r="AX824" s="12" t="s">
        <v>78</v>
      </c>
      <c r="AY824" s="155" t="s">
        <v>348</v>
      </c>
    </row>
    <row r="825" spans="2:65" s="12" customFormat="1" ht="10.199999999999999">
      <c r="B825" s="153"/>
      <c r="D825" s="154" t="s">
        <v>360</v>
      </c>
      <c r="E825" s="155" t="s">
        <v>32</v>
      </c>
      <c r="F825" s="156" t="s">
        <v>362</v>
      </c>
      <c r="H825" s="155" t="s">
        <v>32</v>
      </c>
      <c r="I825" s="157"/>
      <c r="L825" s="153"/>
      <c r="M825" s="158"/>
      <c r="T825" s="159"/>
      <c r="AT825" s="155" t="s">
        <v>360</v>
      </c>
      <c r="AU825" s="155" t="s">
        <v>113</v>
      </c>
      <c r="AV825" s="12" t="s">
        <v>85</v>
      </c>
      <c r="AW825" s="12" t="s">
        <v>39</v>
      </c>
      <c r="AX825" s="12" t="s">
        <v>78</v>
      </c>
      <c r="AY825" s="155" t="s">
        <v>348</v>
      </c>
    </row>
    <row r="826" spans="2:65" s="12" customFormat="1" ht="10.199999999999999">
      <c r="B826" s="153"/>
      <c r="D826" s="154" t="s">
        <v>360</v>
      </c>
      <c r="E826" s="155" t="s">
        <v>32</v>
      </c>
      <c r="F826" s="156" t="s">
        <v>559</v>
      </c>
      <c r="H826" s="155" t="s">
        <v>32</v>
      </c>
      <c r="I826" s="157"/>
      <c r="L826" s="153"/>
      <c r="M826" s="158"/>
      <c r="T826" s="159"/>
      <c r="AT826" s="155" t="s">
        <v>360</v>
      </c>
      <c r="AU826" s="155" t="s">
        <v>113</v>
      </c>
      <c r="AV826" s="12" t="s">
        <v>85</v>
      </c>
      <c r="AW826" s="12" t="s">
        <v>39</v>
      </c>
      <c r="AX826" s="12" t="s">
        <v>78</v>
      </c>
      <c r="AY826" s="155" t="s">
        <v>348</v>
      </c>
    </row>
    <row r="827" spans="2:65" s="12" customFormat="1" ht="10.199999999999999">
      <c r="B827" s="153"/>
      <c r="D827" s="154" t="s">
        <v>360</v>
      </c>
      <c r="E827" s="155" t="s">
        <v>32</v>
      </c>
      <c r="F827" s="156" t="s">
        <v>560</v>
      </c>
      <c r="H827" s="155" t="s">
        <v>32</v>
      </c>
      <c r="I827" s="157"/>
      <c r="L827" s="153"/>
      <c r="M827" s="158"/>
      <c r="T827" s="159"/>
      <c r="AT827" s="155" t="s">
        <v>360</v>
      </c>
      <c r="AU827" s="155" t="s">
        <v>113</v>
      </c>
      <c r="AV827" s="12" t="s">
        <v>85</v>
      </c>
      <c r="AW827" s="12" t="s">
        <v>39</v>
      </c>
      <c r="AX827" s="12" t="s">
        <v>78</v>
      </c>
      <c r="AY827" s="155" t="s">
        <v>348</v>
      </c>
    </row>
    <row r="828" spans="2:65" s="12" customFormat="1" ht="10.199999999999999">
      <c r="B828" s="153"/>
      <c r="D828" s="154" t="s">
        <v>360</v>
      </c>
      <c r="E828" s="155" t="s">
        <v>32</v>
      </c>
      <c r="F828" s="156" t="s">
        <v>371</v>
      </c>
      <c r="H828" s="155" t="s">
        <v>32</v>
      </c>
      <c r="I828" s="157"/>
      <c r="L828" s="153"/>
      <c r="M828" s="158"/>
      <c r="T828" s="159"/>
      <c r="AT828" s="155" t="s">
        <v>360</v>
      </c>
      <c r="AU828" s="155" t="s">
        <v>113</v>
      </c>
      <c r="AV828" s="12" t="s">
        <v>85</v>
      </c>
      <c r="AW828" s="12" t="s">
        <v>39</v>
      </c>
      <c r="AX828" s="12" t="s">
        <v>78</v>
      </c>
      <c r="AY828" s="155" t="s">
        <v>348</v>
      </c>
    </row>
    <row r="829" spans="2:65" s="12" customFormat="1" ht="10.199999999999999">
      <c r="B829" s="153"/>
      <c r="D829" s="154" t="s">
        <v>360</v>
      </c>
      <c r="E829" s="155" t="s">
        <v>32</v>
      </c>
      <c r="F829" s="156" t="s">
        <v>561</v>
      </c>
      <c r="H829" s="155" t="s">
        <v>32</v>
      </c>
      <c r="I829" s="157"/>
      <c r="L829" s="153"/>
      <c r="M829" s="158"/>
      <c r="T829" s="159"/>
      <c r="AT829" s="155" t="s">
        <v>360</v>
      </c>
      <c r="AU829" s="155" t="s">
        <v>113</v>
      </c>
      <c r="AV829" s="12" t="s">
        <v>85</v>
      </c>
      <c r="AW829" s="12" t="s">
        <v>39</v>
      </c>
      <c r="AX829" s="12" t="s">
        <v>78</v>
      </c>
      <c r="AY829" s="155" t="s">
        <v>348</v>
      </c>
    </row>
    <row r="830" spans="2:65" s="12" customFormat="1" ht="10.199999999999999">
      <c r="B830" s="153"/>
      <c r="D830" s="154" t="s">
        <v>360</v>
      </c>
      <c r="E830" s="155" t="s">
        <v>32</v>
      </c>
      <c r="F830" s="156" t="s">
        <v>770</v>
      </c>
      <c r="H830" s="155" t="s">
        <v>32</v>
      </c>
      <c r="I830" s="157"/>
      <c r="L830" s="153"/>
      <c r="M830" s="158"/>
      <c r="T830" s="159"/>
      <c r="AT830" s="155" t="s">
        <v>360</v>
      </c>
      <c r="AU830" s="155" t="s">
        <v>113</v>
      </c>
      <c r="AV830" s="12" t="s">
        <v>85</v>
      </c>
      <c r="AW830" s="12" t="s">
        <v>39</v>
      </c>
      <c r="AX830" s="12" t="s">
        <v>78</v>
      </c>
      <c r="AY830" s="155" t="s">
        <v>348</v>
      </c>
    </row>
    <row r="831" spans="2:65" s="13" customFormat="1" ht="10.199999999999999">
      <c r="B831" s="160"/>
      <c r="D831" s="154" t="s">
        <v>360</v>
      </c>
      <c r="E831" s="162" t="s">
        <v>32</v>
      </c>
      <c r="F831" s="170" t="s">
        <v>233</v>
      </c>
      <c r="H831" s="163">
        <v>21.291</v>
      </c>
      <c r="I831" s="164"/>
      <c r="L831" s="160"/>
      <c r="M831" s="165"/>
      <c r="T831" s="166"/>
      <c r="AT831" s="161" t="s">
        <v>360</v>
      </c>
      <c r="AU831" s="161" t="s">
        <v>113</v>
      </c>
      <c r="AV831" s="13" t="s">
        <v>87</v>
      </c>
      <c r="AW831" s="13" t="s">
        <v>39</v>
      </c>
      <c r="AX831" s="13" t="s">
        <v>85</v>
      </c>
      <c r="AY831" s="161" t="s">
        <v>348</v>
      </c>
    </row>
    <row r="832" spans="2:65" s="1" customFormat="1" ht="10.199999999999999">
      <c r="B832" s="33"/>
      <c r="D832" s="154" t="s">
        <v>376</v>
      </c>
      <c r="F832" s="167" t="s">
        <v>387</v>
      </c>
      <c r="L832" s="33"/>
      <c r="M832" s="152"/>
      <c r="T832" s="54"/>
      <c r="AU832" s="17" t="s">
        <v>113</v>
      </c>
    </row>
    <row r="833" spans="2:65" s="1" customFormat="1" ht="10.199999999999999">
      <c r="B833" s="33"/>
      <c r="D833" s="154" t="s">
        <v>376</v>
      </c>
      <c r="F833" s="168" t="s">
        <v>388</v>
      </c>
      <c r="H833" s="169">
        <v>8.08</v>
      </c>
      <c r="L833" s="33"/>
      <c r="M833" s="152"/>
      <c r="T833" s="54"/>
      <c r="AU833" s="17" t="s">
        <v>113</v>
      </c>
    </row>
    <row r="834" spans="2:65" s="1" customFormat="1" ht="78" customHeight="1">
      <c r="B834" s="33"/>
      <c r="C834" s="136" t="s">
        <v>771</v>
      </c>
      <c r="D834" s="136" t="s">
        <v>352</v>
      </c>
      <c r="E834" s="137" t="s">
        <v>653</v>
      </c>
      <c r="F834" s="138" t="s">
        <v>654</v>
      </c>
      <c r="G834" s="139" t="s">
        <v>420</v>
      </c>
      <c r="H834" s="140">
        <v>8.08</v>
      </c>
      <c r="I834" s="141"/>
      <c r="J834" s="142">
        <f>ROUND(I834*H834,2)</f>
        <v>0</v>
      </c>
      <c r="K834" s="138" t="s">
        <v>356</v>
      </c>
      <c r="L834" s="33"/>
      <c r="M834" s="143" t="s">
        <v>32</v>
      </c>
      <c r="N834" s="144" t="s">
        <v>49</v>
      </c>
      <c r="P834" s="145">
        <f>O834*H834</f>
        <v>0</v>
      </c>
      <c r="Q834" s="145">
        <v>0.11162</v>
      </c>
      <c r="R834" s="145">
        <f>Q834*H834</f>
        <v>0.90188959999999996</v>
      </c>
      <c r="S834" s="145">
        <v>0</v>
      </c>
      <c r="T834" s="146">
        <f>S834*H834</f>
        <v>0</v>
      </c>
      <c r="AR834" s="147" t="s">
        <v>133</v>
      </c>
      <c r="AT834" s="147" t="s">
        <v>352</v>
      </c>
      <c r="AU834" s="147" t="s">
        <v>113</v>
      </c>
      <c r="AY834" s="17" t="s">
        <v>348</v>
      </c>
      <c r="BE834" s="148">
        <f>IF(N834="základní",J834,0)</f>
        <v>0</v>
      </c>
      <c r="BF834" s="148">
        <f>IF(N834="snížená",J834,0)</f>
        <v>0</v>
      </c>
      <c r="BG834" s="148">
        <f>IF(N834="zákl. přenesená",J834,0)</f>
        <v>0</v>
      </c>
      <c r="BH834" s="148">
        <f>IF(N834="sníž. přenesená",J834,0)</f>
        <v>0</v>
      </c>
      <c r="BI834" s="148">
        <f>IF(N834="nulová",J834,0)</f>
        <v>0</v>
      </c>
      <c r="BJ834" s="17" t="s">
        <v>85</v>
      </c>
      <c r="BK834" s="148">
        <f>ROUND(I834*H834,2)</f>
        <v>0</v>
      </c>
      <c r="BL834" s="17" t="s">
        <v>133</v>
      </c>
      <c r="BM834" s="147" t="s">
        <v>772</v>
      </c>
    </row>
    <row r="835" spans="2:65" s="1" customFormat="1" ht="10.199999999999999">
      <c r="B835" s="33"/>
      <c r="D835" s="149" t="s">
        <v>358</v>
      </c>
      <c r="F835" s="150" t="s">
        <v>656</v>
      </c>
      <c r="I835" s="151"/>
      <c r="L835" s="33"/>
      <c r="M835" s="152"/>
      <c r="T835" s="54"/>
      <c r="AT835" s="17" t="s">
        <v>358</v>
      </c>
      <c r="AU835" s="17" t="s">
        <v>113</v>
      </c>
    </row>
    <row r="836" spans="2:65" s="12" customFormat="1" ht="10.199999999999999">
      <c r="B836" s="153"/>
      <c r="D836" s="154" t="s">
        <v>360</v>
      </c>
      <c r="E836" s="155" t="s">
        <v>32</v>
      </c>
      <c r="F836" s="156" t="s">
        <v>361</v>
      </c>
      <c r="H836" s="155" t="s">
        <v>32</v>
      </c>
      <c r="I836" s="157"/>
      <c r="L836" s="153"/>
      <c r="M836" s="158"/>
      <c r="T836" s="159"/>
      <c r="AT836" s="155" t="s">
        <v>360</v>
      </c>
      <c r="AU836" s="155" t="s">
        <v>113</v>
      </c>
      <c r="AV836" s="12" t="s">
        <v>85</v>
      </c>
      <c r="AW836" s="12" t="s">
        <v>39</v>
      </c>
      <c r="AX836" s="12" t="s">
        <v>78</v>
      </c>
      <c r="AY836" s="155" t="s">
        <v>348</v>
      </c>
    </row>
    <row r="837" spans="2:65" s="12" customFormat="1" ht="10.199999999999999">
      <c r="B837" s="153"/>
      <c r="D837" s="154" t="s">
        <v>360</v>
      </c>
      <c r="E837" s="155" t="s">
        <v>32</v>
      </c>
      <c r="F837" s="156" t="s">
        <v>362</v>
      </c>
      <c r="H837" s="155" t="s">
        <v>32</v>
      </c>
      <c r="I837" s="157"/>
      <c r="L837" s="153"/>
      <c r="M837" s="158"/>
      <c r="T837" s="159"/>
      <c r="AT837" s="155" t="s">
        <v>360</v>
      </c>
      <c r="AU837" s="155" t="s">
        <v>113</v>
      </c>
      <c r="AV837" s="12" t="s">
        <v>85</v>
      </c>
      <c r="AW837" s="12" t="s">
        <v>39</v>
      </c>
      <c r="AX837" s="12" t="s">
        <v>78</v>
      </c>
      <c r="AY837" s="155" t="s">
        <v>348</v>
      </c>
    </row>
    <row r="838" spans="2:65" s="12" customFormat="1" ht="10.199999999999999">
      <c r="B838" s="153"/>
      <c r="D838" s="154" t="s">
        <v>360</v>
      </c>
      <c r="E838" s="155" t="s">
        <v>32</v>
      </c>
      <c r="F838" s="156" t="s">
        <v>559</v>
      </c>
      <c r="H838" s="155" t="s">
        <v>32</v>
      </c>
      <c r="I838" s="157"/>
      <c r="L838" s="153"/>
      <c r="M838" s="158"/>
      <c r="T838" s="159"/>
      <c r="AT838" s="155" t="s">
        <v>360</v>
      </c>
      <c r="AU838" s="155" t="s">
        <v>113</v>
      </c>
      <c r="AV838" s="12" t="s">
        <v>85</v>
      </c>
      <c r="AW838" s="12" t="s">
        <v>39</v>
      </c>
      <c r="AX838" s="12" t="s">
        <v>78</v>
      </c>
      <c r="AY838" s="155" t="s">
        <v>348</v>
      </c>
    </row>
    <row r="839" spans="2:65" s="12" customFormat="1" ht="10.199999999999999">
      <c r="B839" s="153"/>
      <c r="D839" s="154" t="s">
        <v>360</v>
      </c>
      <c r="E839" s="155" t="s">
        <v>32</v>
      </c>
      <c r="F839" s="156" t="s">
        <v>371</v>
      </c>
      <c r="H839" s="155" t="s">
        <v>32</v>
      </c>
      <c r="I839" s="157"/>
      <c r="L839" s="153"/>
      <c r="M839" s="158"/>
      <c r="T839" s="159"/>
      <c r="AT839" s="155" t="s">
        <v>360</v>
      </c>
      <c r="AU839" s="155" t="s">
        <v>113</v>
      </c>
      <c r="AV839" s="12" t="s">
        <v>85</v>
      </c>
      <c r="AW839" s="12" t="s">
        <v>39</v>
      </c>
      <c r="AX839" s="12" t="s">
        <v>78</v>
      </c>
      <c r="AY839" s="155" t="s">
        <v>348</v>
      </c>
    </row>
    <row r="840" spans="2:65" s="13" customFormat="1" ht="10.199999999999999">
      <c r="B840" s="160"/>
      <c r="D840" s="154" t="s">
        <v>360</v>
      </c>
      <c r="E840" s="162" t="s">
        <v>32</v>
      </c>
      <c r="F840" s="170" t="s">
        <v>230</v>
      </c>
      <c r="H840" s="163">
        <v>8.08</v>
      </c>
      <c r="I840" s="164"/>
      <c r="L840" s="160"/>
      <c r="M840" s="165"/>
      <c r="T840" s="166"/>
      <c r="AT840" s="161" t="s">
        <v>360</v>
      </c>
      <c r="AU840" s="161" t="s">
        <v>113</v>
      </c>
      <c r="AV840" s="13" t="s">
        <v>87</v>
      </c>
      <c r="AW840" s="13" t="s">
        <v>39</v>
      </c>
      <c r="AX840" s="13" t="s">
        <v>85</v>
      </c>
      <c r="AY840" s="161" t="s">
        <v>348</v>
      </c>
    </row>
    <row r="841" spans="2:65" s="1" customFormat="1" ht="10.199999999999999">
      <c r="B841" s="33"/>
      <c r="D841" s="154" t="s">
        <v>376</v>
      </c>
      <c r="F841" s="167" t="s">
        <v>387</v>
      </c>
      <c r="L841" s="33"/>
      <c r="M841" s="152"/>
      <c r="T841" s="54"/>
      <c r="AU841" s="17" t="s">
        <v>113</v>
      </c>
    </row>
    <row r="842" spans="2:65" s="1" customFormat="1" ht="10.199999999999999">
      <c r="B842" s="33"/>
      <c r="D842" s="154" t="s">
        <v>376</v>
      </c>
      <c r="F842" s="168" t="s">
        <v>388</v>
      </c>
      <c r="H842" s="169">
        <v>8.08</v>
      </c>
      <c r="L842" s="33"/>
      <c r="M842" s="152"/>
      <c r="T842" s="54"/>
      <c r="AU842" s="17" t="s">
        <v>113</v>
      </c>
    </row>
    <row r="843" spans="2:65" s="1" customFormat="1" ht="24.15" customHeight="1">
      <c r="B843" s="33"/>
      <c r="C843" s="178" t="s">
        <v>773</v>
      </c>
      <c r="D843" s="178" t="s">
        <v>496</v>
      </c>
      <c r="E843" s="179" t="s">
        <v>774</v>
      </c>
      <c r="F843" s="180" t="s">
        <v>775</v>
      </c>
      <c r="G843" s="181" t="s">
        <v>420</v>
      </c>
      <c r="H843" s="182">
        <v>8.3219999999999992</v>
      </c>
      <c r="I843" s="183"/>
      <c r="J843" s="184">
        <f>ROUND(I843*H843,2)</f>
        <v>0</v>
      </c>
      <c r="K843" s="180" t="s">
        <v>356</v>
      </c>
      <c r="L843" s="185"/>
      <c r="M843" s="186" t="s">
        <v>32</v>
      </c>
      <c r="N843" s="187" t="s">
        <v>49</v>
      </c>
      <c r="P843" s="145">
        <f>O843*H843</f>
        <v>0</v>
      </c>
      <c r="Q843" s="145">
        <v>0.17499999999999999</v>
      </c>
      <c r="R843" s="145">
        <f>Q843*H843</f>
        <v>1.4563499999999998</v>
      </c>
      <c r="S843" s="145">
        <v>0</v>
      </c>
      <c r="T843" s="146">
        <f>S843*H843</f>
        <v>0</v>
      </c>
      <c r="AR843" s="147" t="s">
        <v>433</v>
      </c>
      <c r="AT843" s="147" t="s">
        <v>496</v>
      </c>
      <c r="AU843" s="147" t="s">
        <v>113</v>
      </c>
      <c r="AY843" s="17" t="s">
        <v>348</v>
      </c>
      <c r="BE843" s="148">
        <f>IF(N843="základní",J843,0)</f>
        <v>0</v>
      </c>
      <c r="BF843" s="148">
        <f>IF(N843="snížená",J843,0)</f>
        <v>0</v>
      </c>
      <c r="BG843" s="148">
        <f>IF(N843="zákl. přenesená",J843,0)</f>
        <v>0</v>
      </c>
      <c r="BH843" s="148">
        <f>IF(N843="sníž. přenesená",J843,0)</f>
        <v>0</v>
      </c>
      <c r="BI843" s="148">
        <f>IF(N843="nulová",J843,0)</f>
        <v>0</v>
      </c>
      <c r="BJ843" s="17" t="s">
        <v>85</v>
      </c>
      <c r="BK843" s="148">
        <f>ROUND(I843*H843,2)</f>
        <v>0</v>
      </c>
      <c r="BL843" s="17" t="s">
        <v>133</v>
      </c>
      <c r="BM843" s="147" t="s">
        <v>776</v>
      </c>
    </row>
    <row r="844" spans="2:65" s="13" customFormat="1" ht="10.199999999999999">
      <c r="B844" s="160"/>
      <c r="D844" s="154" t="s">
        <v>360</v>
      </c>
      <c r="F844" s="162" t="s">
        <v>777</v>
      </c>
      <c r="H844" s="163">
        <v>8.3219999999999992</v>
      </c>
      <c r="I844" s="164"/>
      <c r="L844" s="160"/>
      <c r="M844" s="165"/>
      <c r="T844" s="166"/>
      <c r="AT844" s="161" t="s">
        <v>360</v>
      </c>
      <c r="AU844" s="161" t="s">
        <v>113</v>
      </c>
      <c r="AV844" s="13" t="s">
        <v>87</v>
      </c>
      <c r="AW844" s="13" t="s">
        <v>4</v>
      </c>
      <c r="AX844" s="13" t="s">
        <v>85</v>
      </c>
      <c r="AY844" s="161" t="s">
        <v>348</v>
      </c>
    </row>
    <row r="845" spans="2:65" s="1" customFormat="1" ht="90" customHeight="1">
      <c r="B845" s="33"/>
      <c r="C845" s="136" t="s">
        <v>778</v>
      </c>
      <c r="D845" s="136" t="s">
        <v>352</v>
      </c>
      <c r="E845" s="137" t="s">
        <v>779</v>
      </c>
      <c r="F845" s="138" t="s">
        <v>780</v>
      </c>
      <c r="G845" s="139" t="s">
        <v>420</v>
      </c>
      <c r="H845" s="140">
        <v>8.08</v>
      </c>
      <c r="I845" s="141"/>
      <c r="J845" s="142">
        <f>ROUND(I845*H845,2)</f>
        <v>0</v>
      </c>
      <c r="K845" s="138" t="s">
        <v>356</v>
      </c>
      <c r="L845" s="33"/>
      <c r="M845" s="143" t="s">
        <v>32</v>
      </c>
      <c r="N845" s="144" t="s">
        <v>49</v>
      </c>
      <c r="P845" s="145">
        <f>O845*H845</f>
        <v>0</v>
      </c>
      <c r="Q845" s="145">
        <v>0</v>
      </c>
      <c r="R845" s="145">
        <f>Q845*H845</f>
        <v>0</v>
      </c>
      <c r="S845" s="145">
        <v>0</v>
      </c>
      <c r="T845" s="146">
        <f>S845*H845</f>
        <v>0</v>
      </c>
      <c r="AR845" s="147" t="s">
        <v>133</v>
      </c>
      <c r="AT845" s="147" t="s">
        <v>352</v>
      </c>
      <c r="AU845" s="147" t="s">
        <v>113</v>
      </c>
      <c r="AY845" s="17" t="s">
        <v>348</v>
      </c>
      <c r="BE845" s="148">
        <f>IF(N845="základní",J845,0)</f>
        <v>0</v>
      </c>
      <c r="BF845" s="148">
        <f>IF(N845="snížená",J845,0)</f>
        <v>0</v>
      </c>
      <c r="BG845" s="148">
        <f>IF(N845="zákl. přenesená",J845,0)</f>
        <v>0</v>
      </c>
      <c r="BH845" s="148">
        <f>IF(N845="sníž. přenesená",J845,0)</f>
        <v>0</v>
      </c>
      <c r="BI845" s="148">
        <f>IF(N845="nulová",J845,0)</f>
        <v>0</v>
      </c>
      <c r="BJ845" s="17" t="s">
        <v>85</v>
      </c>
      <c r="BK845" s="148">
        <f>ROUND(I845*H845,2)</f>
        <v>0</v>
      </c>
      <c r="BL845" s="17" t="s">
        <v>133</v>
      </c>
      <c r="BM845" s="147" t="s">
        <v>781</v>
      </c>
    </row>
    <row r="846" spans="2:65" s="1" customFormat="1" ht="10.199999999999999">
      <c r="B846" s="33"/>
      <c r="D846" s="149" t="s">
        <v>358</v>
      </c>
      <c r="F846" s="150" t="s">
        <v>782</v>
      </c>
      <c r="I846" s="151"/>
      <c r="L846" s="33"/>
      <c r="M846" s="152"/>
      <c r="T846" s="54"/>
      <c r="AT846" s="17" t="s">
        <v>358</v>
      </c>
      <c r="AU846" s="17" t="s">
        <v>113</v>
      </c>
    </row>
    <row r="847" spans="2:65" s="12" customFormat="1" ht="10.199999999999999">
      <c r="B847" s="153"/>
      <c r="D847" s="154" t="s">
        <v>360</v>
      </c>
      <c r="E847" s="155" t="s">
        <v>32</v>
      </c>
      <c r="F847" s="156" t="s">
        <v>361</v>
      </c>
      <c r="H847" s="155" t="s">
        <v>32</v>
      </c>
      <c r="I847" s="157"/>
      <c r="L847" s="153"/>
      <c r="M847" s="158"/>
      <c r="T847" s="159"/>
      <c r="AT847" s="155" t="s">
        <v>360</v>
      </c>
      <c r="AU847" s="155" t="s">
        <v>113</v>
      </c>
      <c r="AV847" s="12" t="s">
        <v>85</v>
      </c>
      <c r="AW847" s="12" t="s">
        <v>39</v>
      </c>
      <c r="AX847" s="12" t="s">
        <v>78</v>
      </c>
      <c r="AY847" s="155" t="s">
        <v>348</v>
      </c>
    </row>
    <row r="848" spans="2:65" s="12" customFormat="1" ht="10.199999999999999">
      <c r="B848" s="153"/>
      <c r="D848" s="154" t="s">
        <v>360</v>
      </c>
      <c r="E848" s="155" t="s">
        <v>32</v>
      </c>
      <c r="F848" s="156" t="s">
        <v>362</v>
      </c>
      <c r="H848" s="155" t="s">
        <v>32</v>
      </c>
      <c r="I848" s="157"/>
      <c r="L848" s="153"/>
      <c r="M848" s="158"/>
      <c r="T848" s="159"/>
      <c r="AT848" s="155" t="s">
        <v>360</v>
      </c>
      <c r="AU848" s="155" t="s">
        <v>113</v>
      </c>
      <c r="AV848" s="12" t="s">
        <v>85</v>
      </c>
      <c r="AW848" s="12" t="s">
        <v>39</v>
      </c>
      <c r="AX848" s="12" t="s">
        <v>78</v>
      </c>
      <c r="AY848" s="155" t="s">
        <v>348</v>
      </c>
    </row>
    <row r="849" spans="2:65" s="12" customFormat="1" ht="10.199999999999999">
      <c r="B849" s="153"/>
      <c r="D849" s="154" t="s">
        <v>360</v>
      </c>
      <c r="E849" s="155" t="s">
        <v>32</v>
      </c>
      <c r="F849" s="156" t="s">
        <v>559</v>
      </c>
      <c r="H849" s="155" t="s">
        <v>32</v>
      </c>
      <c r="I849" s="157"/>
      <c r="L849" s="153"/>
      <c r="M849" s="158"/>
      <c r="T849" s="159"/>
      <c r="AT849" s="155" t="s">
        <v>360</v>
      </c>
      <c r="AU849" s="155" t="s">
        <v>113</v>
      </c>
      <c r="AV849" s="12" t="s">
        <v>85</v>
      </c>
      <c r="AW849" s="12" t="s">
        <v>39</v>
      </c>
      <c r="AX849" s="12" t="s">
        <v>78</v>
      </c>
      <c r="AY849" s="155" t="s">
        <v>348</v>
      </c>
    </row>
    <row r="850" spans="2:65" s="12" customFormat="1" ht="10.199999999999999">
      <c r="B850" s="153"/>
      <c r="D850" s="154" t="s">
        <v>360</v>
      </c>
      <c r="E850" s="155" t="s">
        <v>32</v>
      </c>
      <c r="F850" s="156" t="s">
        <v>371</v>
      </c>
      <c r="H850" s="155" t="s">
        <v>32</v>
      </c>
      <c r="I850" s="157"/>
      <c r="L850" s="153"/>
      <c r="M850" s="158"/>
      <c r="T850" s="159"/>
      <c r="AT850" s="155" t="s">
        <v>360</v>
      </c>
      <c r="AU850" s="155" t="s">
        <v>113</v>
      </c>
      <c r="AV850" s="12" t="s">
        <v>85</v>
      </c>
      <c r="AW850" s="12" t="s">
        <v>39</v>
      </c>
      <c r="AX850" s="12" t="s">
        <v>78</v>
      </c>
      <c r="AY850" s="155" t="s">
        <v>348</v>
      </c>
    </row>
    <row r="851" spans="2:65" s="13" customFormat="1" ht="10.199999999999999">
      <c r="B851" s="160"/>
      <c r="D851" s="154" t="s">
        <v>360</v>
      </c>
      <c r="E851" s="162" t="s">
        <v>32</v>
      </c>
      <c r="F851" s="170" t="s">
        <v>230</v>
      </c>
      <c r="H851" s="163">
        <v>8.08</v>
      </c>
      <c r="I851" s="164"/>
      <c r="L851" s="160"/>
      <c r="M851" s="165"/>
      <c r="T851" s="166"/>
      <c r="AT851" s="161" t="s">
        <v>360</v>
      </c>
      <c r="AU851" s="161" t="s">
        <v>113</v>
      </c>
      <c r="AV851" s="13" t="s">
        <v>87</v>
      </c>
      <c r="AW851" s="13" t="s">
        <v>39</v>
      </c>
      <c r="AX851" s="13" t="s">
        <v>85</v>
      </c>
      <c r="AY851" s="161" t="s">
        <v>348</v>
      </c>
    </row>
    <row r="852" spans="2:65" s="1" customFormat="1" ht="10.199999999999999">
      <c r="B852" s="33"/>
      <c r="D852" s="154" t="s">
        <v>376</v>
      </c>
      <c r="F852" s="167" t="s">
        <v>387</v>
      </c>
      <c r="L852" s="33"/>
      <c r="M852" s="152"/>
      <c r="T852" s="54"/>
      <c r="AU852" s="17" t="s">
        <v>113</v>
      </c>
    </row>
    <row r="853" spans="2:65" s="1" customFormat="1" ht="10.199999999999999">
      <c r="B853" s="33"/>
      <c r="D853" s="154" t="s">
        <v>376</v>
      </c>
      <c r="F853" s="168" t="s">
        <v>388</v>
      </c>
      <c r="H853" s="169">
        <v>8.08</v>
      </c>
      <c r="L853" s="33"/>
      <c r="M853" s="152"/>
      <c r="T853" s="54"/>
      <c r="AU853" s="17" t="s">
        <v>113</v>
      </c>
    </row>
    <row r="854" spans="2:65" s="1" customFormat="1" ht="24.15" customHeight="1">
      <c r="B854" s="33"/>
      <c r="C854" s="136" t="s">
        <v>783</v>
      </c>
      <c r="D854" s="136" t="s">
        <v>352</v>
      </c>
      <c r="E854" s="137" t="s">
        <v>585</v>
      </c>
      <c r="F854" s="138" t="s">
        <v>586</v>
      </c>
      <c r="G854" s="139" t="s">
        <v>420</v>
      </c>
      <c r="H854" s="140">
        <v>21.291</v>
      </c>
      <c r="I854" s="141"/>
      <c r="J854" s="142">
        <f>ROUND(I854*H854,2)</f>
        <v>0</v>
      </c>
      <c r="K854" s="138" t="s">
        <v>356</v>
      </c>
      <c r="L854" s="33"/>
      <c r="M854" s="143" t="s">
        <v>32</v>
      </c>
      <c r="N854" s="144" t="s">
        <v>49</v>
      </c>
      <c r="P854" s="145">
        <f>O854*H854</f>
        <v>0</v>
      </c>
      <c r="Q854" s="145">
        <v>6.8999999999999997E-4</v>
      </c>
      <c r="R854" s="145">
        <f>Q854*H854</f>
        <v>1.4690789999999999E-2</v>
      </c>
      <c r="S854" s="145">
        <v>0</v>
      </c>
      <c r="T854" s="146">
        <f>S854*H854</f>
        <v>0</v>
      </c>
      <c r="AR854" s="147" t="s">
        <v>133</v>
      </c>
      <c r="AT854" s="147" t="s">
        <v>352</v>
      </c>
      <c r="AU854" s="147" t="s">
        <v>113</v>
      </c>
      <c r="AY854" s="17" t="s">
        <v>348</v>
      </c>
      <c r="BE854" s="148">
        <f>IF(N854="základní",J854,0)</f>
        <v>0</v>
      </c>
      <c r="BF854" s="148">
        <f>IF(N854="snížená",J854,0)</f>
        <v>0</v>
      </c>
      <c r="BG854" s="148">
        <f>IF(N854="zákl. přenesená",J854,0)</f>
        <v>0</v>
      </c>
      <c r="BH854" s="148">
        <f>IF(N854="sníž. přenesená",J854,0)</f>
        <v>0</v>
      </c>
      <c r="BI854" s="148">
        <f>IF(N854="nulová",J854,0)</f>
        <v>0</v>
      </c>
      <c r="BJ854" s="17" t="s">
        <v>85</v>
      </c>
      <c r="BK854" s="148">
        <f>ROUND(I854*H854,2)</f>
        <v>0</v>
      </c>
      <c r="BL854" s="17" t="s">
        <v>133</v>
      </c>
      <c r="BM854" s="147" t="s">
        <v>784</v>
      </c>
    </row>
    <row r="855" spans="2:65" s="1" customFormat="1" ht="10.199999999999999">
      <c r="B855" s="33"/>
      <c r="D855" s="149" t="s">
        <v>358</v>
      </c>
      <c r="F855" s="150" t="s">
        <v>588</v>
      </c>
      <c r="I855" s="151"/>
      <c r="L855" s="33"/>
      <c r="M855" s="152"/>
      <c r="T855" s="54"/>
      <c r="AT855" s="17" t="s">
        <v>358</v>
      </c>
      <c r="AU855" s="17" t="s">
        <v>113</v>
      </c>
    </row>
    <row r="856" spans="2:65" s="1" customFormat="1" ht="67.2">
      <c r="B856" s="33"/>
      <c r="D856" s="154" t="s">
        <v>589</v>
      </c>
      <c r="F856" s="188" t="s">
        <v>590</v>
      </c>
      <c r="I856" s="151"/>
      <c r="L856" s="33"/>
      <c r="M856" s="152"/>
      <c r="T856" s="54"/>
      <c r="AT856" s="17" t="s">
        <v>589</v>
      </c>
      <c r="AU856" s="17" t="s">
        <v>113</v>
      </c>
    </row>
    <row r="857" spans="2:65" s="12" customFormat="1" ht="10.199999999999999">
      <c r="B857" s="153"/>
      <c r="D857" s="154" t="s">
        <v>360</v>
      </c>
      <c r="E857" s="155" t="s">
        <v>32</v>
      </c>
      <c r="F857" s="156" t="s">
        <v>361</v>
      </c>
      <c r="H857" s="155" t="s">
        <v>32</v>
      </c>
      <c r="I857" s="157"/>
      <c r="L857" s="153"/>
      <c r="M857" s="158"/>
      <c r="T857" s="159"/>
      <c r="AT857" s="155" t="s">
        <v>360</v>
      </c>
      <c r="AU857" s="155" t="s">
        <v>113</v>
      </c>
      <c r="AV857" s="12" t="s">
        <v>85</v>
      </c>
      <c r="AW857" s="12" t="s">
        <v>39</v>
      </c>
      <c r="AX857" s="12" t="s">
        <v>78</v>
      </c>
      <c r="AY857" s="155" t="s">
        <v>348</v>
      </c>
    </row>
    <row r="858" spans="2:65" s="12" customFormat="1" ht="10.199999999999999">
      <c r="B858" s="153"/>
      <c r="D858" s="154" t="s">
        <v>360</v>
      </c>
      <c r="E858" s="155" t="s">
        <v>32</v>
      </c>
      <c r="F858" s="156" t="s">
        <v>362</v>
      </c>
      <c r="H858" s="155" t="s">
        <v>32</v>
      </c>
      <c r="I858" s="157"/>
      <c r="L858" s="153"/>
      <c r="M858" s="158"/>
      <c r="T858" s="159"/>
      <c r="AT858" s="155" t="s">
        <v>360</v>
      </c>
      <c r="AU858" s="155" t="s">
        <v>113</v>
      </c>
      <c r="AV858" s="12" t="s">
        <v>85</v>
      </c>
      <c r="AW858" s="12" t="s">
        <v>39</v>
      </c>
      <c r="AX858" s="12" t="s">
        <v>78</v>
      </c>
      <c r="AY858" s="155" t="s">
        <v>348</v>
      </c>
    </row>
    <row r="859" spans="2:65" s="12" customFormat="1" ht="10.199999999999999">
      <c r="B859" s="153"/>
      <c r="D859" s="154" t="s">
        <v>360</v>
      </c>
      <c r="E859" s="155" t="s">
        <v>32</v>
      </c>
      <c r="F859" s="156" t="s">
        <v>559</v>
      </c>
      <c r="H859" s="155" t="s">
        <v>32</v>
      </c>
      <c r="I859" s="157"/>
      <c r="L859" s="153"/>
      <c r="M859" s="158"/>
      <c r="T859" s="159"/>
      <c r="AT859" s="155" t="s">
        <v>360</v>
      </c>
      <c r="AU859" s="155" t="s">
        <v>113</v>
      </c>
      <c r="AV859" s="12" t="s">
        <v>85</v>
      </c>
      <c r="AW859" s="12" t="s">
        <v>39</v>
      </c>
      <c r="AX859" s="12" t="s">
        <v>78</v>
      </c>
      <c r="AY859" s="155" t="s">
        <v>348</v>
      </c>
    </row>
    <row r="860" spans="2:65" s="12" customFormat="1" ht="10.199999999999999">
      <c r="B860" s="153"/>
      <c r="D860" s="154" t="s">
        <v>360</v>
      </c>
      <c r="E860" s="155" t="s">
        <v>32</v>
      </c>
      <c r="F860" s="156" t="s">
        <v>560</v>
      </c>
      <c r="H860" s="155" t="s">
        <v>32</v>
      </c>
      <c r="I860" s="157"/>
      <c r="L860" s="153"/>
      <c r="M860" s="158"/>
      <c r="T860" s="159"/>
      <c r="AT860" s="155" t="s">
        <v>360</v>
      </c>
      <c r="AU860" s="155" t="s">
        <v>113</v>
      </c>
      <c r="AV860" s="12" t="s">
        <v>85</v>
      </c>
      <c r="AW860" s="12" t="s">
        <v>39</v>
      </c>
      <c r="AX860" s="12" t="s">
        <v>78</v>
      </c>
      <c r="AY860" s="155" t="s">
        <v>348</v>
      </c>
    </row>
    <row r="861" spans="2:65" s="12" customFormat="1" ht="10.199999999999999">
      <c r="B861" s="153"/>
      <c r="D861" s="154" t="s">
        <v>360</v>
      </c>
      <c r="E861" s="155" t="s">
        <v>32</v>
      </c>
      <c r="F861" s="156" t="s">
        <v>371</v>
      </c>
      <c r="H861" s="155" t="s">
        <v>32</v>
      </c>
      <c r="I861" s="157"/>
      <c r="L861" s="153"/>
      <c r="M861" s="158"/>
      <c r="T861" s="159"/>
      <c r="AT861" s="155" t="s">
        <v>360</v>
      </c>
      <c r="AU861" s="155" t="s">
        <v>113</v>
      </c>
      <c r="AV861" s="12" t="s">
        <v>85</v>
      </c>
      <c r="AW861" s="12" t="s">
        <v>39</v>
      </c>
      <c r="AX861" s="12" t="s">
        <v>78</v>
      </c>
      <c r="AY861" s="155" t="s">
        <v>348</v>
      </c>
    </row>
    <row r="862" spans="2:65" s="12" customFormat="1" ht="10.199999999999999">
      <c r="B862" s="153"/>
      <c r="D862" s="154" t="s">
        <v>360</v>
      </c>
      <c r="E862" s="155" t="s">
        <v>32</v>
      </c>
      <c r="F862" s="156" t="s">
        <v>561</v>
      </c>
      <c r="H862" s="155" t="s">
        <v>32</v>
      </c>
      <c r="I862" s="157"/>
      <c r="L862" s="153"/>
      <c r="M862" s="158"/>
      <c r="T862" s="159"/>
      <c r="AT862" s="155" t="s">
        <v>360</v>
      </c>
      <c r="AU862" s="155" t="s">
        <v>113</v>
      </c>
      <c r="AV862" s="12" t="s">
        <v>85</v>
      </c>
      <c r="AW862" s="12" t="s">
        <v>39</v>
      </c>
      <c r="AX862" s="12" t="s">
        <v>78</v>
      </c>
      <c r="AY862" s="155" t="s">
        <v>348</v>
      </c>
    </row>
    <row r="863" spans="2:65" s="12" customFormat="1" ht="10.199999999999999">
      <c r="B863" s="153"/>
      <c r="D863" s="154" t="s">
        <v>360</v>
      </c>
      <c r="E863" s="155" t="s">
        <v>32</v>
      </c>
      <c r="F863" s="156" t="s">
        <v>770</v>
      </c>
      <c r="H863" s="155" t="s">
        <v>32</v>
      </c>
      <c r="I863" s="157"/>
      <c r="L863" s="153"/>
      <c r="M863" s="158"/>
      <c r="T863" s="159"/>
      <c r="AT863" s="155" t="s">
        <v>360</v>
      </c>
      <c r="AU863" s="155" t="s">
        <v>113</v>
      </c>
      <c r="AV863" s="12" t="s">
        <v>85</v>
      </c>
      <c r="AW863" s="12" t="s">
        <v>39</v>
      </c>
      <c r="AX863" s="12" t="s">
        <v>78</v>
      </c>
      <c r="AY863" s="155" t="s">
        <v>348</v>
      </c>
    </row>
    <row r="864" spans="2:65" s="13" customFormat="1" ht="10.199999999999999">
      <c r="B864" s="160"/>
      <c r="D864" s="154" t="s">
        <v>360</v>
      </c>
      <c r="E864" s="162" t="s">
        <v>32</v>
      </c>
      <c r="F864" s="170" t="s">
        <v>233</v>
      </c>
      <c r="H864" s="163">
        <v>21.291</v>
      </c>
      <c r="I864" s="164"/>
      <c r="L864" s="160"/>
      <c r="M864" s="165"/>
      <c r="T864" s="166"/>
      <c r="AT864" s="161" t="s">
        <v>360</v>
      </c>
      <c r="AU864" s="161" t="s">
        <v>113</v>
      </c>
      <c r="AV864" s="13" t="s">
        <v>87</v>
      </c>
      <c r="AW864" s="13" t="s">
        <v>39</v>
      </c>
      <c r="AX864" s="13" t="s">
        <v>85</v>
      </c>
      <c r="AY864" s="161" t="s">
        <v>348</v>
      </c>
    </row>
    <row r="865" spans="2:65" s="1" customFormat="1" ht="10.199999999999999">
      <c r="B865" s="33"/>
      <c r="D865" s="154" t="s">
        <v>376</v>
      </c>
      <c r="F865" s="167" t="s">
        <v>387</v>
      </c>
      <c r="L865" s="33"/>
      <c r="M865" s="152"/>
      <c r="T865" s="54"/>
      <c r="AU865" s="17" t="s">
        <v>113</v>
      </c>
    </row>
    <row r="866" spans="2:65" s="1" customFormat="1" ht="10.199999999999999">
      <c r="B866" s="33"/>
      <c r="D866" s="154" t="s">
        <v>376</v>
      </c>
      <c r="F866" s="168" t="s">
        <v>388</v>
      </c>
      <c r="H866" s="169">
        <v>8.08</v>
      </c>
      <c r="L866" s="33"/>
      <c r="M866" s="152"/>
      <c r="T866" s="54"/>
      <c r="AU866" s="17" t="s">
        <v>113</v>
      </c>
    </row>
    <row r="867" spans="2:65" s="11" customFormat="1" ht="20.85" customHeight="1">
      <c r="B867" s="124"/>
      <c r="D867" s="125" t="s">
        <v>77</v>
      </c>
      <c r="E867" s="134" t="s">
        <v>785</v>
      </c>
      <c r="F867" s="134" t="s">
        <v>786</v>
      </c>
      <c r="I867" s="127"/>
      <c r="J867" s="135">
        <f>BK867</f>
        <v>0</v>
      </c>
      <c r="L867" s="124"/>
      <c r="M867" s="129"/>
      <c r="P867" s="130">
        <f>SUM(P868:P894)</f>
        <v>0</v>
      </c>
      <c r="R867" s="130">
        <f>SUM(R868:R894)</f>
        <v>0.54242849999999998</v>
      </c>
      <c r="T867" s="131">
        <f>SUM(T868:T894)</f>
        <v>0</v>
      </c>
      <c r="AR867" s="125" t="s">
        <v>85</v>
      </c>
      <c r="AT867" s="132" t="s">
        <v>77</v>
      </c>
      <c r="AU867" s="132" t="s">
        <v>87</v>
      </c>
      <c r="AY867" s="125" t="s">
        <v>348</v>
      </c>
      <c r="BK867" s="133">
        <f>SUM(BK868:BK894)</f>
        <v>0</v>
      </c>
    </row>
    <row r="868" spans="2:65" s="1" customFormat="1" ht="33" customHeight="1">
      <c r="B868" s="33"/>
      <c r="C868" s="136" t="s">
        <v>787</v>
      </c>
      <c r="D868" s="136" t="s">
        <v>352</v>
      </c>
      <c r="E868" s="137" t="s">
        <v>691</v>
      </c>
      <c r="F868" s="138" t="s">
        <v>692</v>
      </c>
      <c r="G868" s="139" t="s">
        <v>420</v>
      </c>
      <c r="H868" s="140">
        <v>2.65</v>
      </c>
      <c r="I868" s="141"/>
      <c r="J868" s="142">
        <f>ROUND(I868*H868,2)</f>
        <v>0</v>
      </c>
      <c r="K868" s="138" t="s">
        <v>356</v>
      </c>
      <c r="L868" s="33"/>
      <c r="M868" s="143" t="s">
        <v>32</v>
      </c>
      <c r="N868" s="144" t="s">
        <v>49</v>
      </c>
      <c r="P868" s="145">
        <f>O868*H868</f>
        <v>0</v>
      </c>
      <c r="Q868" s="145">
        <v>0</v>
      </c>
      <c r="R868" s="145">
        <f>Q868*H868</f>
        <v>0</v>
      </c>
      <c r="S868" s="145">
        <v>0</v>
      </c>
      <c r="T868" s="146">
        <f>S868*H868</f>
        <v>0</v>
      </c>
      <c r="AR868" s="147" t="s">
        <v>133</v>
      </c>
      <c r="AT868" s="147" t="s">
        <v>352</v>
      </c>
      <c r="AU868" s="147" t="s">
        <v>113</v>
      </c>
      <c r="AY868" s="17" t="s">
        <v>348</v>
      </c>
      <c r="BE868" s="148">
        <f>IF(N868="základní",J868,0)</f>
        <v>0</v>
      </c>
      <c r="BF868" s="148">
        <f>IF(N868="snížená",J868,0)</f>
        <v>0</v>
      </c>
      <c r="BG868" s="148">
        <f>IF(N868="zákl. přenesená",J868,0)</f>
        <v>0</v>
      </c>
      <c r="BH868" s="148">
        <f>IF(N868="sníž. přenesená",J868,0)</f>
        <v>0</v>
      </c>
      <c r="BI868" s="148">
        <f>IF(N868="nulová",J868,0)</f>
        <v>0</v>
      </c>
      <c r="BJ868" s="17" t="s">
        <v>85</v>
      </c>
      <c r="BK868" s="148">
        <f>ROUND(I868*H868,2)</f>
        <v>0</v>
      </c>
      <c r="BL868" s="17" t="s">
        <v>133</v>
      </c>
      <c r="BM868" s="147" t="s">
        <v>788</v>
      </c>
    </row>
    <row r="869" spans="2:65" s="1" customFormat="1" ht="10.199999999999999">
      <c r="B869" s="33"/>
      <c r="D869" s="149" t="s">
        <v>358</v>
      </c>
      <c r="F869" s="150" t="s">
        <v>694</v>
      </c>
      <c r="I869" s="151"/>
      <c r="L869" s="33"/>
      <c r="M869" s="152"/>
      <c r="T869" s="54"/>
      <c r="AT869" s="17" t="s">
        <v>358</v>
      </c>
      <c r="AU869" s="17" t="s">
        <v>113</v>
      </c>
    </row>
    <row r="870" spans="2:65" s="12" customFormat="1" ht="10.199999999999999">
      <c r="B870" s="153"/>
      <c r="D870" s="154" t="s">
        <v>360</v>
      </c>
      <c r="E870" s="155" t="s">
        <v>32</v>
      </c>
      <c r="F870" s="156" t="s">
        <v>361</v>
      </c>
      <c r="H870" s="155" t="s">
        <v>32</v>
      </c>
      <c r="I870" s="157"/>
      <c r="L870" s="153"/>
      <c r="M870" s="158"/>
      <c r="T870" s="159"/>
      <c r="AT870" s="155" t="s">
        <v>360</v>
      </c>
      <c r="AU870" s="155" t="s">
        <v>113</v>
      </c>
      <c r="AV870" s="12" t="s">
        <v>85</v>
      </c>
      <c r="AW870" s="12" t="s">
        <v>39</v>
      </c>
      <c r="AX870" s="12" t="s">
        <v>78</v>
      </c>
      <c r="AY870" s="155" t="s">
        <v>348</v>
      </c>
    </row>
    <row r="871" spans="2:65" s="12" customFormat="1" ht="10.199999999999999">
      <c r="B871" s="153"/>
      <c r="D871" s="154" t="s">
        <v>360</v>
      </c>
      <c r="E871" s="155" t="s">
        <v>32</v>
      </c>
      <c r="F871" s="156" t="s">
        <v>362</v>
      </c>
      <c r="H871" s="155" t="s">
        <v>32</v>
      </c>
      <c r="I871" s="157"/>
      <c r="L871" s="153"/>
      <c r="M871" s="158"/>
      <c r="T871" s="159"/>
      <c r="AT871" s="155" t="s">
        <v>360</v>
      </c>
      <c r="AU871" s="155" t="s">
        <v>113</v>
      </c>
      <c r="AV871" s="12" t="s">
        <v>85</v>
      </c>
      <c r="AW871" s="12" t="s">
        <v>39</v>
      </c>
      <c r="AX871" s="12" t="s">
        <v>78</v>
      </c>
      <c r="AY871" s="155" t="s">
        <v>348</v>
      </c>
    </row>
    <row r="872" spans="2:65" s="12" customFormat="1" ht="10.199999999999999">
      <c r="B872" s="153"/>
      <c r="D872" s="154" t="s">
        <v>360</v>
      </c>
      <c r="E872" s="155" t="s">
        <v>32</v>
      </c>
      <c r="F872" s="156" t="s">
        <v>559</v>
      </c>
      <c r="H872" s="155" t="s">
        <v>32</v>
      </c>
      <c r="I872" s="157"/>
      <c r="L872" s="153"/>
      <c r="M872" s="158"/>
      <c r="T872" s="159"/>
      <c r="AT872" s="155" t="s">
        <v>360</v>
      </c>
      <c r="AU872" s="155" t="s">
        <v>113</v>
      </c>
      <c r="AV872" s="12" t="s">
        <v>85</v>
      </c>
      <c r="AW872" s="12" t="s">
        <v>39</v>
      </c>
      <c r="AX872" s="12" t="s">
        <v>78</v>
      </c>
      <c r="AY872" s="155" t="s">
        <v>348</v>
      </c>
    </row>
    <row r="873" spans="2:65" s="12" customFormat="1" ht="10.199999999999999">
      <c r="B873" s="153"/>
      <c r="D873" s="154" t="s">
        <v>360</v>
      </c>
      <c r="E873" s="155" t="s">
        <v>32</v>
      </c>
      <c r="F873" s="156" t="s">
        <v>374</v>
      </c>
      <c r="H873" s="155" t="s">
        <v>32</v>
      </c>
      <c r="I873" s="157"/>
      <c r="L873" s="153"/>
      <c r="M873" s="158"/>
      <c r="T873" s="159"/>
      <c r="AT873" s="155" t="s">
        <v>360</v>
      </c>
      <c r="AU873" s="155" t="s">
        <v>113</v>
      </c>
      <c r="AV873" s="12" t="s">
        <v>85</v>
      </c>
      <c r="AW873" s="12" t="s">
        <v>39</v>
      </c>
      <c r="AX873" s="12" t="s">
        <v>78</v>
      </c>
      <c r="AY873" s="155" t="s">
        <v>348</v>
      </c>
    </row>
    <row r="874" spans="2:65" s="13" customFormat="1" ht="10.199999999999999">
      <c r="B874" s="160"/>
      <c r="D874" s="154" t="s">
        <v>360</v>
      </c>
      <c r="E874" s="162" t="s">
        <v>32</v>
      </c>
      <c r="F874" s="170" t="s">
        <v>227</v>
      </c>
      <c r="H874" s="163">
        <v>2.65</v>
      </c>
      <c r="I874" s="164"/>
      <c r="L874" s="160"/>
      <c r="M874" s="165"/>
      <c r="T874" s="166"/>
      <c r="AT874" s="161" t="s">
        <v>360</v>
      </c>
      <c r="AU874" s="161" t="s">
        <v>113</v>
      </c>
      <c r="AV874" s="13" t="s">
        <v>87</v>
      </c>
      <c r="AW874" s="13" t="s">
        <v>39</v>
      </c>
      <c r="AX874" s="13" t="s">
        <v>85</v>
      </c>
      <c r="AY874" s="161" t="s">
        <v>348</v>
      </c>
    </row>
    <row r="875" spans="2:65" s="1" customFormat="1" ht="10.199999999999999">
      <c r="B875" s="33"/>
      <c r="D875" s="154" t="s">
        <v>376</v>
      </c>
      <c r="F875" s="167" t="s">
        <v>393</v>
      </c>
      <c r="L875" s="33"/>
      <c r="M875" s="152"/>
      <c r="T875" s="54"/>
      <c r="AU875" s="17" t="s">
        <v>113</v>
      </c>
    </row>
    <row r="876" spans="2:65" s="1" customFormat="1" ht="10.199999999999999">
      <c r="B876" s="33"/>
      <c r="D876" s="154" t="s">
        <v>376</v>
      </c>
      <c r="F876" s="168" t="s">
        <v>394</v>
      </c>
      <c r="H876" s="169">
        <v>2.65</v>
      </c>
      <c r="L876" s="33"/>
      <c r="M876" s="152"/>
      <c r="T876" s="54"/>
      <c r="AU876" s="17" t="s">
        <v>113</v>
      </c>
    </row>
    <row r="877" spans="2:65" s="1" customFormat="1" ht="24.15" customHeight="1">
      <c r="B877" s="33"/>
      <c r="C877" s="136" t="s">
        <v>789</v>
      </c>
      <c r="D877" s="136" t="s">
        <v>352</v>
      </c>
      <c r="E877" s="137" t="s">
        <v>790</v>
      </c>
      <c r="F877" s="138" t="s">
        <v>791</v>
      </c>
      <c r="G877" s="139" t="s">
        <v>420</v>
      </c>
      <c r="H877" s="140">
        <v>2.65</v>
      </c>
      <c r="I877" s="141"/>
      <c r="J877" s="142">
        <f>ROUND(I877*H877,2)</f>
        <v>0</v>
      </c>
      <c r="K877" s="138" t="s">
        <v>737</v>
      </c>
      <c r="L877" s="33"/>
      <c r="M877" s="143" t="s">
        <v>32</v>
      </c>
      <c r="N877" s="144" t="s">
        <v>49</v>
      </c>
      <c r="P877" s="145">
        <f>O877*H877</f>
        <v>0</v>
      </c>
      <c r="Q877" s="145">
        <v>0.20399999999999999</v>
      </c>
      <c r="R877" s="145">
        <f>Q877*H877</f>
        <v>0.54059999999999997</v>
      </c>
      <c r="S877" s="145">
        <v>0</v>
      </c>
      <c r="T877" s="146">
        <f>S877*H877</f>
        <v>0</v>
      </c>
      <c r="AR877" s="147" t="s">
        <v>133</v>
      </c>
      <c r="AT877" s="147" t="s">
        <v>352</v>
      </c>
      <c r="AU877" s="147" t="s">
        <v>113</v>
      </c>
      <c r="AY877" s="17" t="s">
        <v>348</v>
      </c>
      <c r="BE877" s="148">
        <f>IF(N877="základní",J877,0)</f>
        <v>0</v>
      </c>
      <c r="BF877" s="148">
        <f>IF(N877="snížená",J877,0)</f>
        <v>0</v>
      </c>
      <c r="BG877" s="148">
        <f>IF(N877="zákl. přenesená",J877,0)</f>
        <v>0</v>
      </c>
      <c r="BH877" s="148">
        <f>IF(N877="sníž. přenesená",J877,0)</f>
        <v>0</v>
      </c>
      <c r="BI877" s="148">
        <f>IF(N877="nulová",J877,0)</f>
        <v>0</v>
      </c>
      <c r="BJ877" s="17" t="s">
        <v>85</v>
      </c>
      <c r="BK877" s="148">
        <f>ROUND(I877*H877,2)</f>
        <v>0</v>
      </c>
      <c r="BL877" s="17" t="s">
        <v>133</v>
      </c>
      <c r="BM877" s="147" t="s">
        <v>792</v>
      </c>
    </row>
    <row r="878" spans="2:65" s="12" customFormat="1" ht="10.199999999999999">
      <c r="B878" s="153"/>
      <c r="D878" s="154" t="s">
        <v>360</v>
      </c>
      <c r="E878" s="155" t="s">
        <v>32</v>
      </c>
      <c r="F878" s="156" t="s">
        <v>361</v>
      </c>
      <c r="H878" s="155" t="s">
        <v>32</v>
      </c>
      <c r="I878" s="157"/>
      <c r="L878" s="153"/>
      <c r="M878" s="158"/>
      <c r="T878" s="159"/>
      <c r="AT878" s="155" t="s">
        <v>360</v>
      </c>
      <c r="AU878" s="155" t="s">
        <v>113</v>
      </c>
      <c r="AV878" s="12" t="s">
        <v>85</v>
      </c>
      <c r="AW878" s="12" t="s">
        <v>39</v>
      </c>
      <c r="AX878" s="12" t="s">
        <v>78</v>
      </c>
      <c r="AY878" s="155" t="s">
        <v>348</v>
      </c>
    </row>
    <row r="879" spans="2:65" s="12" customFormat="1" ht="10.199999999999999">
      <c r="B879" s="153"/>
      <c r="D879" s="154" t="s">
        <v>360</v>
      </c>
      <c r="E879" s="155" t="s">
        <v>32</v>
      </c>
      <c r="F879" s="156" t="s">
        <v>362</v>
      </c>
      <c r="H879" s="155" t="s">
        <v>32</v>
      </c>
      <c r="I879" s="157"/>
      <c r="L879" s="153"/>
      <c r="M879" s="158"/>
      <c r="T879" s="159"/>
      <c r="AT879" s="155" t="s">
        <v>360</v>
      </c>
      <c r="AU879" s="155" t="s">
        <v>113</v>
      </c>
      <c r="AV879" s="12" t="s">
        <v>85</v>
      </c>
      <c r="AW879" s="12" t="s">
        <v>39</v>
      </c>
      <c r="AX879" s="12" t="s">
        <v>78</v>
      </c>
      <c r="AY879" s="155" t="s">
        <v>348</v>
      </c>
    </row>
    <row r="880" spans="2:65" s="12" customFormat="1" ht="10.199999999999999">
      <c r="B880" s="153"/>
      <c r="D880" s="154" t="s">
        <v>360</v>
      </c>
      <c r="E880" s="155" t="s">
        <v>32</v>
      </c>
      <c r="F880" s="156" t="s">
        <v>559</v>
      </c>
      <c r="H880" s="155" t="s">
        <v>32</v>
      </c>
      <c r="I880" s="157"/>
      <c r="L880" s="153"/>
      <c r="M880" s="158"/>
      <c r="T880" s="159"/>
      <c r="AT880" s="155" t="s">
        <v>360</v>
      </c>
      <c r="AU880" s="155" t="s">
        <v>113</v>
      </c>
      <c r="AV880" s="12" t="s">
        <v>85</v>
      </c>
      <c r="AW880" s="12" t="s">
        <v>39</v>
      </c>
      <c r="AX880" s="12" t="s">
        <v>78</v>
      </c>
      <c r="AY880" s="155" t="s">
        <v>348</v>
      </c>
    </row>
    <row r="881" spans="2:65" s="12" customFormat="1" ht="10.199999999999999">
      <c r="B881" s="153"/>
      <c r="D881" s="154" t="s">
        <v>360</v>
      </c>
      <c r="E881" s="155" t="s">
        <v>32</v>
      </c>
      <c r="F881" s="156" t="s">
        <v>374</v>
      </c>
      <c r="H881" s="155" t="s">
        <v>32</v>
      </c>
      <c r="I881" s="157"/>
      <c r="L881" s="153"/>
      <c r="M881" s="158"/>
      <c r="T881" s="159"/>
      <c r="AT881" s="155" t="s">
        <v>360</v>
      </c>
      <c r="AU881" s="155" t="s">
        <v>113</v>
      </c>
      <c r="AV881" s="12" t="s">
        <v>85</v>
      </c>
      <c r="AW881" s="12" t="s">
        <v>39</v>
      </c>
      <c r="AX881" s="12" t="s">
        <v>78</v>
      </c>
      <c r="AY881" s="155" t="s">
        <v>348</v>
      </c>
    </row>
    <row r="882" spans="2:65" s="13" customFormat="1" ht="10.199999999999999">
      <c r="B882" s="160"/>
      <c r="D882" s="154" t="s">
        <v>360</v>
      </c>
      <c r="E882" s="162" t="s">
        <v>32</v>
      </c>
      <c r="F882" s="170" t="s">
        <v>227</v>
      </c>
      <c r="H882" s="163">
        <v>2.65</v>
      </c>
      <c r="I882" s="164"/>
      <c r="L882" s="160"/>
      <c r="M882" s="165"/>
      <c r="T882" s="166"/>
      <c r="AT882" s="161" t="s">
        <v>360</v>
      </c>
      <c r="AU882" s="161" t="s">
        <v>113</v>
      </c>
      <c r="AV882" s="13" t="s">
        <v>87</v>
      </c>
      <c r="AW882" s="13" t="s">
        <v>39</v>
      </c>
      <c r="AX882" s="13" t="s">
        <v>85</v>
      </c>
      <c r="AY882" s="161" t="s">
        <v>348</v>
      </c>
    </row>
    <row r="883" spans="2:65" s="1" customFormat="1" ht="10.199999999999999">
      <c r="B883" s="33"/>
      <c r="D883" s="154" t="s">
        <v>376</v>
      </c>
      <c r="F883" s="167" t="s">
        <v>393</v>
      </c>
      <c r="L883" s="33"/>
      <c r="M883" s="152"/>
      <c r="T883" s="54"/>
      <c r="AU883" s="17" t="s">
        <v>113</v>
      </c>
    </row>
    <row r="884" spans="2:65" s="1" customFormat="1" ht="10.199999999999999">
      <c r="B884" s="33"/>
      <c r="D884" s="154" t="s">
        <v>376</v>
      </c>
      <c r="F884" s="168" t="s">
        <v>394</v>
      </c>
      <c r="H884" s="169">
        <v>2.65</v>
      </c>
      <c r="L884" s="33"/>
      <c r="M884" s="152"/>
      <c r="T884" s="54"/>
      <c r="AU884" s="17" t="s">
        <v>113</v>
      </c>
    </row>
    <row r="885" spans="2:65" s="1" customFormat="1" ht="24.15" customHeight="1">
      <c r="B885" s="33"/>
      <c r="C885" s="136" t="s">
        <v>793</v>
      </c>
      <c r="D885" s="136" t="s">
        <v>352</v>
      </c>
      <c r="E885" s="137" t="s">
        <v>585</v>
      </c>
      <c r="F885" s="138" t="s">
        <v>586</v>
      </c>
      <c r="G885" s="139" t="s">
        <v>420</v>
      </c>
      <c r="H885" s="140">
        <v>2.65</v>
      </c>
      <c r="I885" s="141"/>
      <c r="J885" s="142">
        <f>ROUND(I885*H885,2)</f>
        <v>0</v>
      </c>
      <c r="K885" s="138" t="s">
        <v>356</v>
      </c>
      <c r="L885" s="33"/>
      <c r="M885" s="143" t="s">
        <v>32</v>
      </c>
      <c r="N885" s="144" t="s">
        <v>49</v>
      </c>
      <c r="P885" s="145">
        <f>O885*H885</f>
        <v>0</v>
      </c>
      <c r="Q885" s="145">
        <v>6.8999999999999997E-4</v>
      </c>
      <c r="R885" s="145">
        <f>Q885*H885</f>
        <v>1.8284999999999998E-3</v>
      </c>
      <c r="S885" s="145">
        <v>0</v>
      </c>
      <c r="T885" s="146">
        <f>S885*H885</f>
        <v>0</v>
      </c>
      <c r="AR885" s="147" t="s">
        <v>133</v>
      </c>
      <c r="AT885" s="147" t="s">
        <v>352</v>
      </c>
      <c r="AU885" s="147" t="s">
        <v>113</v>
      </c>
      <c r="AY885" s="17" t="s">
        <v>348</v>
      </c>
      <c r="BE885" s="148">
        <f>IF(N885="základní",J885,0)</f>
        <v>0</v>
      </c>
      <c r="BF885" s="148">
        <f>IF(N885="snížená",J885,0)</f>
        <v>0</v>
      </c>
      <c r="BG885" s="148">
        <f>IF(N885="zákl. přenesená",J885,0)</f>
        <v>0</v>
      </c>
      <c r="BH885" s="148">
        <f>IF(N885="sníž. přenesená",J885,0)</f>
        <v>0</v>
      </c>
      <c r="BI885" s="148">
        <f>IF(N885="nulová",J885,0)</f>
        <v>0</v>
      </c>
      <c r="BJ885" s="17" t="s">
        <v>85</v>
      </c>
      <c r="BK885" s="148">
        <f>ROUND(I885*H885,2)</f>
        <v>0</v>
      </c>
      <c r="BL885" s="17" t="s">
        <v>133</v>
      </c>
      <c r="BM885" s="147" t="s">
        <v>794</v>
      </c>
    </row>
    <row r="886" spans="2:65" s="1" customFormat="1" ht="10.199999999999999">
      <c r="B886" s="33"/>
      <c r="D886" s="149" t="s">
        <v>358</v>
      </c>
      <c r="F886" s="150" t="s">
        <v>588</v>
      </c>
      <c r="I886" s="151"/>
      <c r="L886" s="33"/>
      <c r="M886" s="152"/>
      <c r="T886" s="54"/>
      <c r="AT886" s="17" t="s">
        <v>358</v>
      </c>
      <c r="AU886" s="17" t="s">
        <v>113</v>
      </c>
    </row>
    <row r="887" spans="2:65" s="1" customFormat="1" ht="67.2">
      <c r="B887" s="33"/>
      <c r="D887" s="154" t="s">
        <v>589</v>
      </c>
      <c r="F887" s="188" t="s">
        <v>590</v>
      </c>
      <c r="I887" s="151"/>
      <c r="L887" s="33"/>
      <c r="M887" s="152"/>
      <c r="T887" s="54"/>
      <c r="AT887" s="17" t="s">
        <v>589</v>
      </c>
      <c r="AU887" s="17" t="s">
        <v>113</v>
      </c>
    </row>
    <row r="888" spans="2:65" s="12" customFormat="1" ht="10.199999999999999">
      <c r="B888" s="153"/>
      <c r="D888" s="154" t="s">
        <v>360</v>
      </c>
      <c r="E888" s="155" t="s">
        <v>32</v>
      </c>
      <c r="F888" s="156" t="s">
        <v>361</v>
      </c>
      <c r="H888" s="155" t="s">
        <v>32</v>
      </c>
      <c r="I888" s="157"/>
      <c r="L888" s="153"/>
      <c r="M888" s="158"/>
      <c r="T888" s="159"/>
      <c r="AT888" s="155" t="s">
        <v>360</v>
      </c>
      <c r="AU888" s="155" t="s">
        <v>113</v>
      </c>
      <c r="AV888" s="12" t="s">
        <v>85</v>
      </c>
      <c r="AW888" s="12" t="s">
        <v>39</v>
      </c>
      <c r="AX888" s="12" t="s">
        <v>78</v>
      </c>
      <c r="AY888" s="155" t="s">
        <v>348</v>
      </c>
    </row>
    <row r="889" spans="2:65" s="12" customFormat="1" ht="10.199999999999999">
      <c r="B889" s="153"/>
      <c r="D889" s="154" t="s">
        <v>360</v>
      </c>
      <c r="E889" s="155" t="s">
        <v>32</v>
      </c>
      <c r="F889" s="156" t="s">
        <v>362</v>
      </c>
      <c r="H889" s="155" t="s">
        <v>32</v>
      </c>
      <c r="I889" s="157"/>
      <c r="L889" s="153"/>
      <c r="M889" s="158"/>
      <c r="T889" s="159"/>
      <c r="AT889" s="155" t="s">
        <v>360</v>
      </c>
      <c r="AU889" s="155" t="s">
        <v>113</v>
      </c>
      <c r="AV889" s="12" t="s">
        <v>85</v>
      </c>
      <c r="AW889" s="12" t="s">
        <v>39</v>
      </c>
      <c r="AX889" s="12" t="s">
        <v>78</v>
      </c>
      <c r="AY889" s="155" t="s">
        <v>348</v>
      </c>
    </row>
    <row r="890" spans="2:65" s="12" customFormat="1" ht="10.199999999999999">
      <c r="B890" s="153"/>
      <c r="D890" s="154" t="s">
        <v>360</v>
      </c>
      <c r="E890" s="155" t="s">
        <v>32</v>
      </c>
      <c r="F890" s="156" t="s">
        <v>559</v>
      </c>
      <c r="H890" s="155" t="s">
        <v>32</v>
      </c>
      <c r="I890" s="157"/>
      <c r="L890" s="153"/>
      <c r="M890" s="158"/>
      <c r="T890" s="159"/>
      <c r="AT890" s="155" t="s">
        <v>360</v>
      </c>
      <c r="AU890" s="155" t="s">
        <v>113</v>
      </c>
      <c r="AV890" s="12" t="s">
        <v>85</v>
      </c>
      <c r="AW890" s="12" t="s">
        <v>39</v>
      </c>
      <c r="AX890" s="12" t="s">
        <v>78</v>
      </c>
      <c r="AY890" s="155" t="s">
        <v>348</v>
      </c>
    </row>
    <row r="891" spans="2:65" s="12" customFormat="1" ht="10.199999999999999">
      <c r="B891" s="153"/>
      <c r="D891" s="154" t="s">
        <v>360</v>
      </c>
      <c r="E891" s="155" t="s">
        <v>32</v>
      </c>
      <c r="F891" s="156" t="s">
        <v>374</v>
      </c>
      <c r="H891" s="155" t="s">
        <v>32</v>
      </c>
      <c r="I891" s="157"/>
      <c r="L891" s="153"/>
      <c r="M891" s="158"/>
      <c r="T891" s="159"/>
      <c r="AT891" s="155" t="s">
        <v>360</v>
      </c>
      <c r="AU891" s="155" t="s">
        <v>113</v>
      </c>
      <c r="AV891" s="12" t="s">
        <v>85</v>
      </c>
      <c r="AW891" s="12" t="s">
        <v>39</v>
      </c>
      <c r="AX891" s="12" t="s">
        <v>78</v>
      </c>
      <c r="AY891" s="155" t="s">
        <v>348</v>
      </c>
    </row>
    <row r="892" spans="2:65" s="13" customFormat="1" ht="10.199999999999999">
      <c r="B892" s="160"/>
      <c r="D892" s="154" t="s">
        <v>360</v>
      </c>
      <c r="E892" s="162" t="s">
        <v>32</v>
      </c>
      <c r="F892" s="170" t="s">
        <v>227</v>
      </c>
      <c r="H892" s="163">
        <v>2.65</v>
      </c>
      <c r="I892" s="164"/>
      <c r="L892" s="160"/>
      <c r="M892" s="165"/>
      <c r="T892" s="166"/>
      <c r="AT892" s="161" t="s">
        <v>360</v>
      </c>
      <c r="AU892" s="161" t="s">
        <v>113</v>
      </c>
      <c r="AV892" s="13" t="s">
        <v>87</v>
      </c>
      <c r="AW892" s="13" t="s">
        <v>39</v>
      </c>
      <c r="AX892" s="13" t="s">
        <v>85</v>
      </c>
      <c r="AY892" s="161" t="s">
        <v>348</v>
      </c>
    </row>
    <row r="893" spans="2:65" s="1" customFormat="1" ht="10.199999999999999">
      <c r="B893" s="33"/>
      <c r="D893" s="154" t="s">
        <v>376</v>
      </c>
      <c r="F893" s="167" t="s">
        <v>393</v>
      </c>
      <c r="L893" s="33"/>
      <c r="M893" s="152"/>
      <c r="T893" s="54"/>
      <c r="AU893" s="17" t="s">
        <v>113</v>
      </c>
    </row>
    <row r="894" spans="2:65" s="1" customFormat="1" ht="10.199999999999999">
      <c r="B894" s="33"/>
      <c r="D894" s="154" t="s">
        <v>376</v>
      </c>
      <c r="F894" s="168" t="s">
        <v>394</v>
      </c>
      <c r="H894" s="169">
        <v>2.65</v>
      </c>
      <c r="L894" s="33"/>
      <c r="M894" s="152"/>
      <c r="T894" s="54"/>
      <c r="AU894" s="17" t="s">
        <v>113</v>
      </c>
    </row>
    <row r="895" spans="2:65" s="11" customFormat="1" ht="22.8" customHeight="1">
      <c r="B895" s="124"/>
      <c r="D895" s="125" t="s">
        <v>77</v>
      </c>
      <c r="E895" s="134" t="s">
        <v>433</v>
      </c>
      <c r="F895" s="134" t="s">
        <v>795</v>
      </c>
      <c r="I895" s="127"/>
      <c r="J895" s="135">
        <f>BK895</f>
        <v>0</v>
      </c>
      <c r="L895" s="124"/>
      <c r="M895" s="129"/>
      <c r="P895" s="130">
        <f>P896</f>
        <v>0</v>
      </c>
      <c r="R895" s="130">
        <f>R896</f>
        <v>2.2955058000000004</v>
      </c>
      <c r="T895" s="131">
        <f>T896</f>
        <v>0</v>
      </c>
      <c r="AR895" s="125" t="s">
        <v>85</v>
      </c>
      <c r="AT895" s="132" t="s">
        <v>77</v>
      </c>
      <c r="AU895" s="132" t="s">
        <v>85</v>
      </c>
      <c r="AY895" s="125" t="s">
        <v>348</v>
      </c>
      <c r="BK895" s="133">
        <f>BK896</f>
        <v>0</v>
      </c>
    </row>
    <row r="896" spans="2:65" s="11" customFormat="1" ht="20.85" customHeight="1">
      <c r="B896" s="124"/>
      <c r="D896" s="125" t="s">
        <v>77</v>
      </c>
      <c r="E896" s="134" t="s">
        <v>796</v>
      </c>
      <c r="F896" s="134" t="s">
        <v>797</v>
      </c>
      <c r="I896" s="127"/>
      <c r="J896" s="135">
        <f>BK896</f>
        <v>0</v>
      </c>
      <c r="L896" s="124"/>
      <c r="M896" s="129"/>
      <c r="P896" s="130">
        <f>SUM(P897:P1098)</f>
        <v>0</v>
      </c>
      <c r="R896" s="130">
        <f>SUM(R897:R1098)</f>
        <v>2.2955058000000004</v>
      </c>
      <c r="T896" s="131">
        <f>SUM(T897:T1098)</f>
        <v>0</v>
      </c>
      <c r="AR896" s="125" t="s">
        <v>85</v>
      </c>
      <c r="AT896" s="132" t="s">
        <v>77</v>
      </c>
      <c r="AU896" s="132" t="s">
        <v>87</v>
      </c>
      <c r="AY896" s="125" t="s">
        <v>348</v>
      </c>
      <c r="BK896" s="133">
        <f>SUM(BK897:BK1098)</f>
        <v>0</v>
      </c>
    </row>
    <row r="897" spans="2:65" s="1" customFormat="1" ht="90" customHeight="1">
      <c r="B897" s="33"/>
      <c r="C897" s="136" t="s">
        <v>798</v>
      </c>
      <c r="D897" s="136" t="s">
        <v>352</v>
      </c>
      <c r="E897" s="137" t="s">
        <v>434</v>
      </c>
      <c r="F897" s="138" t="s">
        <v>435</v>
      </c>
      <c r="G897" s="139" t="s">
        <v>436</v>
      </c>
      <c r="H897" s="140">
        <v>2</v>
      </c>
      <c r="I897" s="141"/>
      <c r="J897" s="142">
        <f>ROUND(I897*H897,2)</f>
        <v>0</v>
      </c>
      <c r="K897" s="138" t="s">
        <v>356</v>
      </c>
      <c r="L897" s="33"/>
      <c r="M897" s="143" t="s">
        <v>32</v>
      </c>
      <c r="N897" s="144" t="s">
        <v>49</v>
      </c>
      <c r="P897" s="145">
        <f>O897*H897</f>
        <v>0</v>
      </c>
      <c r="Q897" s="145">
        <v>3.6900000000000002E-2</v>
      </c>
      <c r="R897" s="145">
        <f>Q897*H897</f>
        <v>7.3800000000000004E-2</v>
      </c>
      <c r="S897" s="145">
        <v>0</v>
      </c>
      <c r="T897" s="146">
        <f>S897*H897</f>
        <v>0</v>
      </c>
      <c r="AR897" s="147" t="s">
        <v>133</v>
      </c>
      <c r="AT897" s="147" t="s">
        <v>352</v>
      </c>
      <c r="AU897" s="147" t="s">
        <v>113</v>
      </c>
      <c r="AY897" s="17" t="s">
        <v>348</v>
      </c>
      <c r="BE897" s="148">
        <f>IF(N897="základní",J897,0)</f>
        <v>0</v>
      </c>
      <c r="BF897" s="148">
        <f>IF(N897="snížená",J897,0)</f>
        <v>0</v>
      </c>
      <c r="BG897" s="148">
        <f>IF(N897="zákl. přenesená",J897,0)</f>
        <v>0</v>
      </c>
      <c r="BH897" s="148">
        <f>IF(N897="sníž. přenesená",J897,0)</f>
        <v>0</v>
      </c>
      <c r="BI897" s="148">
        <f>IF(N897="nulová",J897,0)</f>
        <v>0</v>
      </c>
      <c r="BJ897" s="17" t="s">
        <v>85</v>
      </c>
      <c r="BK897" s="148">
        <f>ROUND(I897*H897,2)</f>
        <v>0</v>
      </c>
      <c r="BL897" s="17" t="s">
        <v>133</v>
      </c>
      <c r="BM897" s="147" t="s">
        <v>799</v>
      </c>
    </row>
    <row r="898" spans="2:65" s="1" customFormat="1" ht="10.199999999999999">
      <c r="B898" s="33"/>
      <c r="D898" s="149" t="s">
        <v>358</v>
      </c>
      <c r="F898" s="150" t="s">
        <v>438</v>
      </c>
      <c r="I898" s="151"/>
      <c r="L898" s="33"/>
      <c r="M898" s="152"/>
      <c r="T898" s="54"/>
      <c r="AT898" s="17" t="s">
        <v>358</v>
      </c>
      <c r="AU898" s="17" t="s">
        <v>113</v>
      </c>
    </row>
    <row r="899" spans="2:65" s="12" customFormat="1" ht="10.199999999999999">
      <c r="B899" s="153"/>
      <c r="D899" s="154" t="s">
        <v>360</v>
      </c>
      <c r="E899" s="155" t="s">
        <v>32</v>
      </c>
      <c r="F899" s="156" t="s">
        <v>457</v>
      </c>
      <c r="H899" s="155" t="s">
        <v>32</v>
      </c>
      <c r="I899" s="157"/>
      <c r="L899" s="153"/>
      <c r="M899" s="158"/>
      <c r="T899" s="159"/>
      <c r="AT899" s="155" t="s">
        <v>360</v>
      </c>
      <c r="AU899" s="155" t="s">
        <v>113</v>
      </c>
      <c r="AV899" s="12" t="s">
        <v>85</v>
      </c>
      <c r="AW899" s="12" t="s">
        <v>39</v>
      </c>
      <c r="AX899" s="12" t="s">
        <v>78</v>
      </c>
      <c r="AY899" s="155" t="s">
        <v>348</v>
      </c>
    </row>
    <row r="900" spans="2:65" s="12" customFormat="1" ht="10.199999999999999">
      <c r="B900" s="153"/>
      <c r="D900" s="154" t="s">
        <v>360</v>
      </c>
      <c r="E900" s="155" t="s">
        <v>32</v>
      </c>
      <c r="F900" s="156" t="s">
        <v>800</v>
      </c>
      <c r="H900" s="155" t="s">
        <v>32</v>
      </c>
      <c r="I900" s="157"/>
      <c r="L900" s="153"/>
      <c r="M900" s="158"/>
      <c r="T900" s="159"/>
      <c r="AT900" s="155" t="s">
        <v>360</v>
      </c>
      <c r="AU900" s="155" t="s">
        <v>113</v>
      </c>
      <c r="AV900" s="12" t="s">
        <v>85</v>
      </c>
      <c r="AW900" s="12" t="s">
        <v>39</v>
      </c>
      <c r="AX900" s="12" t="s">
        <v>78</v>
      </c>
      <c r="AY900" s="155" t="s">
        <v>348</v>
      </c>
    </row>
    <row r="901" spans="2:65" s="13" customFormat="1" ht="10.199999999999999">
      <c r="B901" s="160"/>
      <c r="D901" s="154" t="s">
        <v>360</v>
      </c>
      <c r="E901" s="161" t="s">
        <v>32</v>
      </c>
      <c r="F901" s="162" t="s">
        <v>801</v>
      </c>
      <c r="H901" s="163">
        <v>2</v>
      </c>
      <c r="I901" s="164"/>
      <c r="L901" s="160"/>
      <c r="M901" s="165"/>
      <c r="T901" s="166"/>
      <c r="AT901" s="161" t="s">
        <v>360</v>
      </c>
      <c r="AU901" s="161" t="s">
        <v>113</v>
      </c>
      <c r="AV901" s="13" t="s">
        <v>87</v>
      </c>
      <c r="AW901" s="13" t="s">
        <v>39</v>
      </c>
      <c r="AX901" s="13" t="s">
        <v>85</v>
      </c>
      <c r="AY901" s="161" t="s">
        <v>348</v>
      </c>
    </row>
    <row r="902" spans="2:65" s="1" customFormat="1" ht="44.25" customHeight="1">
      <c r="B902" s="33"/>
      <c r="C902" s="136" t="s">
        <v>802</v>
      </c>
      <c r="D902" s="136" t="s">
        <v>352</v>
      </c>
      <c r="E902" s="137" t="s">
        <v>803</v>
      </c>
      <c r="F902" s="138" t="s">
        <v>804</v>
      </c>
      <c r="G902" s="139" t="s">
        <v>355</v>
      </c>
      <c r="H902" s="140">
        <v>2.2130000000000001</v>
      </c>
      <c r="I902" s="141"/>
      <c r="J902" s="142">
        <f>ROUND(I902*H902,2)</f>
        <v>0</v>
      </c>
      <c r="K902" s="138" t="s">
        <v>356</v>
      </c>
      <c r="L902" s="33"/>
      <c r="M902" s="143" t="s">
        <v>32</v>
      </c>
      <c r="N902" s="144" t="s">
        <v>49</v>
      </c>
      <c r="P902" s="145">
        <f>O902*H902</f>
        <v>0</v>
      </c>
      <c r="Q902" s="145">
        <v>0</v>
      </c>
      <c r="R902" s="145">
        <f>Q902*H902</f>
        <v>0</v>
      </c>
      <c r="S902" s="145">
        <v>0</v>
      </c>
      <c r="T902" s="146">
        <f>S902*H902</f>
        <v>0</v>
      </c>
      <c r="AR902" s="147" t="s">
        <v>133</v>
      </c>
      <c r="AT902" s="147" t="s">
        <v>352</v>
      </c>
      <c r="AU902" s="147" t="s">
        <v>113</v>
      </c>
      <c r="AY902" s="17" t="s">
        <v>348</v>
      </c>
      <c r="BE902" s="148">
        <f>IF(N902="základní",J902,0)</f>
        <v>0</v>
      </c>
      <c r="BF902" s="148">
        <f>IF(N902="snížená",J902,0)</f>
        <v>0</v>
      </c>
      <c r="BG902" s="148">
        <f>IF(N902="zákl. přenesená",J902,0)</f>
        <v>0</v>
      </c>
      <c r="BH902" s="148">
        <f>IF(N902="sníž. přenesená",J902,0)</f>
        <v>0</v>
      </c>
      <c r="BI902" s="148">
        <f>IF(N902="nulová",J902,0)</f>
        <v>0</v>
      </c>
      <c r="BJ902" s="17" t="s">
        <v>85</v>
      </c>
      <c r="BK902" s="148">
        <f>ROUND(I902*H902,2)</f>
        <v>0</v>
      </c>
      <c r="BL902" s="17" t="s">
        <v>133</v>
      </c>
      <c r="BM902" s="147" t="s">
        <v>805</v>
      </c>
    </row>
    <row r="903" spans="2:65" s="1" customFormat="1" ht="10.199999999999999">
      <c r="B903" s="33"/>
      <c r="D903" s="149" t="s">
        <v>358</v>
      </c>
      <c r="F903" s="150" t="s">
        <v>806</v>
      </c>
      <c r="I903" s="151"/>
      <c r="L903" s="33"/>
      <c r="M903" s="152"/>
      <c r="T903" s="54"/>
      <c r="AT903" s="17" t="s">
        <v>358</v>
      </c>
      <c r="AU903" s="17" t="s">
        <v>113</v>
      </c>
    </row>
    <row r="904" spans="2:65" s="12" customFormat="1" ht="10.199999999999999">
      <c r="B904" s="153"/>
      <c r="D904" s="154" t="s">
        <v>360</v>
      </c>
      <c r="E904" s="155" t="s">
        <v>32</v>
      </c>
      <c r="F904" s="156" t="s">
        <v>361</v>
      </c>
      <c r="H904" s="155" t="s">
        <v>32</v>
      </c>
      <c r="I904" s="157"/>
      <c r="L904" s="153"/>
      <c r="M904" s="158"/>
      <c r="T904" s="159"/>
      <c r="AT904" s="155" t="s">
        <v>360</v>
      </c>
      <c r="AU904" s="155" t="s">
        <v>113</v>
      </c>
      <c r="AV904" s="12" t="s">
        <v>85</v>
      </c>
      <c r="AW904" s="12" t="s">
        <v>39</v>
      </c>
      <c r="AX904" s="12" t="s">
        <v>78</v>
      </c>
      <c r="AY904" s="155" t="s">
        <v>348</v>
      </c>
    </row>
    <row r="905" spans="2:65" s="12" customFormat="1" ht="10.199999999999999">
      <c r="B905" s="153"/>
      <c r="D905" s="154" t="s">
        <v>360</v>
      </c>
      <c r="E905" s="155" t="s">
        <v>32</v>
      </c>
      <c r="F905" s="156" t="s">
        <v>457</v>
      </c>
      <c r="H905" s="155" t="s">
        <v>32</v>
      </c>
      <c r="I905" s="157"/>
      <c r="L905" s="153"/>
      <c r="M905" s="158"/>
      <c r="T905" s="159"/>
      <c r="AT905" s="155" t="s">
        <v>360</v>
      </c>
      <c r="AU905" s="155" t="s">
        <v>113</v>
      </c>
      <c r="AV905" s="12" t="s">
        <v>85</v>
      </c>
      <c r="AW905" s="12" t="s">
        <v>39</v>
      </c>
      <c r="AX905" s="12" t="s">
        <v>78</v>
      </c>
      <c r="AY905" s="155" t="s">
        <v>348</v>
      </c>
    </row>
    <row r="906" spans="2:65" s="12" customFormat="1" ht="10.199999999999999">
      <c r="B906" s="153"/>
      <c r="D906" s="154" t="s">
        <v>360</v>
      </c>
      <c r="E906" s="155" t="s">
        <v>32</v>
      </c>
      <c r="F906" s="156" t="s">
        <v>807</v>
      </c>
      <c r="H906" s="155" t="s">
        <v>32</v>
      </c>
      <c r="I906" s="157"/>
      <c r="L906" s="153"/>
      <c r="M906" s="158"/>
      <c r="T906" s="159"/>
      <c r="AT906" s="155" t="s">
        <v>360</v>
      </c>
      <c r="AU906" s="155" t="s">
        <v>113</v>
      </c>
      <c r="AV906" s="12" t="s">
        <v>85</v>
      </c>
      <c r="AW906" s="12" t="s">
        <v>39</v>
      </c>
      <c r="AX906" s="12" t="s">
        <v>78</v>
      </c>
      <c r="AY906" s="155" t="s">
        <v>348</v>
      </c>
    </row>
    <row r="907" spans="2:65" s="12" customFormat="1" ht="10.199999999999999">
      <c r="B907" s="153"/>
      <c r="D907" s="154" t="s">
        <v>360</v>
      </c>
      <c r="E907" s="155" t="s">
        <v>32</v>
      </c>
      <c r="F907" s="156" t="s">
        <v>808</v>
      </c>
      <c r="H907" s="155" t="s">
        <v>32</v>
      </c>
      <c r="I907" s="157"/>
      <c r="L907" s="153"/>
      <c r="M907" s="158"/>
      <c r="T907" s="159"/>
      <c r="AT907" s="155" t="s">
        <v>360</v>
      </c>
      <c r="AU907" s="155" t="s">
        <v>113</v>
      </c>
      <c r="AV907" s="12" t="s">
        <v>85</v>
      </c>
      <c r="AW907" s="12" t="s">
        <v>39</v>
      </c>
      <c r="AX907" s="12" t="s">
        <v>78</v>
      </c>
      <c r="AY907" s="155" t="s">
        <v>348</v>
      </c>
    </row>
    <row r="908" spans="2:65" s="12" customFormat="1" ht="10.199999999999999">
      <c r="B908" s="153"/>
      <c r="D908" s="154" t="s">
        <v>360</v>
      </c>
      <c r="E908" s="155" t="s">
        <v>32</v>
      </c>
      <c r="F908" s="156" t="s">
        <v>809</v>
      </c>
      <c r="H908" s="155" t="s">
        <v>32</v>
      </c>
      <c r="I908" s="157"/>
      <c r="L908" s="153"/>
      <c r="M908" s="158"/>
      <c r="T908" s="159"/>
      <c r="AT908" s="155" t="s">
        <v>360</v>
      </c>
      <c r="AU908" s="155" t="s">
        <v>113</v>
      </c>
      <c r="AV908" s="12" t="s">
        <v>85</v>
      </c>
      <c r="AW908" s="12" t="s">
        <v>39</v>
      </c>
      <c r="AX908" s="12" t="s">
        <v>78</v>
      </c>
      <c r="AY908" s="155" t="s">
        <v>348</v>
      </c>
    </row>
    <row r="909" spans="2:65" s="12" customFormat="1" ht="10.199999999999999">
      <c r="B909" s="153"/>
      <c r="D909" s="154" t="s">
        <v>360</v>
      </c>
      <c r="E909" s="155" t="s">
        <v>32</v>
      </c>
      <c r="F909" s="156" t="s">
        <v>810</v>
      </c>
      <c r="H909" s="155" t="s">
        <v>32</v>
      </c>
      <c r="I909" s="157"/>
      <c r="L909" s="153"/>
      <c r="M909" s="158"/>
      <c r="T909" s="159"/>
      <c r="AT909" s="155" t="s">
        <v>360</v>
      </c>
      <c r="AU909" s="155" t="s">
        <v>113</v>
      </c>
      <c r="AV909" s="12" t="s">
        <v>85</v>
      </c>
      <c r="AW909" s="12" t="s">
        <v>39</v>
      </c>
      <c r="AX909" s="12" t="s">
        <v>78</v>
      </c>
      <c r="AY909" s="155" t="s">
        <v>348</v>
      </c>
    </row>
    <row r="910" spans="2:65" s="13" customFormat="1" ht="10.199999999999999">
      <c r="B910" s="160"/>
      <c r="D910" s="154" t="s">
        <v>360</v>
      </c>
      <c r="E910" s="162" t="s">
        <v>32</v>
      </c>
      <c r="F910" s="170" t="s">
        <v>151</v>
      </c>
      <c r="H910" s="163">
        <v>2.2130000000000001</v>
      </c>
      <c r="I910" s="164"/>
      <c r="L910" s="160"/>
      <c r="M910" s="165"/>
      <c r="T910" s="166"/>
      <c r="AT910" s="161" t="s">
        <v>360</v>
      </c>
      <c r="AU910" s="161" t="s">
        <v>113</v>
      </c>
      <c r="AV910" s="13" t="s">
        <v>87</v>
      </c>
      <c r="AW910" s="13" t="s">
        <v>39</v>
      </c>
      <c r="AX910" s="13" t="s">
        <v>85</v>
      </c>
      <c r="AY910" s="161" t="s">
        <v>348</v>
      </c>
    </row>
    <row r="911" spans="2:65" s="1" customFormat="1" ht="10.199999999999999">
      <c r="B911" s="33"/>
      <c r="D911" s="154" t="s">
        <v>376</v>
      </c>
      <c r="F911" s="167" t="s">
        <v>811</v>
      </c>
      <c r="L911" s="33"/>
      <c r="M911" s="152"/>
      <c r="T911" s="54"/>
      <c r="AU911" s="17" t="s">
        <v>113</v>
      </c>
    </row>
    <row r="912" spans="2:65" s="1" customFormat="1" ht="10.199999999999999">
      <c r="B912" s="33"/>
      <c r="D912" s="154" t="s">
        <v>376</v>
      </c>
      <c r="F912" s="168" t="s">
        <v>812</v>
      </c>
      <c r="H912" s="169">
        <v>0.5</v>
      </c>
      <c r="L912" s="33"/>
      <c r="M912" s="152"/>
      <c r="T912" s="54"/>
      <c r="AU912" s="17" t="s">
        <v>113</v>
      </c>
    </row>
    <row r="913" spans="2:65" s="1" customFormat="1" ht="10.199999999999999">
      <c r="B913" s="33"/>
      <c r="D913" s="154" t="s">
        <v>376</v>
      </c>
      <c r="F913" s="167" t="s">
        <v>813</v>
      </c>
      <c r="L913" s="33"/>
      <c r="M913" s="152"/>
      <c r="T913" s="54"/>
      <c r="AU913" s="17" t="s">
        <v>113</v>
      </c>
    </row>
    <row r="914" spans="2:65" s="1" customFormat="1" ht="10.199999999999999">
      <c r="B914" s="33"/>
      <c r="D914" s="154" t="s">
        <v>376</v>
      </c>
      <c r="F914" s="168" t="s">
        <v>814</v>
      </c>
      <c r="H914" s="169">
        <v>2</v>
      </c>
      <c r="L914" s="33"/>
      <c r="M914" s="152"/>
      <c r="T914" s="54"/>
      <c r="AU914" s="17" t="s">
        <v>113</v>
      </c>
    </row>
    <row r="915" spans="2:65" s="1" customFormat="1" ht="37.799999999999997" customHeight="1">
      <c r="B915" s="33"/>
      <c r="C915" s="136" t="s">
        <v>815</v>
      </c>
      <c r="D915" s="136" t="s">
        <v>352</v>
      </c>
      <c r="E915" s="137" t="s">
        <v>466</v>
      </c>
      <c r="F915" s="138" t="s">
        <v>467</v>
      </c>
      <c r="G915" s="139" t="s">
        <v>355</v>
      </c>
      <c r="H915" s="140">
        <v>2.1240000000000001</v>
      </c>
      <c r="I915" s="141"/>
      <c r="J915" s="142">
        <f>ROUND(I915*H915,2)</f>
        <v>0</v>
      </c>
      <c r="K915" s="138" t="s">
        <v>356</v>
      </c>
      <c r="L915" s="33"/>
      <c r="M915" s="143" t="s">
        <v>32</v>
      </c>
      <c r="N915" s="144" t="s">
        <v>49</v>
      </c>
      <c r="P915" s="145">
        <f>O915*H915</f>
        <v>0</v>
      </c>
      <c r="Q915" s="145">
        <v>0</v>
      </c>
      <c r="R915" s="145">
        <f>Q915*H915</f>
        <v>0</v>
      </c>
      <c r="S915" s="145">
        <v>0</v>
      </c>
      <c r="T915" s="146">
        <f>S915*H915</f>
        <v>0</v>
      </c>
      <c r="AR915" s="147" t="s">
        <v>133</v>
      </c>
      <c r="AT915" s="147" t="s">
        <v>352</v>
      </c>
      <c r="AU915" s="147" t="s">
        <v>113</v>
      </c>
      <c r="AY915" s="17" t="s">
        <v>348</v>
      </c>
      <c r="BE915" s="148">
        <f>IF(N915="základní",J915,0)</f>
        <v>0</v>
      </c>
      <c r="BF915" s="148">
        <f>IF(N915="snížená",J915,0)</f>
        <v>0</v>
      </c>
      <c r="BG915" s="148">
        <f>IF(N915="zákl. přenesená",J915,0)</f>
        <v>0</v>
      </c>
      <c r="BH915" s="148">
        <f>IF(N915="sníž. přenesená",J915,0)</f>
        <v>0</v>
      </c>
      <c r="BI915" s="148">
        <f>IF(N915="nulová",J915,0)</f>
        <v>0</v>
      </c>
      <c r="BJ915" s="17" t="s">
        <v>85</v>
      </c>
      <c r="BK915" s="148">
        <f>ROUND(I915*H915,2)</f>
        <v>0</v>
      </c>
      <c r="BL915" s="17" t="s">
        <v>133</v>
      </c>
      <c r="BM915" s="147" t="s">
        <v>816</v>
      </c>
    </row>
    <row r="916" spans="2:65" s="1" customFormat="1" ht="10.199999999999999">
      <c r="B916" s="33"/>
      <c r="D916" s="149" t="s">
        <v>358</v>
      </c>
      <c r="F916" s="150" t="s">
        <v>469</v>
      </c>
      <c r="I916" s="151"/>
      <c r="L916" s="33"/>
      <c r="M916" s="152"/>
      <c r="T916" s="54"/>
      <c r="AT916" s="17" t="s">
        <v>358</v>
      </c>
      <c r="AU916" s="17" t="s">
        <v>113</v>
      </c>
    </row>
    <row r="917" spans="2:65" s="12" customFormat="1" ht="10.199999999999999">
      <c r="B917" s="153"/>
      <c r="D917" s="154" t="s">
        <v>360</v>
      </c>
      <c r="E917" s="155" t="s">
        <v>32</v>
      </c>
      <c r="F917" s="156" t="s">
        <v>457</v>
      </c>
      <c r="H917" s="155" t="s">
        <v>32</v>
      </c>
      <c r="I917" s="157"/>
      <c r="L917" s="153"/>
      <c r="M917" s="158"/>
      <c r="T917" s="159"/>
      <c r="AT917" s="155" t="s">
        <v>360</v>
      </c>
      <c r="AU917" s="155" t="s">
        <v>113</v>
      </c>
      <c r="AV917" s="12" t="s">
        <v>85</v>
      </c>
      <c r="AW917" s="12" t="s">
        <v>39</v>
      </c>
      <c r="AX917" s="12" t="s">
        <v>78</v>
      </c>
      <c r="AY917" s="155" t="s">
        <v>348</v>
      </c>
    </row>
    <row r="918" spans="2:65" s="12" customFormat="1" ht="10.199999999999999">
      <c r="B918" s="153"/>
      <c r="D918" s="154" t="s">
        <v>360</v>
      </c>
      <c r="E918" s="155" t="s">
        <v>32</v>
      </c>
      <c r="F918" s="156" t="s">
        <v>800</v>
      </c>
      <c r="H918" s="155" t="s">
        <v>32</v>
      </c>
      <c r="I918" s="157"/>
      <c r="L918" s="153"/>
      <c r="M918" s="158"/>
      <c r="T918" s="159"/>
      <c r="AT918" s="155" t="s">
        <v>360</v>
      </c>
      <c r="AU918" s="155" t="s">
        <v>113</v>
      </c>
      <c r="AV918" s="12" t="s">
        <v>85</v>
      </c>
      <c r="AW918" s="12" t="s">
        <v>39</v>
      </c>
      <c r="AX918" s="12" t="s">
        <v>78</v>
      </c>
      <c r="AY918" s="155" t="s">
        <v>348</v>
      </c>
    </row>
    <row r="919" spans="2:65" s="13" customFormat="1" ht="10.199999999999999">
      <c r="B919" s="160"/>
      <c r="D919" s="154" t="s">
        <v>360</v>
      </c>
      <c r="E919" s="161" t="s">
        <v>32</v>
      </c>
      <c r="F919" s="162" t="s">
        <v>817</v>
      </c>
      <c r="H919" s="163">
        <v>2.1240000000000001</v>
      </c>
      <c r="I919" s="164"/>
      <c r="L919" s="160"/>
      <c r="M919" s="165"/>
      <c r="T919" s="166"/>
      <c r="AT919" s="161" t="s">
        <v>360</v>
      </c>
      <c r="AU919" s="161" t="s">
        <v>113</v>
      </c>
      <c r="AV919" s="13" t="s">
        <v>87</v>
      </c>
      <c r="AW919" s="13" t="s">
        <v>39</v>
      </c>
      <c r="AX919" s="13" t="s">
        <v>85</v>
      </c>
      <c r="AY919" s="161" t="s">
        <v>348</v>
      </c>
    </row>
    <row r="920" spans="2:65" s="1" customFormat="1" ht="62.7" customHeight="1">
      <c r="B920" s="33"/>
      <c r="C920" s="136" t="s">
        <v>818</v>
      </c>
      <c r="D920" s="136" t="s">
        <v>352</v>
      </c>
      <c r="E920" s="137" t="s">
        <v>395</v>
      </c>
      <c r="F920" s="138" t="s">
        <v>396</v>
      </c>
      <c r="G920" s="139" t="s">
        <v>355</v>
      </c>
      <c r="H920" s="140">
        <v>2.2130000000000001</v>
      </c>
      <c r="I920" s="141"/>
      <c r="J920" s="142">
        <f>ROUND(I920*H920,2)</f>
        <v>0</v>
      </c>
      <c r="K920" s="138" t="s">
        <v>356</v>
      </c>
      <c r="L920" s="33"/>
      <c r="M920" s="143" t="s">
        <v>32</v>
      </c>
      <c r="N920" s="144" t="s">
        <v>49</v>
      </c>
      <c r="P920" s="145">
        <f>O920*H920</f>
        <v>0</v>
      </c>
      <c r="Q920" s="145">
        <v>0</v>
      </c>
      <c r="R920" s="145">
        <f>Q920*H920</f>
        <v>0</v>
      </c>
      <c r="S920" s="145">
        <v>0</v>
      </c>
      <c r="T920" s="146">
        <f>S920*H920</f>
        <v>0</v>
      </c>
      <c r="AR920" s="147" t="s">
        <v>133</v>
      </c>
      <c r="AT920" s="147" t="s">
        <v>352</v>
      </c>
      <c r="AU920" s="147" t="s">
        <v>113</v>
      </c>
      <c r="AY920" s="17" t="s">
        <v>348</v>
      </c>
      <c r="BE920" s="148">
        <f>IF(N920="základní",J920,0)</f>
        <v>0</v>
      </c>
      <c r="BF920" s="148">
        <f>IF(N920="snížená",J920,0)</f>
        <v>0</v>
      </c>
      <c r="BG920" s="148">
        <f>IF(N920="zákl. přenesená",J920,0)</f>
        <v>0</v>
      </c>
      <c r="BH920" s="148">
        <f>IF(N920="sníž. přenesená",J920,0)</f>
        <v>0</v>
      </c>
      <c r="BI920" s="148">
        <f>IF(N920="nulová",J920,0)</f>
        <v>0</v>
      </c>
      <c r="BJ920" s="17" t="s">
        <v>85</v>
      </c>
      <c r="BK920" s="148">
        <f>ROUND(I920*H920,2)</f>
        <v>0</v>
      </c>
      <c r="BL920" s="17" t="s">
        <v>133</v>
      </c>
      <c r="BM920" s="147" t="s">
        <v>819</v>
      </c>
    </row>
    <row r="921" spans="2:65" s="1" customFormat="1" ht="10.199999999999999">
      <c r="B921" s="33"/>
      <c r="D921" s="149" t="s">
        <v>358</v>
      </c>
      <c r="F921" s="150" t="s">
        <v>398</v>
      </c>
      <c r="I921" s="151"/>
      <c r="L921" s="33"/>
      <c r="M921" s="152"/>
      <c r="T921" s="54"/>
      <c r="AT921" s="17" t="s">
        <v>358</v>
      </c>
      <c r="AU921" s="17" t="s">
        <v>113</v>
      </c>
    </row>
    <row r="922" spans="2:65" s="12" customFormat="1" ht="10.199999999999999">
      <c r="B922" s="153"/>
      <c r="D922" s="154" t="s">
        <v>360</v>
      </c>
      <c r="E922" s="155" t="s">
        <v>32</v>
      </c>
      <c r="F922" s="156" t="s">
        <v>820</v>
      </c>
      <c r="H922" s="155" t="s">
        <v>32</v>
      </c>
      <c r="I922" s="157"/>
      <c r="L922" s="153"/>
      <c r="M922" s="158"/>
      <c r="T922" s="159"/>
      <c r="AT922" s="155" t="s">
        <v>360</v>
      </c>
      <c r="AU922" s="155" t="s">
        <v>113</v>
      </c>
      <c r="AV922" s="12" t="s">
        <v>85</v>
      </c>
      <c r="AW922" s="12" t="s">
        <v>39</v>
      </c>
      <c r="AX922" s="12" t="s">
        <v>78</v>
      </c>
      <c r="AY922" s="155" t="s">
        <v>348</v>
      </c>
    </row>
    <row r="923" spans="2:65" s="13" customFormat="1" ht="10.199999999999999">
      <c r="B923" s="160"/>
      <c r="D923" s="154" t="s">
        <v>360</v>
      </c>
      <c r="E923" s="161" t="s">
        <v>32</v>
      </c>
      <c r="F923" s="162" t="s">
        <v>821</v>
      </c>
      <c r="H923" s="163">
        <v>2.2130000000000001</v>
      </c>
      <c r="I923" s="164"/>
      <c r="L923" s="160"/>
      <c r="M923" s="165"/>
      <c r="T923" s="166"/>
      <c r="AT923" s="161" t="s">
        <v>360</v>
      </c>
      <c r="AU923" s="161" t="s">
        <v>113</v>
      </c>
      <c r="AV923" s="13" t="s">
        <v>87</v>
      </c>
      <c r="AW923" s="13" t="s">
        <v>39</v>
      </c>
      <c r="AX923" s="13" t="s">
        <v>85</v>
      </c>
      <c r="AY923" s="161" t="s">
        <v>348</v>
      </c>
    </row>
    <row r="924" spans="2:65" s="1" customFormat="1" ht="66.75" customHeight="1">
      <c r="B924" s="33"/>
      <c r="C924" s="136" t="s">
        <v>822</v>
      </c>
      <c r="D924" s="136" t="s">
        <v>352</v>
      </c>
      <c r="E924" s="137" t="s">
        <v>401</v>
      </c>
      <c r="F924" s="138" t="s">
        <v>402</v>
      </c>
      <c r="G924" s="139" t="s">
        <v>355</v>
      </c>
      <c r="H924" s="140">
        <v>11.065</v>
      </c>
      <c r="I924" s="141"/>
      <c r="J924" s="142">
        <f>ROUND(I924*H924,2)</f>
        <v>0</v>
      </c>
      <c r="K924" s="138" t="s">
        <v>356</v>
      </c>
      <c r="L924" s="33"/>
      <c r="M924" s="143" t="s">
        <v>32</v>
      </c>
      <c r="N924" s="144" t="s">
        <v>49</v>
      </c>
      <c r="P924" s="145">
        <f>O924*H924</f>
        <v>0</v>
      </c>
      <c r="Q924" s="145">
        <v>0</v>
      </c>
      <c r="R924" s="145">
        <f>Q924*H924</f>
        <v>0</v>
      </c>
      <c r="S924" s="145">
        <v>0</v>
      </c>
      <c r="T924" s="146">
        <f>S924*H924</f>
        <v>0</v>
      </c>
      <c r="AR924" s="147" t="s">
        <v>133</v>
      </c>
      <c r="AT924" s="147" t="s">
        <v>352</v>
      </c>
      <c r="AU924" s="147" t="s">
        <v>113</v>
      </c>
      <c r="AY924" s="17" t="s">
        <v>348</v>
      </c>
      <c r="BE924" s="148">
        <f>IF(N924="základní",J924,0)</f>
        <v>0</v>
      </c>
      <c r="BF924" s="148">
        <f>IF(N924="snížená",J924,0)</f>
        <v>0</v>
      </c>
      <c r="BG924" s="148">
        <f>IF(N924="zákl. přenesená",J924,0)</f>
        <v>0</v>
      </c>
      <c r="BH924" s="148">
        <f>IF(N924="sníž. přenesená",J924,0)</f>
        <v>0</v>
      </c>
      <c r="BI924" s="148">
        <f>IF(N924="nulová",J924,0)</f>
        <v>0</v>
      </c>
      <c r="BJ924" s="17" t="s">
        <v>85</v>
      </c>
      <c r="BK924" s="148">
        <f>ROUND(I924*H924,2)</f>
        <v>0</v>
      </c>
      <c r="BL924" s="17" t="s">
        <v>133</v>
      </c>
      <c r="BM924" s="147" t="s">
        <v>823</v>
      </c>
    </row>
    <row r="925" spans="2:65" s="1" customFormat="1" ht="10.199999999999999">
      <c r="B925" s="33"/>
      <c r="D925" s="149" t="s">
        <v>358</v>
      </c>
      <c r="F925" s="150" t="s">
        <v>404</v>
      </c>
      <c r="I925" s="151"/>
      <c r="L925" s="33"/>
      <c r="M925" s="152"/>
      <c r="T925" s="54"/>
      <c r="AT925" s="17" t="s">
        <v>358</v>
      </c>
      <c r="AU925" s="17" t="s">
        <v>113</v>
      </c>
    </row>
    <row r="926" spans="2:65" s="12" customFormat="1" ht="10.199999999999999">
      <c r="B926" s="153"/>
      <c r="D926" s="154" t="s">
        <v>360</v>
      </c>
      <c r="E926" s="155" t="s">
        <v>32</v>
      </c>
      <c r="F926" s="156" t="s">
        <v>820</v>
      </c>
      <c r="H926" s="155" t="s">
        <v>32</v>
      </c>
      <c r="I926" s="157"/>
      <c r="L926" s="153"/>
      <c r="M926" s="158"/>
      <c r="T926" s="159"/>
      <c r="AT926" s="155" t="s">
        <v>360</v>
      </c>
      <c r="AU926" s="155" t="s">
        <v>113</v>
      </c>
      <c r="AV926" s="12" t="s">
        <v>85</v>
      </c>
      <c r="AW926" s="12" t="s">
        <v>39</v>
      </c>
      <c r="AX926" s="12" t="s">
        <v>78</v>
      </c>
      <c r="AY926" s="155" t="s">
        <v>348</v>
      </c>
    </row>
    <row r="927" spans="2:65" s="13" customFormat="1" ht="10.199999999999999">
      <c r="B927" s="160"/>
      <c r="D927" s="154" t="s">
        <v>360</v>
      </c>
      <c r="E927" s="161" t="s">
        <v>32</v>
      </c>
      <c r="F927" s="162" t="s">
        <v>821</v>
      </c>
      <c r="H927" s="163">
        <v>2.2130000000000001</v>
      </c>
      <c r="I927" s="164"/>
      <c r="L927" s="160"/>
      <c r="M927" s="165"/>
      <c r="T927" s="166"/>
      <c r="AT927" s="161" t="s">
        <v>360</v>
      </c>
      <c r="AU927" s="161" t="s">
        <v>113</v>
      </c>
      <c r="AV927" s="13" t="s">
        <v>87</v>
      </c>
      <c r="AW927" s="13" t="s">
        <v>39</v>
      </c>
      <c r="AX927" s="13" t="s">
        <v>85</v>
      </c>
      <c r="AY927" s="161" t="s">
        <v>348</v>
      </c>
    </row>
    <row r="928" spans="2:65" s="13" customFormat="1" ht="10.199999999999999">
      <c r="B928" s="160"/>
      <c r="D928" s="154" t="s">
        <v>360</v>
      </c>
      <c r="F928" s="162" t="s">
        <v>824</v>
      </c>
      <c r="H928" s="163">
        <v>11.065</v>
      </c>
      <c r="I928" s="164"/>
      <c r="L928" s="160"/>
      <c r="M928" s="165"/>
      <c r="T928" s="166"/>
      <c r="AT928" s="161" t="s">
        <v>360</v>
      </c>
      <c r="AU928" s="161" t="s">
        <v>113</v>
      </c>
      <c r="AV928" s="13" t="s">
        <v>87</v>
      </c>
      <c r="AW928" s="13" t="s">
        <v>4</v>
      </c>
      <c r="AX928" s="13" t="s">
        <v>85</v>
      </c>
      <c r="AY928" s="161" t="s">
        <v>348</v>
      </c>
    </row>
    <row r="929" spans="2:65" s="1" customFormat="1" ht="44.25" customHeight="1">
      <c r="B929" s="33"/>
      <c r="C929" s="136" t="s">
        <v>825</v>
      </c>
      <c r="D929" s="136" t="s">
        <v>352</v>
      </c>
      <c r="E929" s="137" t="s">
        <v>406</v>
      </c>
      <c r="F929" s="138" t="s">
        <v>407</v>
      </c>
      <c r="G929" s="139" t="s">
        <v>408</v>
      </c>
      <c r="H929" s="140">
        <v>3.8730000000000002</v>
      </c>
      <c r="I929" s="141"/>
      <c r="J929" s="142">
        <f>ROUND(I929*H929,2)</f>
        <v>0</v>
      </c>
      <c r="K929" s="138" t="s">
        <v>356</v>
      </c>
      <c r="L929" s="33"/>
      <c r="M929" s="143" t="s">
        <v>32</v>
      </c>
      <c r="N929" s="144" t="s">
        <v>49</v>
      </c>
      <c r="P929" s="145">
        <f>O929*H929</f>
        <v>0</v>
      </c>
      <c r="Q929" s="145">
        <v>0</v>
      </c>
      <c r="R929" s="145">
        <f>Q929*H929</f>
        <v>0</v>
      </c>
      <c r="S929" s="145">
        <v>0</v>
      </c>
      <c r="T929" s="146">
        <f>S929*H929</f>
        <v>0</v>
      </c>
      <c r="AR929" s="147" t="s">
        <v>133</v>
      </c>
      <c r="AT929" s="147" t="s">
        <v>352</v>
      </c>
      <c r="AU929" s="147" t="s">
        <v>113</v>
      </c>
      <c r="AY929" s="17" t="s">
        <v>348</v>
      </c>
      <c r="BE929" s="148">
        <f>IF(N929="základní",J929,0)</f>
        <v>0</v>
      </c>
      <c r="BF929" s="148">
        <f>IF(N929="snížená",J929,0)</f>
        <v>0</v>
      </c>
      <c r="BG929" s="148">
        <f>IF(N929="zákl. přenesená",J929,0)</f>
        <v>0</v>
      </c>
      <c r="BH929" s="148">
        <f>IF(N929="sníž. přenesená",J929,0)</f>
        <v>0</v>
      </c>
      <c r="BI929" s="148">
        <f>IF(N929="nulová",J929,0)</f>
        <v>0</v>
      </c>
      <c r="BJ929" s="17" t="s">
        <v>85</v>
      </c>
      <c r="BK929" s="148">
        <f>ROUND(I929*H929,2)</f>
        <v>0</v>
      </c>
      <c r="BL929" s="17" t="s">
        <v>133</v>
      </c>
      <c r="BM929" s="147" t="s">
        <v>826</v>
      </c>
    </row>
    <row r="930" spans="2:65" s="1" customFormat="1" ht="10.199999999999999">
      <c r="B930" s="33"/>
      <c r="D930" s="149" t="s">
        <v>358</v>
      </c>
      <c r="F930" s="150" t="s">
        <v>410</v>
      </c>
      <c r="I930" s="151"/>
      <c r="L930" s="33"/>
      <c r="M930" s="152"/>
      <c r="T930" s="54"/>
      <c r="AT930" s="17" t="s">
        <v>358</v>
      </c>
      <c r="AU930" s="17" t="s">
        <v>113</v>
      </c>
    </row>
    <row r="931" spans="2:65" s="12" customFormat="1" ht="10.199999999999999">
      <c r="B931" s="153"/>
      <c r="D931" s="154" t="s">
        <v>360</v>
      </c>
      <c r="E931" s="155" t="s">
        <v>32</v>
      </c>
      <c r="F931" s="156" t="s">
        <v>820</v>
      </c>
      <c r="H931" s="155" t="s">
        <v>32</v>
      </c>
      <c r="I931" s="157"/>
      <c r="L931" s="153"/>
      <c r="M931" s="158"/>
      <c r="T931" s="159"/>
      <c r="AT931" s="155" t="s">
        <v>360</v>
      </c>
      <c r="AU931" s="155" t="s">
        <v>113</v>
      </c>
      <c r="AV931" s="12" t="s">
        <v>85</v>
      </c>
      <c r="AW931" s="12" t="s">
        <v>39</v>
      </c>
      <c r="AX931" s="12" t="s">
        <v>78</v>
      </c>
      <c r="AY931" s="155" t="s">
        <v>348</v>
      </c>
    </row>
    <row r="932" spans="2:65" s="12" customFormat="1" ht="20.399999999999999">
      <c r="B932" s="153"/>
      <c r="D932" s="154" t="s">
        <v>360</v>
      </c>
      <c r="E932" s="155" t="s">
        <v>32</v>
      </c>
      <c r="F932" s="156" t="s">
        <v>411</v>
      </c>
      <c r="H932" s="155" t="s">
        <v>32</v>
      </c>
      <c r="I932" s="157"/>
      <c r="L932" s="153"/>
      <c r="M932" s="158"/>
      <c r="T932" s="159"/>
      <c r="AT932" s="155" t="s">
        <v>360</v>
      </c>
      <c r="AU932" s="155" t="s">
        <v>113</v>
      </c>
      <c r="AV932" s="12" t="s">
        <v>85</v>
      </c>
      <c r="AW932" s="12" t="s">
        <v>39</v>
      </c>
      <c r="AX932" s="12" t="s">
        <v>78</v>
      </c>
      <c r="AY932" s="155" t="s">
        <v>348</v>
      </c>
    </row>
    <row r="933" spans="2:65" s="13" customFormat="1" ht="10.199999999999999">
      <c r="B933" s="160"/>
      <c r="D933" s="154" t="s">
        <v>360</v>
      </c>
      <c r="E933" s="161" t="s">
        <v>32</v>
      </c>
      <c r="F933" s="162" t="s">
        <v>821</v>
      </c>
      <c r="H933" s="163">
        <v>2.2130000000000001</v>
      </c>
      <c r="I933" s="164"/>
      <c r="L933" s="160"/>
      <c r="M933" s="165"/>
      <c r="T933" s="166"/>
      <c r="AT933" s="161" t="s">
        <v>360</v>
      </c>
      <c r="AU933" s="161" t="s">
        <v>113</v>
      </c>
      <c r="AV933" s="13" t="s">
        <v>87</v>
      </c>
      <c r="AW933" s="13" t="s">
        <v>39</v>
      </c>
      <c r="AX933" s="13" t="s">
        <v>85</v>
      </c>
      <c r="AY933" s="161" t="s">
        <v>348</v>
      </c>
    </row>
    <row r="934" spans="2:65" s="13" customFormat="1" ht="10.199999999999999">
      <c r="B934" s="160"/>
      <c r="D934" s="154" t="s">
        <v>360</v>
      </c>
      <c r="F934" s="162" t="s">
        <v>827</v>
      </c>
      <c r="H934" s="163">
        <v>3.8730000000000002</v>
      </c>
      <c r="I934" s="164"/>
      <c r="L934" s="160"/>
      <c r="M934" s="165"/>
      <c r="T934" s="166"/>
      <c r="AT934" s="161" t="s">
        <v>360</v>
      </c>
      <c r="AU934" s="161" t="s">
        <v>113</v>
      </c>
      <c r="AV934" s="13" t="s">
        <v>87</v>
      </c>
      <c r="AW934" s="13" t="s">
        <v>4</v>
      </c>
      <c r="AX934" s="13" t="s">
        <v>85</v>
      </c>
      <c r="AY934" s="161" t="s">
        <v>348</v>
      </c>
    </row>
    <row r="935" spans="2:65" s="1" customFormat="1" ht="37.799999999999997" customHeight="1">
      <c r="B935" s="33"/>
      <c r="C935" s="136" t="s">
        <v>828</v>
      </c>
      <c r="D935" s="136" t="s">
        <v>352</v>
      </c>
      <c r="E935" s="137" t="s">
        <v>414</v>
      </c>
      <c r="F935" s="138" t="s">
        <v>415</v>
      </c>
      <c r="G935" s="139" t="s">
        <v>355</v>
      </c>
      <c r="H935" s="140">
        <v>2.2130000000000001</v>
      </c>
      <c r="I935" s="141"/>
      <c r="J935" s="142">
        <f>ROUND(I935*H935,2)</f>
        <v>0</v>
      </c>
      <c r="K935" s="138" t="s">
        <v>356</v>
      </c>
      <c r="L935" s="33"/>
      <c r="M935" s="143" t="s">
        <v>32</v>
      </c>
      <c r="N935" s="144" t="s">
        <v>49</v>
      </c>
      <c r="P935" s="145">
        <f>O935*H935</f>
        <v>0</v>
      </c>
      <c r="Q935" s="145">
        <v>0</v>
      </c>
      <c r="R935" s="145">
        <f>Q935*H935</f>
        <v>0</v>
      </c>
      <c r="S935" s="145">
        <v>0</v>
      </c>
      <c r="T935" s="146">
        <f>S935*H935</f>
        <v>0</v>
      </c>
      <c r="AR935" s="147" t="s">
        <v>133</v>
      </c>
      <c r="AT935" s="147" t="s">
        <v>352</v>
      </c>
      <c r="AU935" s="147" t="s">
        <v>113</v>
      </c>
      <c r="AY935" s="17" t="s">
        <v>348</v>
      </c>
      <c r="BE935" s="148">
        <f>IF(N935="základní",J935,0)</f>
        <v>0</v>
      </c>
      <c r="BF935" s="148">
        <f>IF(N935="snížená",J935,0)</f>
        <v>0</v>
      </c>
      <c r="BG935" s="148">
        <f>IF(N935="zákl. přenesená",J935,0)</f>
        <v>0</v>
      </c>
      <c r="BH935" s="148">
        <f>IF(N935="sníž. přenesená",J935,0)</f>
        <v>0</v>
      </c>
      <c r="BI935" s="148">
        <f>IF(N935="nulová",J935,0)</f>
        <v>0</v>
      </c>
      <c r="BJ935" s="17" t="s">
        <v>85</v>
      </c>
      <c r="BK935" s="148">
        <f>ROUND(I935*H935,2)</f>
        <v>0</v>
      </c>
      <c r="BL935" s="17" t="s">
        <v>133</v>
      </c>
      <c r="BM935" s="147" t="s">
        <v>829</v>
      </c>
    </row>
    <row r="936" spans="2:65" s="1" customFormat="1" ht="10.199999999999999">
      <c r="B936" s="33"/>
      <c r="D936" s="149" t="s">
        <v>358</v>
      </c>
      <c r="F936" s="150" t="s">
        <v>417</v>
      </c>
      <c r="I936" s="151"/>
      <c r="L936" s="33"/>
      <c r="M936" s="152"/>
      <c r="T936" s="54"/>
      <c r="AT936" s="17" t="s">
        <v>358</v>
      </c>
      <c r="AU936" s="17" t="s">
        <v>113</v>
      </c>
    </row>
    <row r="937" spans="2:65" s="12" customFormat="1" ht="10.199999999999999">
      <c r="B937" s="153"/>
      <c r="D937" s="154" t="s">
        <v>360</v>
      </c>
      <c r="E937" s="155" t="s">
        <v>32</v>
      </c>
      <c r="F937" s="156" t="s">
        <v>820</v>
      </c>
      <c r="H937" s="155" t="s">
        <v>32</v>
      </c>
      <c r="I937" s="157"/>
      <c r="L937" s="153"/>
      <c r="M937" s="158"/>
      <c r="T937" s="159"/>
      <c r="AT937" s="155" t="s">
        <v>360</v>
      </c>
      <c r="AU937" s="155" t="s">
        <v>113</v>
      </c>
      <c r="AV937" s="12" t="s">
        <v>85</v>
      </c>
      <c r="AW937" s="12" t="s">
        <v>39</v>
      </c>
      <c r="AX937" s="12" t="s">
        <v>78</v>
      </c>
      <c r="AY937" s="155" t="s">
        <v>348</v>
      </c>
    </row>
    <row r="938" spans="2:65" s="13" customFormat="1" ht="10.199999999999999">
      <c r="B938" s="160"/>
      <c r="D938" s="154" t="s">
        <v>360</v>
      </c>
      <c r="E938" s="161" t="s">
        <v>32</v>
      </c>
      <c r="F938" s="162" t="s">
        <v>821</v>
      </c>
      <c r="H938" s="163">
        <v>2.2130000000000001</v>
      </c>
      <c r="I938" s="164"/>
      <c r="L938" s="160"/>
      <c r="M938" s="165"/>
      <c r="T938" s="166"/>
      <c r="AT938" s="161" t="s">
        <v>360</v>
      </c>
      <c r="AU938" s="161" t="s">
        <v>113</v>
      </c>
      <c r="AV938" s="13" t="s">
        <v>87</v>
      </c>
      <c r="AW938" s="13" t="s">
        <v>39</v>
      </c>
      <c r="AX938" s="13" t="s">
        <v>85</v>
      </c>
      <c r="AY938" s="161" t="s">
        <v>348</v>
      </c>
    </row>
    <row r="939" spans="2:65" s="1" customFormat="1" ht="44.25" customHeight="1">
      <c r="B939" s="33"/>
      <c r="C939" s="136" t="s">
        <v>830</v>
      </c>
      <c r="D939" s="136" t="s">
        <v>352</v>
      </c>
      <c r="E939" s="137" t="s">
        <v>831</v>
      </c>
      <c r="F939" s="138" t="s">
        <v>832</v>
      </c>
      <c r="G939" s="139" t="s">
        <v>355</v>
      </c>
      <c r="H939" s="140">
        <v>0.28599999999999998</v>
      </c>
      <c r="I939" s="141"/>
      <c r="J939" s="142">
        <f>ROUND(I939*H939,2)</f>
        <v>0</v>
      </c>
      <c r="K939" s="138" t="s">
        <v>356</v>
      </c>
      <c r="L939" s="33"/>
      <c r="M939" s="143" t="s">
        <v>32</v>
      </c>
      <c r="N939" s="144" t="s">
        <v>49</v>
      </c>
      <c r="P939" s="145">
        <f>O939*H939</f>
        <v>0</v>
      </c>
      <c r="Q939" s="145">
        <v>0</v>
      </c>
      <c r="R939" s="145">
        <f>Q939*H939</f>
        <v>0</v>
      </c>
      <c r="S939" s="145">
        <v>0</v>
      </c>
      <c r="T939" s="146">
        <f>S939*H939</f>
        <v>0</v>
      </c>
      <c r="AR939" s="147" t="s">
        <v>133</v>
      </c>
      <c r="AT939" s="147" t="s">
        <v>352</v>
      </c>
      <c r="AU939" s="147" t="s">
        <v>113</v>
      </c>
      <c r="AY939" s="17" t="s">
        <v>348</v>
      </c>
      <c r="BE939" s="148">
        <f>IF(N939="základní",J939,0)</f>
        <v>0</v>
      </c>
      <c r="BF939" s="148">
        <f>IF(N939="snížená",J939,0)</f>
        <v>0</v>
      </c>
      <c r="BG939" s="148">
        <f>IF(N939="zákl. přenesená",J939,0)</f>
        <v>0</v>
      </c>
      <c r="BH939" s="148">
        <f>IF(N939="sníž. přenesená",J939,0)</f>
        <v>0</v>
      </c>
      <c r="BI939" s="148">
        <f>IF(N939="nulová",J939,0)</f>
        <v>0</v>
      </c>
      <c r="BJ939" s="17" t="s">
        <v>85</v>
      </c>
      <c r="BK939" s="148">
        <f>ROUND(I939*H939,2)</f>
        <v>0</v>
      </c>
      <c r="BL939" s="17" t="s">
        <v>133</v>
      </c>
      <c r="BM939" s="147" t="s">
        <v>833</v>
      </c>
    </row>
    <row r="940" spans="2:65" s="1" customFormat="1" ht="10.199999999999999">
      <c r="B940" s="33"/>
      <c r="D940" s="149" t="s">
        <v>358</v>
      </c>
      <c r="F940" s="150" t="s">
        <v>834</v>
      </c>
      <c r="I940" s="151"/>
      <c r="L940" s="33"/>
      <c r="M940" s="152"/>
      <c r="T940" s="54"/>
      <c r="AT940" s="17" t="s">
        <v>358</v>
      </c>
      <c r="AU940" s="17" t="s">
        <v>113</v>
      </c>
    </row>
    <row r="941" spans="2:65" s="12" customFormat="1" ht="10.199999999999999">
      <c r="B941" s="153"/>
      <c r="D941" s="154" t="s">
        <v>360</v>
      </c>
      <c r="E941" s="155" t="s">
        <v>32</v>
      </c>
      <c r="F941" s="156" t="s">
        <v>361</v>
      </c>
      <c r="H941" s="155" t="s">
        <v>32</v>
      </c>
      <c r="I941" s="157"/>
      <c r="L941" s="153"/>
      <c r="M941" s="158"/>
      <c r="T941" s="159"/>
      <c r="AT941" s="155" t="s">
        <v>360</v>
      </c>
      <c r="AU941" s="155" t="s">
        <v>113</v>
      </c>
      <c r="AV941" s="12" t="s">
        <v>85</v>
      </c>
      <c r="AW941" s="12" t="s">
        <v>39</v>
      </c>
      <c r="AX941" s="12" t="s">
        <v>78</v>
      </c>
      <c r="AY941" s="155" t="s">
        <v>348</v>
      </c>
    </row>
    <row r="942" spans="2:65" s="12" customFormat="1" ht="10.199999999999999">
      <c r="B942" s="153"/>
      <c r="D942" s="154" t="s">
        <v>360</v>
      </c>
      <c r="E942" s="155" t="s">
        <v>32</v>
      </c>
      <c r="F942" s="156" t="s">
        <v>457</v>
      </c>
      <c r="H942" s="155" t="s">
        <v>32</v>
      </c>
      <c r="I942" s="157"/>
      <c r="L942" s="153"/>
      <c r="M942" s="158"/>
      <c r="T942" s="159"/>
      <c r="AT942" s="155" t="s">
        <v>360</v>
      </c>
      <c r="AU942" s="155" t="s">
        <v>113</v>
      </c>
      <c r="AV942" s="12" t="s">
        <v>85</v>
      </c>
      <c r="AW942" s="12" t="s">
        <v>39</v>
      </c>
      <c r="AX942" s="12" t="s">
        <v>78</v>
      </c>
      <c r="AY942" s="155" t="s">
        <v>348</v>
      </c>
    </row>
    <row r="943" spans="2:65" s="12" customFormat="1" ht="10.199999999999999">
      <c r="B943" s="153"/>
      <c r="D943" s="154" t="s">
        <v>360</v>
      </c>
      <c r="E943" s="155" t="s">
        <v>32</v>
      </c>
      <c r="F943" s="156" t="s">
        <v>835</v>
      </c>
      <c r="H943" s="155" t="s">
        <v>32</v>
      </c>
      <c r="I943" s="157"/>
      <c r="L943" s="153"/>
      <c r="M943" s="158"/>
      <c r="T943" s="159"/>
      <c r="AT943" s="155" t="s">
        <v>360</v>
      </c>
      <c r="AU943" s="155" t="s">
        <v>113</v>
      </c>
      <c r="AV943" s="12" t="s">
        <v>85</v>
      </c>
      <c r="AW943" s="12" t="s">
        <v>39</v>
      </c>
      <c r="AX943" s="12" t="s">
        <v>78</v>
      </c>
      <c r="AY943" s="155" t="s">
        <v>348</v>
      </c>
    </row>
    <row r="944" spans="2:65" s="12" customFormat="1" ht="10.199999999999999">
      <c r="B944" s="153"/>
      <c r="D944" s="154" t="s">
        <v>360</v>
      </c>
      <c r="E944" s="155" t="s">
        <v>32</v>
      </c>
      <c r="F944" s="156" t="s">
        <v>836</v>
      </c>
      <c r="H944" s="155" t="s">
        <v>32</v>
      </c>
      <c r="I944" s="157"/>
      <c r="L944" s="153"/>
      <c r="M944" s="158"/>
      <c r="T944" s="159"/>
      <c r="AT944" s="155" t="s">
        <v>360</v>
      </c>
      <c r="AU944" s="155" t="s">
        <v>113</v>
      </c>
      <c r="AV944" s="12" t="s">
        <v>85</v>
      </c>
      <c r="AW944" s="12" t="s">
        <v>39</v>
      </c>
      <c r="AX944" s="12" t="s">
        <v>78</v>
      </c>
      <c r="AY944" s="155" t="s">
        <v>348</v>
      </c>
    </row>
    <row r="945" spans="2:65" s="12" customFormat="1" ht="10.199999999999999">
      <c r="B945" s="153"/>
      <c r="D945" s="154" t="s">
        <v>360</v>
      </c>
      <c r="E945" s="155" t="s">
        <v>32</v>
      </c>
      <c r="F945" s="156" t="s">
        <v>836</v>
      </c>
      <c r="H945" s="155" t="s">
        <v>32</v>
      </c>
      <c r="I945" s="157"/>
      <c r="L945" s="153"/>
      <c r="M945" s="158"/>
      <c r="T945" s="159"/>
      <c r="AT945" s="155" t="s">
        <v>360</v>
      </c>
      <c r="AU945" s="155" t="s">
        <v>113</v>
      </c>
      <c r="AV945" s="12" t="s">
        <v>85</v>
      </c>
      <c r="AW945" s="12" t="s">
        <v>39</v>
      </c>
      <c r="AX945" s="12" t="s">
        <v>78</v>
      </c>
      <c r="AY945" s="155" t="s">
        <v>348</v>
      </c>
    </row>
    <row r="946" spans="2:65" s="13" customFormat="1" ht="10.199999999999999">
      <c r="B946" s="160"/>
      <c r="D946" s="154" t="s">
        <v>360</v>
      </c>
      <c r="E946" s="162" t="s">
        <v>32</v>
      </c>
      <c r="F946" s="170" t="s">
        <v>148</v>
      </c>
      <c r="H946" s="163">
        <v>0.28599999999999998</v>
      </c>
      <c r="I946" s="164"/>
      <c r="L946" s="160"/>
      <c r="M946" s="165"/>
      <c r="T946" s="166"/>
      <c r="AT946" s="161" t="s">
        <v>360</v>
      </c>
      <c r="AU946" s="161" t="s">
        <v>113</v>
      </c>
      <c r="AV946" s="13" t="s">
        <v>87</v>
      </c>
      <c r="AW946" s="13" t="s">
        <v>39</v>
      </c>
      <c r="AX946" s="13" t="s">
        <v>85</v>
      </c>
      <c r="AY946" s="161" t="s">
        <v>348</v>
      </c>
    </row>
    <row r="947" spans="2:65" s="1" customFormat="1" ht="10.199999999999999">
      <c r="B947" s="33"/>
      <c r="D947" s="154" t="s">
        <v>376</v>
      </c>
      <c r="F947" s="167" t="s">
        <v>811</v>
      </c>
      <c r="L947" s="33"/>
      <c r="M947" s="152"/>
      <c r="T947" s="54"/>
      <c r="AU947" s="17" t="s">
        <v>113</v>
      </c>
    </row>
    <row r="948" spans="2:65" s="1" customFormat="1" ht="10.199999999999999">
      <c r="B948" s="33"/>
      <c r="D948" s="154" t="s">
        <v>376</v>
      </c>
      <c r="F948" s="168" t="s">
        <v>812</v>
      </c>
      <c r="H948" s="169">
        <v>0.5</v>
      </c>
      <c r="L948" s="33"/>
      <c r="M948" s="152"/>
      <c r="T948" s="54"/>
      <c r="AU948" s="17" t="s">
        <v>113</v>
      </c>
    </row>
    <row r="949" spans="2:65" s="1" customFormat="1" ht="16.5" customHeight="1">
      <c r="B949" s="33"/>
      <c r="C949" s="178" t="s">
        <v>837</v>
      </c>
      <c r="D949" s="178" t="s">
        <v>496</v>
      </c>
      <c r="E949" s="179" t="s">
        <v>838</v>
      </c>
      <c r="F949" s="180" t="s">
        <v>839</v>
      </c>
      <c r="G949" s="181" t="s">
        <v>408</v>
      </c>
      <c r="H949" s="182">
        <v>0.57199999999999995</v>
      </c>
      <c r="I949" s="183"/>
      <c r="J949" s="184">
        <f>ROUND(I949*H949,2)</f>
        <v>0</v>
      </c>
      <c r="K949" s="180" t="s">
        <v>356</v>
      </c>
      <c r="L949" s="185"/>
      <c r="M949" s="186" t="s">
        <v>32</v>
      </c>
      <c r="N949" s="187" t="s">
        <v>49</v>
      </c>
      <c r="P949" s="145">
        <f>O949*H949</f>
        <v>0</v>
      </c>
      <c r="Q949" s="145">
        <v>0</v>
      </c>
      <c r="R949" s="145">
        <f>Q949*H949</f>
        <v>0</v>
      </c>
      <c r="S949" s="145">
        <v>0</v>
      </c>
      <c r="T949" s="146">
        <f>S949*H949</f>
        <v>0</v>
      </c>
      <c r="AR949" s="147" t="s">
        <v>433</v>
      </c>
      <c r="AT949" s="147" t="s">
        <v>496</v>
      </c>
      <c r="AU949" s="147" t="s">
        <v>113</v>
      </c>
      <c r="AY949" s="17" t="s">
        <v>348</v>
      </c>
      <c r="BE949" s="148">
        <f>IF(N949="základní",J949,0)</f>
        <v>0</v>
      </c>
      <c r="BF949" s="148">
        <f>IF(N949="snížená",J949,0)</f>
        <v>0</v>
      </c>
      <c r="BG949" s="148">
        <f>IF(N949="zákl. přenesená",J949,0)</f>
        <v>0</v>
      </c>
      <c r="BH949" s="148">
        <f>IF(N949="sníž. přenesená",J949,0)</f>
        <v>0</v>
      </c>
      <c r="BI949" s="148">
        <f>IF(N949="nulová",J949,0)</f>
        <v>0</v>
      </c>
      <c r="BJ949" s="17" t="s">
        <v>85</v>
      </c>
      <c r="BK949" s="148">
        <f>ROUND(I949*H949,2)</f>
        <v>0</v>
      </c>
      <c r="BL949" s="17" t="s">
        <v>133</v>
      </c>
      <c r="BM949" s="147" t="s">
        <v>840</v>
      </c>
    </row>
    <row r="950" spans="2:65" s="13" customFormat="1" ht="10.199999999999999">
      <c r="B950" s="160"/>
      <c r="D950" s="154" t="s">
        <v>360</v>
      </c>
      <c r="F950" s="162" t="s">
        <v>841</v>
      </c>
      <c r="H950" s="163">
        <v>0.57199999999999995</v>
      </c>
      <c r="I950" s="164"/>
      <c r="L950" s="160"/>
      <c r="M950" s="165"/>
      <c r="T950" s="166"/>
      <c r="AT950" s="161" t="s">
        <v>360</v>
      </c>
      <c r="AU950" s="161" t="s">
        <v>113</v>
      </c>
      <c r="AV950" s="13" t="s">
        <v>87</v>
      </c>
      <c r="AW950" s="13" t="s">
        <v>4</v>
      </c>
      <c r="AX950" s="13" t="s">
        <v>85</v>
      </c>
      <c r="AY950" s="161" t="s">
        <v>348</v>
      </c>
    </row>
    <row r="951" spans="2:65" s="1" customFormat="1" ht="66.75" customHeight="1">
      <c r="B951" s="33"/>
      <c r="C951" s="136" t="s">
        <v>842</v>
      </c>
      <c r="D951" s="136" t="s">
        <v>352</v>
      </c>
      <c r="E951" s="137" t="s">
        <v>843</v>
      </c>
      <c r="F951" s="138" t="s">
        <v>844</v>
      </c>
      <c r="G951" s="139" t="s">
        <v>355</v>
      </c>
      <c r="H951" s="140">
        <v>1.171</v>
      </c>
      <c r="I951" s="141"/>
      <c r="J951" s="142">
        <f>ROUND(I951*H951,2)</f>
        <v>0</v>
      </c>
      <c r="K951" s="138" t="s">
        <v>356</v>
      </c>
      <c r="L951" s="33"/>
      <c r="M951" s="143" t="s">
        <v>32</v>
      </c>
      <c r="N951" s="144" t="s">
        <v>49</v>
      </c>
      <c r="P951" s="145">
        <f>O951*H951</f>
        <v>0</v>
      </c>
      <c r="Q951" s="145">
        <v>0</v>
      </c>
      <c r="R951" s="145">
        <f>Q951*H951</f>
        <v>0</v>
      </c>
      <c r="S951" s="145">
        <v>0</v>
      </c>
      <c r="T951" s="146">
        <f>S951*H951</f>
        <v>0</v>
      </c>
      <c r="AR951" s="147" t="s">
        <v>133</v>
      </c>
      <c r="AT951" s="147" t="s">
        <v>352</v>
      </c>
      <c r="AU951" s="147" t="s">
        <v>113</v>
      </c>
      <c r="AY951" s="17" t="s">
        <v>348</v>
      </c>
      <c r="BE951" s="148">
        <f>IF(N951="základní",J951,0)</f>
        <v>0</v>
      </c>
      <c r="BF951" s="148">
        <f>IF(N951="snížená",J951,0)</f>
        <v>0</v>
      </c>
      <c r="BG951" s="148">
        <f>IF(N951="zákl. přenesená",J951,0)</f>
        <v>0</v>
      </c>
      <c r="BH951" s="148">
        <f>IF(N951="sníž. přenesená",J951,0)</f>
        <v>0</v>
      </c>
      <c r="BI951" s="148">
        <f>IF(N951="nulová",J951,0)</f>
        <v>0</v>
      </c>
      <c r="BJ951" s="17" t="s">
        <v>85</v>
      </c>
      <c r="BK951" s="148">
        <f>ROUND(I951*H951,2)</f>
        <v>0</v>
      </c>
      <c r="BL951" s="17" t="s">
        <v>133</v>
      </c>
      <c r="BM951" s="147" t="s">
        <v>845</v>
      </c>
    </row>
    <row r="952" spans="2:65" s="1" customFormat="1" ht="10.199999999999999">
      <c r="B952" s="33"/>
      <c r="D952" s="149" t="s">
        <v>358</v>
      </c>
      <c r="F952" s="150" t="s">
        <v>846</v>
      </c>
      <c r="I952" s="151"/>
      <c r="L952" s="33"/>
      <c r="M952" s="152"/>
      <c r="T952" s="54"/>
      <c r="AT952" s="17" t="s">
        <v>358</v>
      </c>
      <c r="AU952" s="17" t="s">
        <v>113</v>
      </c>
    </row>
    <row r="953" spans="2:65" s="12" customFormat="1" ht="10.199999999999999">
      <c r="B953" s="153"/>
      <c r="D953" s="154" t="s">
        <v>360</v>
      </c>
      <c r="E953" s="155" t="s">
        <v>32</v>
      </c>
      <c r="F953" s="156" t="s">
        <v>361</v>
      </c>
      <c r="H953" s="155" t="s">
        <v>32</v>
      </c>
      <c r="I953" s="157"/>
      <c r="L953" s="153"/>
      <c r="M953" s="158"/>
      <c r="T953" s="159"/>
      <c r="AT953" s="155" t="s">
        <v>360</v>
      </c>
      <c r="AU953" s="155" t="s">
        <v>113</v>
      </c>
      <c r="AV953" s="12" t="s">
        <v>85</v>
      </c>
      <c r="AW953" s="12" t="s">
        <v>39</v>
      </c>
      <c r="AX953" s="12" t="s">
        <v>78</v>
      </c>
      <c r="AY953" s="155" t="s">
        <v>348</v>
      </c>
    </row>
    <row r="954" spans="2:65" s="12" customFormat="1" ht="10.199999999999999">
      <c r="B954" s="153"/>
      <c r="D954" s="154" t="s">
        <v>360</v>
      </c>
      <c r="E954" s="155" t="s">
        <v>32</v>
      </c>
      <c r="F954" s="156" t="s">
        <v>457</v>
      </c>
      <c r="H954" s="155" t="s">
        <v>32</v>
      </c>
      <c r="I954" s="157"/>
      <c r="L954" s="153"/>
      <c r="M954" s="158"/>
      <c r="T954" s="159"/>
      <c r="AT954" s="155" t="s">
        <v>360</v>
      </c>
      <c r="AU954" s="155" t="s">
        <v>113</v>
      </c>
      <c r="AV954" s="12" t="s">
        <v>85</v>
      </c>
      <c r="AW954" s="12" t="s">
        <v>39</v>
      </c>
      <c r="AX954" s="12" t="s">
        <v>78</v>
      </c>
      <c r="AY954" s="155" t="s">
        <v>348</v>
      </c>
    </row>
    <row r="955" spans="2:65" s="12" customFormat="1" ht="10.199999999999999">
      <c r="B955" s="153"/>
      <c r="D955" s="154" t="s">
        <v>360</v>
      </c>
      <c r="E955" s="155" t="s">
        <v>32</v>
      </c>
      <c r="F955" s="156" t="s">
        <v>847</v>
      </c>
      <c r="H955" s="155" t="s">
        <v>32</v>
      </c>
      <c r="I955" s="157"/>
      <c r="L955" s="153"/>
      <c r="M955" s="158"/>
      <c r="T955" s="159"/>
      <c r="AT955" s="155" t="s">
        <v>360</v>
      </c>
      <c r="AU955" s="155" t="s">
        <v>113</v>
      </c>
      <c r="AV955" s="12" t="s">
        <v>85</v>
      </c>
      <c r="AW955" s="12" t="s">
        <v>39</v>
      </c>
      <c r="AX955" s="12" t="s">
        <v>78</v>
      </c>
      <c r="AY955" s="155" t="s">
        <v>348</v>
      </c>
    </row>
    <row r="956" spans="2:65" s="12" customFormat="1" ht="10.199999999999999">
      <c r="B956" s="153"/>
      <c r="D956" s="154" t="s">
        <v>360</v>
      </c>
      <c r="E956" s="155" t="s">
        <v>32</v>
      </c>
      <c r="F956" s="156" t="s">
        <v>848</v>
      </c>
      <c r="H956" s="155" t="s">
        <v>32</v>
      </c>
      <c r="I956" s="157"/>
      <c r="L956" s="153"/>
      <c r="M956" s="158"/>
      <c r="T956" s="159"/>
      <c r="AT956" s="155" t="s">
        <v>360</v>
      </c>
      <c r="AU956" s="155" t="s">
        <v>113</v>
      </c>
      <c r="AV956" s="12" t="s">
        <v>85</v>
      </c>
      <c r="AW956" s="12" t="s">
        <v>39</v>
      </c>
      <c r="AX956" s="12" t="s">
        <v>78</v>
      </c>
      <c r="AY956" s="155" t="s">
        <v>348</v>
      </c>
    </row>
    <row r="957" spans="2:65" s="13" customFormat="1" ht="10.199999999999999">
      <c r="B957" s="160"/>
      <c r="D957" s="154" t="s">
        <v>360</v>
      </c>
      <c r="E957" s="161" t="s">
        <v>32</v>
      </c>
      <c r="F957" s="162" t="s">
        <v>849</v>
      </c>
      <c r="H957" s="163">
        <v>1.25</v>
      </c>
      <c r="I957" s="164"/>
      <c r="L957" s="160"/>
      <c r="M957" s="165"/>
      <c r="T957" s="166"/>
      <c r="AT957" s="161" t="s">
        <v>360</v>
      </c>
      <c r="AU957" s="161" t="s">
        <v>113</v>
      </c>
      <c r="AV957" s="13" t="s">
        <v>87</v>
      </c>
      <c r="AW957" s="13" t="s">
        <v>39</v>
      </c>
      <c r="AX957" s="13" t="s">
        <v>78</v>
      </c>
      <c r="AY957" s="161" t="s">
        <v>348</v>
      </c>
    </row>
    <row r="958" spans="2:65" s="12" customFormat="1" ht="10.199999999999999">
      <c r="B958" s="153"/>
      <c r="D958" s="154" t="s">
        <v>360</v>
      </c>
      <c r="E958" s="155" t="s">
        <v>32</v>
      </c>
      <c r="F958" s="156" t="s">
        <v>850</v>
      </c>
      <c r="H958" s="155" t="s">
        <v>32</v>
      </c>
      <c r="I958" s="157"/>
      <c r="L958" s="153"/>
      <c r="M958" s="158"/>
      <c r="T958" s="159"/>
      <c r="AT958" s="155" t="s">
        <v>360</v>
      </c>
      <c r="AU958" s="155" t="s">
        <v>113</v>
      </c>
      <c r="AV958" s="12" t="s">
        <v>85</v>
      </c>
      <c r="AW958" s="12" t="s">
        <v>39</v>
      </c>
      <c r="AX958" s="12" t="s">
        <v>78</v>
      </c>
      <c r="AY958" s="155" t="s">
        <v>348</v>
      </c>
    </row>
    <row r="959" spans="2:65" s="13" customFormat="1" ht="10.199999999999999">
      <c r="B959" s="160"/>
      <c r="D959" s="154" t="s">
        <v>360</v>
      </c>
      <c r="E959" s="161" t="s">
        <v>32</v>
      </c>
      <c r="F959" s="162" t="s">
        <v>851</v>
      </c>
      <c r="H959" s="163">
        <v>-7.9000000000000001E-2</v>
      </c>
      <c r="I959" s="164"/>
      <c r="L959" s="160"/>
      <c r="M959" s="165"/>
      <c r="T959" s="166"/>
      <c r="AT959" s="161" t="s">
        <v>360</v>
      </c>
      <c r="AU959" s="161" t="s">
        <v>113</v>
      </c>
      <c r="AV959" s="13" t="s">
        <v>87</v>
      </c>
      <c r="AW959" s="13" t="s">
        <v>39</v>
      </c>
      <c r="AX959" s="13" t="s">
        <v>78</v>
      </c>
      <c r="AY959" s="161" t="s">
        <v>348</v>
      </c>
    </row>
    <row r="960" spans="2:65" s="14" customFormat="1" ht="10.199999999999999">
      <c r="B960" s="171"/>
      <c r="D960" s="154" t="s">
        <v>360</v>
      </c>
      <c r="E960" s="172" t="s">
        <v>32</v>
      </c>
      <c r="F960" s="173" t="s">
        <v>444</v>
      </c>
      <c r="H960" s="174">
        <v>1.171</v>
      </c>
      <c r="I960" s="175"/>
      <c r="L960" s="171"/>
      <c r="M960" s="176"/>
      <c r="T960" s="177"/>
      <c r="AT960" s="172" t="s">
        <v>360</v>
      </c>
      <c r="AU960" s="172" t="s">
        <v>113</v>
      </c>
      <c r="AV960" s="14" t="s">
        <v>133</v>
      </c>
      <c r="AW960" s="14" t="s">
        <v>39</v>
      </c>
      <c r="AX960" s="14" t="s">
        <v>85</v>
      </c>
      <c r="AY960" s="172" t="s">
        <v>348</v>
      </c>
    </row>
    <row r="961" spans="2:65" s="1" customFormat="1" ht="10.199999999999999">
      <c r="B961" s="33"/>
      <c r="D961" s="154" t="s">
        <v>376</v>
      </c>
      <c r="F961" s="189" t="s">
        <v>852</v>
      </c>
      <c r="L961" s="33"/>
      <c r="M961" s="152"/>
      <c r="T961" s="54"/>
      <c r="AU961" s="17" t="s">
        <v>113</v>
      </c>
    </row>
    <row r="962" spans="2:65" s="1" customFormat="1" ht="10.199999999999999">
      <c r="B962" s="33"/>
      <c r="D962" s="154" t="s">
        <v>376</v>
      </c>
      <c r="F962" s="168" t="s">
        <v>463</v>
      </c>
      <c r="H962" s="169">
        <v>0</v>
      </c>
      <c r="L962" s="33"/>
      <c r="M962" s="152"/>
      <c r="T962" s="54"/>
      <c r="AU962" s="17" t="s">
        <v>113</v>
      </c>
    </row>
    <row r="963" spans="2:65" s="1" customFormat="1" ht="10.199999999999999">
      <c r="B963" s="33"/>
      <c r="D963" s="154" t="s">
        <v>376</v>
      </c>
      <c r="F963" s="168" t="s">
        <v>853</v>
      </c>
      <c r="H963" s="169">
        <v>0.5</v>
      </c>
      <c r="L963" s="33"/>
      <c r="M963" s="152"/>
      <c r="T963" s="54"/>
      <c r="AU963" s="17" t="s">
        <v>113</v>
      </c>
    </row>
    <row r="964" spans="2:65" s="1" customFormat="1" ht="10.199999999999999">
      <c r="B964" s="33"/>
      <c r="D964" s="154" t="s">
        <v>376</v>
      </c>
      <c r="F964" s="168" t="s">
        <v>854</v>
      </c>
      <c r="H964" s="169">
        <v>2</v>
      </c>
      <c r="L964" s="33"/>
      <c r="M964" s="152"/>
      <c r="T964" s="54"/>
      <c r="AU964" s="17" t="s">
        <v>113</v>
      </c>
    </row>
    <row r="965" spans="2:65" s="1" customFormat="1" ht="10.199999999999999">
      <c r="B965" s="33"/>
      <c r="D965" s="154" t="s">
        <v>376</v>
      </c>
      <c r="F965" s="190" t="s">
        <v>813</v>
      </c>
      <c r="L965" s="33"/>
      <c r="M965" s="152"/>
      <c r="T965" s="54"/>
      <c r="AU965" s="17" t="s">
        <v>113</v>
      </c>
    </row>
    <row r="966" spans="2:65" s="1" customFormat="1" ht="10.199999999999999">
      <c r="B966" s="33"/>
      <c r="D966" s="154" t="s">
        <v>376</v>
      </c>
      <c r="F966" s="191" t="s">
        <v>814</v>
      </c>
      <c r="H966" s="169">
        <v>2</v>
      </c>
      <c r="L966" s="33"/>
      <c r="M966" s="152"/>
      <c r="T966" s="54"/>
      <c r="AU966" s="17" t="s">
        <v>113</v>
      </c>
    </row>
    <row r="967" spans="2:65" s="1" customFormat="1" ht="16.5" customHeight="1">
      <c r="B967" s="33"/>
      <c r="C967" s="178" t="s">
        <v>855</v>
      </c>
      <c r="D967" s="178" t="s">
        <v>496</v>
      </c>
      <c r="E967" s="179" t="s">
        <v>856</v>
      </c>
      <c r="F967" s="180" t="s">
        <v>857</v>
      </c>
      <c r="G967" s="181" t="s">
        <v>408</v>
      </c>
      <c r="H967" s="182">
        <v>2.3420000000000001</v>
      </c>
      <c r="I967" s="183"/>
      <c r="J967" s="184">
        <f>ROUND(I967*H967,2)</f>
        <v>0</v>
      </c>
      <c r="K967" s="180" t="s">
        <v>356</v>
      </c>
      <c r="L967" s="185"/>
      <c r="M967" s="186" t="s">
        <v>32</v>
      </c>
      <c r="N967" s="187" t="s">
        <v>49</v>
      </c>
      <c r="P967" s="145">
        <f>O967*H967</f>
        <v>0</v>
      </c>
      <c r="Q967" s="145">
        <v>0</v>
      </c>
      <c r="R967" s="145">
        <f>Q967*H967</f>
        <v>0</v>
      </c>
      <c r="S967" s="145">
        <v>0</v>
      </c>
      <c r="T967" s="146">
        <f>S967*H967</f>
        <v>0</v>
      </c>
      <c r="AR967" s="147" t="s">
        <v>433</v>
      </c>
      <c r="AT967" s="147" t="s">
        <v>496</v>
      </c>
      <c r="AU967" s="147" t="s">
        <v>113</v>
      </c>
      <c r="AY967" s="17" t="s">
        <v>348</v>
      </c>
      <c r="BE967" s="148">
        <f>IF(N967="základní",J967,0)</f>
        <v>0</v>
      </c>
      <c r="BF967" s="148">
        <f>IF(N967="snížená",J967,0)</f>
        <v>0</v>
      </c>
      <c r="BG967" s="148">
        <f>IF(N967="zákl. přenesená",J967,0)</f>
        <v>0</v>
      </c>
      <c r="BH967" s="148">
        <f>IF(N967="sníž. přenesená",J967,0)</f>
        <v>0</v>
      </c>
      <c r="BI967" s="148">
        <f>IF(N967="nulová",J967,0)</f>
        <v>0</v>
      </c>
      <c r="BJ967" s="17" t="s">
        <v>85</v>
      </c>
      <c r="BK967" s="148">
        <f>ROUND(I967*H967,2)</f>
        <v>0</v>
      </c>
      <c r="BL967" s="17" t="s">
        <v>133</v>
      </c>
      <c r="BM967" s="147" t="s">
        <v>858</v>
      </c>
    </row>
    <row r="968" spans="2:65" s="13" customFormat="1" ht="10.199999999999999">
      <c r="B968" s="160"/>
      <c r="D968" s="154" t="s">
        <v>360</v>
      </c>
      <c r="F968" s="162" t="s">
        <v>859</v>
      </c>
      <c r="H968" s="163">
        <v>2.3420000000000001</v>
      </c>
      <c r="I968" s="164"/>
      <c r="L968" s="160"/>
      <c r="M968" s="165"/>
      <c r="T968" s="166"/>
      <c r="AT968" s="161" t="s">
        <v>360</v>
      </c>
      <c r="AU968" s="161" t="s">
        <v>113</v>
      </c>
      <c r="AV968" s="13" t="s">
        <v>87</v>
      </c>
      <c r="AW968" s="13" t="s">
        <v>4</v>
      </c>
      <c r="AX968" s="13" t="s">
        <v>85</v>
      </c>
      <c r="AY968" s="161" t="s">
        <v>348</v>
      </c>
    </row>
    <row r="969" spans="2:65" s="1" customFormat="1" ht="33" customHeight="1">
      <c r="B969" s="33"/>
      <c r="C969" s="136" t="s">
        <v>860</v>
      </c>
      <c r="D969" s="136" t="s">
        <v>352</v>
      </c>
      <c r="E969" s="137" t="s">
        <v>861</v>
      </c>
      <c r="F969" s="138" t="s">
        <v>862</v>
      </c>
      <c r="G969" s="139" t="s">
        <v>355</v>
      </c>
      <c r="H969" s="140">
        <v>0.25</v>
      </c>
      <c r="I969" s="141"/>
      <c r="J969" s="142">
        <f>ROUND(I969*H969,2)</f>
        <v>0</v>
      </c>
      <c r="K969" s="138" t="s">
        <v>356</v>
      </c>
      <c r="L969" s="33"/>
      <c r="M969" s="143" t="s">
        <v>32</v>
      </c>
      <c r="N969" s="144" t="s">
        <v>49</v>
      </c>
      <c r="P969" s="145">
        <f>O969*H969</f>
        <v>0</v>
      </c>
      <c r="Q969" s="145">
        <v>0</v>
      </c>
      <c r="R969" s="145">
        <f>Q969*H969</f>
        <v>0</v>
      </c>
      <c r="S969" s="145">
        <v>0</v>
      </c>
      <c r="T969" s="146">
        <f>S969*H969</f>
        <v>0</v>
      </c>
      <c r="AR969" s="147" t="s">
        <v>133</v>
      </c>
      <c r="AT969" s="147" t="s">
        <v>352</v>
      </c>
      <c r="AU969" s="147" t="s">
        <v>113</v>
      </c>
      <c r="AY969" s="17" t="s">
        <v>348</v>
      </c>
      <c r="BE969" s="148">
        <f>IF(N969="základní",J969,0)</f>
        <v>0</v>
      </c>
      <c r="BF969" s="148">
        <f>IF(N969="snížená",J969,0)</f>
        <v>0</v>
      </c>
      <c r="BG969" s="148">
        <f>IF(N969="zákl. přenesená",J969,0)</f>
        <v>0</v>
      </c>
      <c r="BH969" s="148">
        <f>IF(N969="sníž. přenesená",J969,0)</f>
        <v>0</v>
      </c>
      <c r="BI969" s="148">
        <f>IF(N969="nulová",J969,0)</f>
        <v>0</v>
      </c>
      <c r="BJ969" s="17" t="s">
        <v>85</v>
      </c>
      <c r="BK969" s="148">
        <f>ROUND(I969*H969,2)</f>
        <v>0</v>
      </c>
      <c r="BL969" s="17" t="s">
        <v>133</v>
      </c>
      <c r="BM969" s="147" t="s">
        <v>863</v>
      </c>
    </row>
    <row r="970" spans="2:65" s="1" customFormat="1" ht="10.199999999999999">
      <c r="B970" s="33"/>
      <c r="D970" s="149" t="s">
        <v>358</v>
      </c>
      <c r="F970" s="150" t="s">
        <v>864</v>
      </c>
      <c r="I970" s="151"/>
      <c r="L970" s="33"/>
      <c r="M970" s="152"/>
      <c r="T970" s="54"/>
      <c r="AT970" s="17" t="s">
        <v>358</v>
      </c>
      <c r="AU970" s="17" t="s">
        <v>113</v>
      </c>
    </row>
    <row r="971" spans="2:65" s="12" customFormat="1" ht="10.199999999999999">
      <c r="B971" s="153"/>
      <c r="D971" s="154" t="s">
        <v>360</v>
      </c>
      <c r="E971" s="155" t="s">
        <v>32</v>
      </c>
      <c r="F971" s="156" t="s">
        <v>361</v>
      </c>
      <c r="H971" s="155" t="s">
        <v>32</v>
      </c>
      <c r="I971" s="157"/>
      <c r="L971" s="153"/>
      <c r="M971" s="158"/>
      <c r="T971" s="159"/>
      <c r="AT971" s="155" t="s">
        <v>360</v>
      </c>
      <c r="AU971" s="155" t="s">
        <v>113</v>
      </c>
      <c r="AV971" s="12" t="s">
        <v>85</v>
      </c>
      <c r="AW971" s="12" t="s">
        <v>39</v>
      </c>
      <c r="AX971" s="12" t="s">
        <v>78</v>
      </c>
      <c r="AY971" s="155" t="s">
        <v>348</v>
      </c>
    </row>
    <row r="972" spans="2:65" s="12" customFormat="1" ht="10.199999999999999">
      <c r="B972" s="153"/>
      <c r="D972" s="154" t="s">
        <v>360</v>
      </c>
      <c r="E972" s="155" t="s">
        <v>32</v>
      </c>
      <c r="F972" s="156" t="s">
        <v>457</v>
      </c>
      <c r="H972" s="155" t="s">
        <v>32</v>
      </c>
      <c r="I972" s="157"/>
      <c r="L972" s="153"/>
      <c r="M972" s="158"/>
      <c r="T972" s="159"/>
      <c r="AT972" s="155" t="s">
        <v>360</v>
      </c>
      <c r="AU972" s="155" t="s">
        <v>113</v>
      </c>
      <c r="AV972" s="12" t="s">
        <v>85</v>
      </c>
      <c r="AW972" s="12" t="s">
        <v>39</v>
      </c>
      <c r="AX972" s="12" t="s">
        <v>78</v>
      </c>
      <c r="AY972" s="155" t="s">
        <v>348</v>
      </c>
    </row>
    <row r="973" spans="2:65" s="12" customFormat="1" ht="10.199999999999999">
      <c r="B973" s="153"/>
      <c r="D973" s="154" t="s">
        <v>360</v>
      </c>
      <c r="E973" s="155" t="s">
        <v>32</v>
      </c>
      <c r="F973" s="156" t="s">
        <v>847</v>
      </c>
      <c r="H973" s="155" t="s">
        <v>32</v>
      </c>
      <c r="I973" s="157"/>
      <c r="L973" s="153"/>
      <c r="M973" s="158"/>
      <c r="T973" s="159"/>
      <c r="AT973" s="155" t="s">
        <v>360</v>
      </c>
      <c r="AU973" s="155" t="s">
        <v>113</v>
      </c>
      <c r="AV973" s="12" t="s">
        <v>85</v>
      </c>
      <c r="AW973" s="12" t="s">
        <v>39</v>
      </c>
      <c r="AX973" s="12" t="s">
        <v>78</v>
      </c>
      <c r="AY973" s="155" t="s">
        <v>348</v>
      </c>
    </row>
    <row r="974" spans="2:65" s="12" customFormat="1" ht="10.199999999999999">
      <c r="B974" s="153"/>
      <c r="D974" s="154" t="s">
        <v>360</v>
      </c>
      <c r="E974" s="155" t="s">
        <v>32</v>
      </c>
      <c r="F974" s="156" t="s">
        <v>848</v>
      </c>
      <c r="H974" s="155" t="s">
        <v>32</v>
      </c>
      <c r="I974" s="157"/>
      <c r="L974" s="153"/>
      <c r="M974" s="158"/>
      <c r="T974" s="159"/>
      <c r="AT974" s="155" t="s">
        <v>360</v>
      </c>
      <c r="AU974" s="155" t="s">
        <v>113</v>
      </c>
      <c r="AV974" s="12" t="s">
        <v>85</v>
      </c>
      <c r="AW974" s="12" t="s">
        <v>39</v>
      </c>
      <c r="AX974" s="12" t="s">
        <v>78</v>
      </c>
      <c r="AY974" s="155" t="s">
        <v>348</v>
      </c>
    </row>
    <row r="975" spans="2:65" s="13" customFormat="1" ht="10.199999999999999">
      <c r="B975" s="160"/>
      <c r="D975" s="154" t="s">
        <v>360</v>
      </c>
      <c r="E975" s="161" t="s">
        <v>32</v>
      </c>
      <c r="F975" s="162" t="s">
        <v>865</v>
      </c>
      <c r="H975" s="163">
        <v>0.25</v>
      </c>
      <c r="I975" s="164"/>
      <c r="L975" s="160"/>
      <c r="M975" s="165"/>
      <c r="T975" s="166"/>
      <c r="AT975" s="161" t="s">
        <v>360</v>
      </c>
      <c r="AU975" s="161" t="s">
        <v>113</v>
      </c>
      <c r="AV975" s="13" t="s">
        <v>87</v>
      </c>
      <c r="AW975" s="13" t="s">
        <v>39</v>
      </c>
      <c r="AX975" s="13" t="s">
        <v>85</v>
      </c>
      <c r="AY975" s="161" t="s">
        <v>348</v>
      </c>
    </row>
    <row r="976" spans="2:65" s="1" customFormat="1" ht="10.199999999999999">
      <c r="B976" s="33"/>
      <c r="D976" s="154" t="s">
        <v>376</v>
      </c>
      <c r="F976" s="167" t="s">
        <v>811</v>
      </c>
      <c r="L976" s="33"/>
      <c r="M976" s="152"/>
      <c r="T976" s="54"/>
      <c r="AU976" s="17" t="s">
        <v>113</v>
      </c>
    </row>
    <row r="977" spans="2:65" s="1" customFormat="1" ht="10.199999999999999">
      <c r="B977" s="33"/>
      <c r="D977" s="154" t="s">
        <v>376</v>
      </c>
      <c r="F977" s="168" t="s">
        <v>812</v>
      </c>
      <c r="H977" s="169">
        <v>0.5</v>
      </c>
      <c r="L977" s="33"/>
      <c r="M977" s="152"/>
      <c r="T977" s="54"/>
      <c r="AU977" s="17" t="s">
        <v>113</v>
      </c>
    </row>
    <row r="978" spans="2:65" s="1" customFormat="1" ht="10.199999999999999">
      <c r="B978" s="33"/>
      <c r="D978" s="154" t="s">
        <v>376</v>
      </c>
      <c r="F978" s="167" t="s">
        <v>813</v>
      </c>
      <c r="L978" s="33"/>
      <c r="M978" s="152"/>
      <c r="T978" s="54"/>
      <c r="AU978" s="17" t="s">
        <v>113</v>
      </c>
    </row>
    <row r="979" spans="2:65" s="1" customFormat="1" ht="10.199999999999999">
      <c r="B979" s="33"/>
      <c r="D979" s="154" t="s">
        <v>376</v>
      </c>
      <c r="F979" s="168" t="s">
        <v>814</v>
      </c>
      <c r="H979" s="169">
        <v>2</v>
      </c>
      <c r="L979" s="33"/>
      <c r="M979" s="152"/>
      <c r="T979" s="54"/>
      <c r="AU979" s="17" t="s">
        <v>113</v>
      </c>
    </row>
    <row r="980" spans="2:65" s="1" customFormat="1" ht="24.15" customHeight="1">
      <c r="B980" s="33"/>
      <c r="C980" s="136" t="s">
        <v>866</v>
      </c>
      <c r="D980" s="136" t="s">
        <v>352</v>
      </c>
      <c r="E980" s="137" t="s">
        <v>867</v>
      </c>
      <c r="F980" s="138" t="s">
        <v>868</v>
      </c>
      <c r="G980" s="139" t="s">
        <v>515</v>
      </c>
      <c r="H980" s="140">
        <v>2</v>
      </c>
      <c r="I980" s="141"/>
      <c r="J980" s="142">
        <f>ROUND(I980*H980,2)</f>
        <v>0</v>
      </c>
      <c r="K980" s="138" t="s">
        <v>356</v>
      </c>
      <c r="L980" s="33"/>
      <c r="M980" s="143" t="s">
        <v>32</v>
      </c>
      <c r="N980" s="144" t="s">
        <v>49</v>
      </c>
      <c r="P980" s="145">
        <f>O980*H980</f>
        <v>0</v>
      </c>
      <c r="Q980" s="145">
        <v>8.7419999999999998E-2</v>
      </c>
      <c r="R980" s="145">
        <f>Q980*H980</f>
        <v>0.17484</v>
      </c>
      <c r="S980" s="145">
        <v>0</v>
      </c>
      <c r="T980" s="146">
        <f>S980*H980</f>
        <v>0</v>
      </c>
      <c r="AR980" s="147" t="s">
        <v>133</v>
      </c>
      <c r="AT980" s="147" t="s">
        <v>352</v>
      </c>
      <c r="AU980" s="147" t="s">
        <v>113</v>
      </c>
      <c r="AY980" s="17" t="s">
        <v>348</v>
      </c>
      <c r="BE980" s="148">
        <f>IF(N980="základní",J980,0)</f>
        <v>0</v>
      </c>
      <c r="BF980" s="148">
        <f>IF(N980="snížená",J980,0)</f>
        <v>0</v>
      </c>
      <c r="BG980" s="148">
        <f>IF(N980="zákl. přenesená",J980,0)</f>
        <v>0</v>
      </c>
      <c r="BH980" s="148">
        <f>IF(N980="sníž. přenesená",J980,0)</f>
        <v>0</v>
      </c>
      <c r="BI980" s="148">
        <f>IF(N980="nulová",J980,0)</f>
        <v>0</v>
      </c>
      <c r="BJ980" s="17" t="s">
        <v>85</v>
      </c>
      <c r="BK980" s="148">
        <f>ROUND(I980*H980,2)</f>
        <v>0</v>
      </c>
      <c r="BL980" s="17" t="s">
        <v>133</v>
      </c>
      <c r="BM980" s="147" t="s">
        <v>869</v>
      </c>
    </row>
    <row r="981" spans="2:65" s="1" customFormat="1" ht="10.199999999999999">
      <c r="B981" s="33"/>
      <c r="D981" s="149" t="s">
        <v>358</v>
      </c>
      <c r="F981" s="150" t="s">
        <v>870</v>
      </c>
      <c r="I981" s="151"/>
      <c r="L981" s="33"/>
      <c r="M981" s="152"/>
      <c r="T981" s="54"/>
      <c r="AT981" s="17" t="s">
        <v>358</v>
      </c>
      <c r="AU981" s="17" t="s">
        <v>113</v>
      </c>
    </row>
    <row r="982" spans="2:65" s="12" customFormat="1" ht="10.199999999999999">
      <c r="B982" s="153"/>
      <c r="D982" s="154" t="s">
        <v>360</v>
      </c>
      <c r="E982" s="155" t="s">
        <v>32</v>
      </c>
      <c r="F982" s="156" t="s">
        <v>361</v>
      </c>
      <c r="H982" s="155" t="s">
        <v>32</v>
      </c>
      <c r="I982" s="157"/>
      <c r="L982" s="153"/>
      <c r="M982" s="158"/>
      <c r="T982" s="159"/>
      <c r="AT982" s="155" t="s">
        <v>360</v>
      </c>
      <c r="AU982" s="155" t="s">
        <v>113</v>
      </c>
      <c r="AV982" s="12" t="s">
        <v>85</v>
      </c>
      <c r="AW982" s="12" t="s">
        <v>39</v>
      </c>
      <c r="AX982" s="12" t="s">
        <v>78</v>
      </c>
      <c r="AY982" s="155" t="s">
        <v>348</v>
      </c>
    </row>
    <row r="983" spans="2:65" s="12" customFormat="1" ht="10.199999999999999">
      <c r="B983" s="153"/>
      <c r="D983" s="154" t="s">
        <v>360</v>
      </c>
      <c r="E983" s="155" t="s">
        <v>32</v>
      </c>
      <c r="F983" s="156" t="s">
        <v>457</v>
      </c>
      <c r="H983" s="155" t="s">
        <v>32</v>
      </c>
      <c r="I983" s="157"/>
      <c r="L983" s="153"/>
      <c r="M983" s="158"/>
      <c r="T983" s="159"/>
      <c r="AT983" s="155" t="s">
        <v>360</v>
      </c>
      <c r="AU983" s="155" t="s">
        <v>113</v>
      </c>
      <c r="AV983" s="12" t="s">
        <v>85</v>
      </c>
      <c r="AW983" s="12" t="s">
        <v>39</v>
      </c>
      <c r="AX983" s="12" t="s">
        <v>78</v>
      </c>
      <c r="AY983" s="155" t="s">
        <v>348</v>
      </c>
    </row>
    <row r="984" spans="2:65" s="12" customFormat="1" ht="10.199999999999999">
      <c r="B984" s="153"/>
      <c r="D984" s="154" t="s">
        <v>360</v>
      </c>
      <c r="E984" s="155" t="s">
        <v>32</v>
      </c>
      <c r="F984" s="156" t="s">
        <v>871</v>
      </c>
      <c r="H984" s="155" t="s">
        <v>32</v>
      </c>
      <c r="I984" s="157"/>
      <c r="L984" s="153"/>
      <c r="M984" s="158"/>
      <c r="T984" s="159"/>
      <c r="AT984" s="155" t="s">
        <v>360</v>
      </c>
      <c r="AU984" s="155" t="s">
        <v>113</v>
      </c>
      <c r="AV984" s="12" t="s">
        <v>85</v>
      </c>
      <c r="AW984" s="12" t="s">
        <v>39</v>
      </c>
      <c r="AX984" s="12" t="s">
        <v>78</v>
      </c>
      <c r="AY984" s="155" t="s">
        <v>348</v>
      </c>
    </row>
    <row r="985" spans="2:65" s="12" customFormat="1" ht="10.199999999999999">
      <c r="B985" s="153"/>
      <c r="D985" s="154" t="s">
        <v>360</v>
      </c>
      <c r="E985" s="155" t="s">
        <v>32</v>
      </c>
      <c r="F985" s="156" t="s">
        <v>872</v>
      </c>
      <c r="H985" s="155" t="s">
        <v>32</v>
      </c>
      <c r="I985" s="157"/>
      <c r="L985" s="153"/>
      <c r="M985" s="158"/>
      <c r="T985" s="159"/>
      <c r="AT985" s="155" t="s">
        <v>360</v>
      </c>
      <c r="AU985" s="155" t="s">
        <v>113</v>
      </c>
      <c r="AV985" s="12" t="s">
        <v>85</v>
      </c>
      <c r="AW985" s="12" t="s">
        <v>39</v>
      </c>
      <c r="AX985" s="12" t="s">
        <v>78</v>
      </c>
      <c r="AY985" s="155" t="s">
        <v>348</v>
      </c>
    </row>
    <row r="986" spans="2:65" s="13" customFormat="1" ht="10.199999999999999">
      <c r="B986" s="160"/>
      <c r="D986" s="154" t="s">
        <v>360</v>
      </c>
      <c r="E986" s="162" t="s">
        <v>32</v>
      </c>
      <c r="F986" s="170" t="s">
        <v>143</v>
      </c>
      <c r="H986" s="163">
        <v>2</v>
      </c>
      <c r="I986" s="164"/>
      <c r="L986" s="160"/>
      <c r="M986" s="165"/>
      <c r="T986" s="166"/>
      <c r="AT986" s="161" t="s">
        <v>360</v>
      </c>
      <c r="AU986" s="161" t="s">
        <v>113</v>
      </c>
      <c r="AV986" s="13" t="s">
        <v>87</v>
      </c>
      <c r="AW986" s="13" t="s">
        <v>39</v>
      </c>
      <c r="AX986" s="13" t="s">
        <v>85</v>
      </c>
      <c r="AY986" s="161" t="s">
        <v>348</v>
      </c>
    </row>
    <row r="987" spans="2:65" s="1" customFormat="1" ht="10.199999999999999">
      <c r="B987" s="33"/>
      <c r="D987" s="154" t="s">
        <v>376</v>
      </c>
      <c r="F987" s="167" t="s">
        <v>873</v>
      </c>
      <c r="L987" s="33"/>
      <c r="M987" s="152"/>
      <c r="T987" s="54"/>
      <c r="AU987" s="17" t="s">
        <v>113</v>
      </c>
    </row>
    <row r="988" spans="2:65" s="1" customFormat="1" ht="10.199999999999999">
      <c r="B988" s="33"/>
      <c r="D988" s="154" t="s">
        <v>376</v>
      </c>
      <c r="F988" s="168" t="s">
        <v>531</v>
      </c>
      <c r="H988" s="169">
        <v>1</v>
      </c>
      <c r="L988" s="33"/>
      <c r="M988" s="152"/>
      <c r="T988" s="54"/>
      <c r="AU988" s="17" t="s">
        <v>113</v>
      </c>
    </row>
    <row r="989" spans="2:65" s="1" customFormat="1" ht="10.199999999999999">
      <c r="B989" s="33"/>
      <c r="D989" s="154" t="s">
        <v>376</v>
      </c>
      <c r="F989" s="167" t="s">
        <v>874</v>
      </c>
      <c r="L989" s="33"/>
      <c r="M989" s="152"/>
      <c r="T989" s="54"/>
      <c r="AU989" s="17" t="s">
        <v>113</v>
      </c>
    </row>
    <row r="990" spans="2:65" s="1" customFormat="1" ht="10.199999999999999">
      <c r="B990" s="33"/>
      <c r="D990" s="154" t="s">
        <v>376</v>
      </c>
      <c r="F990" s="168" t="s">
        <v>531</v>
      </c>
      <c r="H990" s="169">
        <v>1</v>
      </c>
      <c r="L990" s="33"/>
      <c r="M990" s="152"/>
      <c r="T990" s="54"/>
      <c r="AU990" s="17" t="s">
        <v>113</v>
      </c>
    </row>
    <row r="991" spans="2:65" s="1" customFormat="1" ht="24.15" customHeight="1">
      <c r="B991" s="33"/>
      <c r="C991" s="178" t="s">
        <v>875</v>
      </c>
      <c r="D991" s="178" t="s">
        <v>496</v>
      </c>
      <c r="E991" s="179" t="s">
        <v>876</v>
      </c>
      <c r="F991" s="180" t="s">
        <v>877</v>
      </c>
      <c r="G991" s="181" t="s">
        <v>515</v>
      </c>
      <c r="H991" s="182">
        <v>2</v>
      </c>
      <c r="I991" s="183"/>
      <c r="J991" s="184">
        <f>ROUND(I991*H991,2)</f>
        <v>0</v>
      </c>
      <c r="K991" s="180" t="s">
        <v>356</v>
      </c>
      <c r="L991" s="185"/>
      <c r="M991" s="186" t="s">
        <v>32</v>
      </c>
      <c r="N991" s="187" t="s">
        <v>49</v>
      </c>
      <c r="P991" s="145">
        <f>O991*H991</f>
        <v>0</v>
      </c>
      <c r="Q991" s="145">
        <v>2.7E-2</v>
      </c>
      <c r="R991" s="145">
        <f>Q991*H991</f>
        <v>5.3999999999999999E-2</v>
      </c>
      <c r="S991" s="145">
        <v>0</v>
      </c>
      <c r="T991" s="146">
        <f>S991*H991</f>
        <v>0</v>
      </c>
      <c r="AR991" s="147" t="s">
        <v>433</v>
      </c>
      <c r="AT991" s="147" t="s">
        <v>496</v>
      </c>
      <c r="AU991" s="147" t="s">
        <v>113</v>
      </c>
      <c r="AY991" s="17" t="s">
        <v>348</v>
      </c>
      <c r="BE991" s="148">
        <f>IF(N991="základní",J991,0)</f>
        <v>0</v>
      </c>
      <c r="BF991" s="148">
        <f>IF(N991="snížená",J991,0)</f>
        <v>0</v>
      </c>
      <c r="BG991" s="148">
        <f>IF(N991="zákl. přenesená",J991,0)</f>
        <v>0</v>
      </c>
      <c r="BH991" s="148">
        <f>IF(N991="sníž. přenesená",J991,0)</f>
        <v>0</v>
      </c>
      <c r="BI991" s="148">
        <f>IF(N991="nulová",J991,0)</f>
        <v>0</v>
      </c>
      <c r="BJ991" s="17" t="s">
        <v>85</v>
      </c>
      <c r="BK991" s="148">
        <f>ROUND(I991*H991,2)</f>
        <v>0</v>
      </c>
      <c r="BL991" s="17" t="s">
        <v>133</v>
      </c>
      <c r="BM991" s="147" t="s">
        <v>878</v>
      </c>
    </row>
    <row r="992" spans="2:65" s="1" customFormat="1" ht="24.15" customHeight="1">
      <c r="B992" s="33"/>
      <c r="C992" s="136" t="s">
        <v>879</v>
      </c>
      <c r="D992" s="136" t="s">
        <v>352</v>
      </c>
      <c r="E992" s="137" t="s">
        <v>880</v>
      </c>
      <c r="F992" s="138" t="s">
        <v>881</v>
      </c>
      <c r="G992" s="139" t="s">
        <v>436</v>
      </c>
      <c r="H992" s="140">
        <v>2.5</v>
      </c>
      <c r="I992" s="141"/>
      <c r="J992" s="142">
        <f>ROUND(I992*H992,2)</f>
        <v>0</v>
      </c>
      <c r="K992" s="138" t="s">
        <v>356</v>
      </c>
      <c r="L992" s="33"/>
      <c r="M992" s="143" t="s">
        <v>32</v>
      </c>
      <c r="N992" s="144" t="s">
        <v>49</v>
      </c>
      <c r="P992" s="145">
        <f>O992*H992</f>
        <v>0</v>
      </c>
      <c r="Q992" s="145">
        <v>1.0000000000000001E-5</v>
      </c>
      <c r="R992" s="145">
        <f>Q992*H992</f>
        <v>2.5000000000000001E-5</v>
      </c>
      <c r="S992" s="145">
        <v>0</v>
      </c>
      <c r="T992" s="146">
        <f>S992*H992</f>
        <v>0</v>
      </c>
      <c r="AR992" s="147" t="s">
        <v>133</v>
      </c>
      <c r="AT992" s="147" t="s">
        <v>352</v>
      </c>
      <c r="AU992" s="147" t="s">
        <v>113</v>
      </c>
      <c r="AY992" s="17" t="s">
        <v>348</v>
      </c>
      <c r="BE992" s="148">
        <f>IF(N992="základní",J992,0)</f>
        <v>0</v>
      </c>
      <c r="BF992" s="148">
        <f>IF(N992="snížená",J992,0)</f>
        <v>0</v>
      </c>
      <c r="BG992" s="148">
        <f>IF(N992="zákl. přenesená",J992,0)</f>
        <v>0</v>
      </c>
      <c r="BH992" s="148">
        <f>IF(N992="sníž. přenesená",J992,0)</f>
        <v>0</v>
      </c>
      <c r="BI992" s="148">
        <f>IF(N992="nulová",J992,0)</f>
        <v>0</v>
      </c>
      <c r="BJ992" s="17" t="s">
        <v>85</v>
      </c>
      <c r="BK992" s="148">
        <f>ROUND(I992*H992,2)</f>
        <v>0</v>
      </c>
      <c r="BL992" s="17" t="s">
        <v>133</v>
      </c>
      <c r="BM992" s="147" t="s">
        <v>882</v>
      </c>
    </row>
    <row r="993" spans="2:65" s="1" customFormat="1" ht="10.199999999999999">
      <c r="B993" s="33"/>
      <c r="D993" s="149" t="s">
        <v>358</v>
      </c>
      <c r="F993" s="150" t="s">
        <v>883</v>
      </c>
      <c r="I993" s="151"/>
      <c r="L993" s="33"/>
      <c r="M993" s="152"/>
      <c r="T993" s="54"/>
      <c r="AT993" s="17" t="s">
        <v>358</v>
      </c>
      <c r="AU993" s="17" t="s">
        <v>113</v>
      </c>
    </row>
    <row r="994" spans="2:65" s="12" customFormat="1" ht="10.199999999999999">
      <c r="B994" s="153"/>
      <c r="D994" s="154" t="s">
        <v>360</v>
      </c>
      <c r="E994" s="155" t="s">
        <v>32</v>
      </c>
      <c r="F994" s="156" t="s">
        <v>361</v>
      </c>
      <c r="H994" s="155" t="s">
        <v>32</v>
      </c>
      <c r="I994" s="157"/>
      <c r="L994" s="153"/>
      <c r="M994" s="158"/>
      <c r="T994" s="159"/>
      <c r="AT994" s="155" t="s">
        <v>360</v>
      </c>
      <c r="AU994" s="155" t="s">
        <v>113</v>
      </c>
      <c r="AV994" s="12" t="s">
        <v>85</v>
      </c>
      <c r="AW994" s="12" t="s">
        <v>39</v>
      </c>
      <c r="AX994" s="12" t="s">
        <v>78</v>
      </c>
      <c r="AY994" s="155" t="s">
        <v>348</v>
      </c>
    </row>
    <row r="995" spans="2:65" s="12" customFormat="1" ht="10.199999999999999">
      <c r="B995" s="153"/>
      <c r="D995" s="154" t="s">
        <v>360</v>
      </c>
      <c r="E995" s="155" t="s">
        <v>32</v>
      </c>
      <c r="F995" s="156" t="s">
        <v>457</v>
      </c>
      <c r="H995" s="155" t="s">
        <v>32</v>
      </c>
      <c r="I995" s="157"/>
      <c r="L995" s="153"/>
      <c r="M995" s="158"/>
      <c r="T995" s="159"/>
      <c r="AT995" s="155" t="s">
        <v>360</v>
      </c>
      <c r="AU995" s="155" t="s">
        <v>113</v>
      </c>
      <c r="AV995" s="12" t="s">
        <v>85</v>
      </c>
      <c r="AW995" s="12" t="s">
        <v>39</v>
      </c>
      <c r="AX995" s="12" t="s">
        <v>78</v>
      </c>
      <c r="AY995" s="155" t="s">
        <v>348</v>
      </c>
    </row>
    <row r="996" spans="2:65" s="12" customFormat="1" ht="10.199999999999999">
      <c r="B996" s="153"/>
      <c r="D996" s="154" t="s">
        <v>360</v>
      </c>
      <c r="E996" s="155" t="s">
        <v>32</v>
      </c>
      <c r="F996" s="156" t="s">
        <v>884</v>
      </c>
      <c r="H996" s="155" t="s">
        <v>32</v>
      </c>
      <c r="I996" s="157"/>
      <c r="L996" s="153"/>
      <c r="M996" s="158"/>
      <c r="T996" s="159"/>
      <c r="AT996" s="155" t="s">
        <v>360</v>
      </c>
      <c r="AU996" s="155" t="s">
        <v>113</v>
      </c>
      <c r="AV996" s="12" t="s">
        <v>85</v>
      </c>
      <c r="AW996" s="12" t="s">
        <v>39</v>
      </c>
      <c r="AX996" s="12" t="s">
        <v>78</v>
      </c>
      <c r="AY996" s="155" t="s">
        <v>348</v>
      </c>
    </row>
    <row r="997" spans="2:65" s="12" customFormat="1" ht="10.199999999999999">
      <c r="B997" s="153"/>
      <c r="D997" s="154" t="s">
        <v>360</v>
      </c>
      <c r="E997" s="155" t="s">
        <v>32</v>
      </c>
      <c r="F997" s="156" t="s">
        <v>848</v>
      </c>
      <c r="H997" s="155" t="s">
        <v>32</v>
      </c>
      <c r="I997" s="157"/>
      <c r="L997" s="153"/>
      <c r="M997" s="158"/>
      <c r="T997" s="159"/>
      <c r="AT997" s="155" t="s">
        <v>360</v>
      </c>
      <c r="AU997" s="155" t="s">
        <v>113</v>
      </c>
      <c r="AV997" s="12" t="s">
        <v>85</v>
      </c>
      <c r="AW997" s="12" t="s">
        <v>39</v>
      </c>
      <c r="AX997" s="12" t="s">
        <v>78</v>
      </c>
      <c r="AY997" s="155" t="s">
        <v>348</v>
      </c>
    </row>
    <row r="998" spans="2:65" s="13" customFormat="1" ht="10.199999999999999">
      <c r="B998" s="160"/>
      <c r="D998" s="154" t="s">
        <v>360</v>
      </c>
      <c r="E998" s="162" t="s">
        <v>32</v>
      </c>
      <c r="F998" s="170" t="s">
        <v>145</v>
      </c>
      <c r="H998" s="163">
        <v>2.5</v>
      </c>
      <c r="I998" s="164"/>
      <c r="L998" s="160"/>
      <c r="M998" s="165"/>
      <c r="T998" s="166"/>
      <c r="AT998" s="161" t="s">
        <v>360</v>
      </c>
      <c r="AU998" s="161" t="s">
        <v>113</v>
      </c>
      <c r="AV998" s="13" t="s">
        <v>87</v>
      </c>
      <c r="AW998" s="13" t="s">
        <v>39</v>
      </c>
      <c r="AX998" s="13" t="s">
        <v>85</v>
      </c>
      <c r="AY998" s="161" t="s">
        <v>348</v>
      </c>
    </row>
    <row r="999" spans="2:65" s="1" customFormat="1" ht="10.199999999999999">
      <c r="B999" s="33"/>
      <c r="D999" s="154" t="s">
        <v>376</v>
      </c>
      <c r="F999" s="167" t="s">
        <v>813</v>
      </c>
      <c r="L999" s="33"/>
      <c r="M999" s="152"/>
      <c r="T999" s="54"/>
      <c r="AU999" s="17" t="s">
        <v>113</v>
      </c>
    </row>
    <row r="1000" spans="2:65" s="1" customFormat="1" ht="10.199999999999999">
      <c r="B1000" s="33"/>
      <c r="D1000" s="154" t="s">
        <v>376</v>
      </c>
      <c r="F1000" s="168" t="s">
        <v>814</v>
      </c>
      <c r="H1000" s="169">
        <v>2</v>
      </c>
      <c r="L1000" s="33"/>
      <c r="M1000" s="152"/>
      <c r="T1000" s="54"/>
      <c r="AU1000" s="17" t="s">
        <v>113</v>
      </c>
    </row>
    <row r="1001" spans="2:65" s="1" customFormat="1" ht="24.15" customHeight="1">
      <c r="B1001" s="33"/>
      <c r="C1001" s="178" t="s">
        <v>885</v>
      </c>
      <c r="D1001" s="178" t="s">
        <v>496</v>
      </c>
      <c r="E1001" s="179" t="s">
        <v>886</v>
      </c>
      <c r="F1001" s="180" t="s">
        <v>887</v>
      </c>
      <c r="G1001" s="181" t="s">
        <v>436</v>
      </c>
      <c r="H1001" s="182">
        <v>2.5750000000000002</v>
      </c>
      <c r="I1001" s="183"/>
      <c r="J1001" s="184">
        <f>ROUND(I1001*H1001,2)</f>
        <v>0</v>
      </c>
      <c r="K1001" s="180" t="s">
        <v>356</v>
      </c>
      <c r="L1001" s="185"/>
      <c r="M1001" s="186" t="s">
        <v>32</v>
      </c>
      <c r="N1001" s="187" t="s">
        <v>49</v>
      </c>
      <c r="P1001" s="145">
        <f>O1001*H1001</f>
        <v>0</v>
      </c>
      <c r="Q1001" s="145">
        <v>3.82E-3</v>
      </c>
      <c r="R1001" s="145">
        <f>Q1001*H1001</f>
        <v>9.8365000000000015E-3</v>
      </c>
      <c r="S1001" s="145">
        <v>0</v>
      </c>
      <c r="T1001" s="146">
        <f>S1001*H1001</f>
        <v>0</v>
      </c>
      <c r="AR1001" s="147" t="s">
        <v>433</v>
      </c>
      <c r="AT1001" s="147" t="s">
        <v>496</v>
      </c>
      <c r="AU1001" s="147" t="s">
        <v>113</v>
      </c>
      <c r="AY1001" s="17" t="s">
        <v>348</v>
      </c>
      <c r="BE1001" s="148">
        <f>IF(N1001="základní",J1001,0)</f>
        <v>0</v>
      </c>
      <c r="BF1001" s="148">
        <f>IF(N1001="snížená",J1001,0)</f>
        <v>0</v>
      </c>
      <c r="BG1001" s="148">
        <f>IF(N1001="zákl. přenesená",J1001,0)</f>
        <v>0</v>
      </c>
      <c r="BH1001" s="148">
        <f>IF(N1001="sníž. přenesená",J1001,0)</f>
        <v>0</v>
      </c>
      <c r="BI1001" s="148">
        <f>IF(N1001="nulová",J1001,0)</f>
        <v>0</v>
      </c>
      <c r="BJ1001" s="17" t="s">
        <v>85</v>
      </c>
      <c r="BK1001" s="148">
        <f>ROUND(I1001*H1001,2)</f>
        <v>0</v>
      </c>
      <c r="BL1001" s="17" t="s">
        <v>133</v>
      </c>
      <c r="BM1001" s="147" t="s">
        <v>888</v>
      </c>
    </row>
    <row r="1002" spans="2:65" s="13" customFormat="1" ht="10.199999999999999">
      <c r="B1002" s="160"/>
      <c r="D1002" s="154" t="s">
        <v>360</v>
      </c>
      <c r="F1002" s="162" t="s">
        <v>889</v>
      </c>
      <c r="H1002" s="163">
        <v>2.5750000000000002</v>
      </c>
      <c r="I1002" s="164"/>
      <c r="L1002" s="160"/>
      <c r="M1002" s="165"/>
      <c r="T1002" s="166"/>
      <c r="AT1002" s="161" t="s">
        <v>360</v>
      </c>
      <c r="AU1002" s="161" t="s">
        <v>113</v>
      </c>
      <c r="AV1002" s="13" t="s">
        <v>87</v>
      </c>
      <c r="AW1002" s="13" t="s">
        <v>4</v>
      </c>
      <c r="AX1002" s="13" t="s">
        <v>85</v>
      </c>
      <c r="AY1002" s="161" t="s">
        <v>348</v>
      </c>
    </row>
    <row r="1003" spans="2:65" s="1" customFormat="1" ht="37.799999999999997" customHeight="1">
      <c r="B1003" s="33"/>
      <c r="C1003" s="136" t="s">
        <v>890</v>
      </c>
      <c r="D1003" s="136" t="s">
        <v>352</v>
      </c>
      <c r="E1003" s="137" t="s">
        <v>891</v>
      </c>
      <c r="F1003" s="138" t="s">
        <v>892</v>
      </c>
      <c r="G1003" s="139" t="s">
        <v>515</v>
      </c>
      <c r="H1003" s="140">
        <v>3</v>
      </c>
      <c r="I1003" s="141"/>
      <c r="J1003" s="142">
        <f>ROUND(I1003*H1003,2)</f>
        <v>0</v>
      </c>
      <c r="K1003" s="138" t="s">
        <v>356</v>
      </c>
      <c r="L1003" s="33"/>
      <c r="M1003" s="143" t="s">
        <v>32</v>
      </c>
      <c r="N1003" s="144" t="s">
        <v>49</v>
      </c>
      <c r="P1003" s="145">
        <f>O1003*H1003</f>
        <v>0</v>
      </c>
      <c r="Q1003" s="145">
        <v>1E-4</v>
      </c>
      <c r="R1003" s="145">
        <f>Q1003*H1003</f>
        <v>3.0000000000000003E-4</v>
      </c>
      <c r="S1003" s="145">
        <v>0</v>
      </c>
      <c r="T1003" s="146">
        <f>S1003*H1003</f>
        <v>0</v>
      </c>
      <c r="AR1003" s="147" t="s">
        <v>133</v>
      </c>
      <c r="AT1003" s="147" t="s">
        <v>352</v>
      </c>
      <c r="AU1003" s="147" t="s">
        <v>113</v>
      </c>
      <c r="AY1003" s="17" t="s">
        <v>348</v>
      </c>
      <c r="BE1003" s="148">
        <f>IF(N1003="základní",J1003,0)</f>
        <v>0</v>
      </c>
      <c r="BF1003" s="148">
        <f>IF(N1003="snížená",J1003,0)</f>
        <v>0</v>
      </c>
      <c r="BG1003" s="148">
        <f>IF(N1003="zákl. přenesená",J1003,0)</f>
        <v>0</v>
      </c>
      <c r="BH1003" s="148">
        <f>IF(N1003="sníž. přenesená",J1003,0)</f>
        <v>0</v>
      </c>
      <c r="BI1003" s="148">
        <f>IF(N1003="nulová",J1003,0)</f>
        <v>0</v>
      </c>
      <c r="BJ1003" s="17" t="s">
        <v>85</v>
      </c>
      <c r="BK1003" s="148">
        <f>ROUND(I1003*H1003,2)</f>
        <v>0</v>
      </c>
      <c r="BL1003" s="17" t="s">
        <v>133</v>
      </c>
      <c r="BM1003" s="147" t="s">
        <v>893</v>
      </c>
    </row>
    <row r="1004" spans="2:65" s="1" customFormat="1" ht="10.199999999999999">
      <c r="B1004" s="33"/>
      <c r="D1004" s="149" t="s">
        <v>358</v>
      </c>
      <c r="F1004" s="150" t="s">
        <v>894</v>
      </c>
      <c r="I1004" s="151"/>
      <c r="L1004" s="33"/>
      <c r="M1004" s="152"/>
      <c r="T1004" s="54"/>
      <c r="AT1004" s="17" t="s">
        <v>358</v>
      </c>
      <c r="AU1004" s="17" t="s">
        <v>113</v>
      </c>
    </row>
    <row r="1005" spans="2:65" s="12" customFormat="1" ht="10.199999999999999">
      <c r="B1005" s="153"/>
      <c r="D1005" s="154" t="s">
        <v>360</v>
      </c>
      <c r="E1005" s="155" t="s">
        <v>32</v>
      </c>
      <c r="F1005" s="156" t="s">
        <v>457</v>
      </c>
      <c r="H1005" s="155" t="s">
        <v>32</v>
      </c>
      <c r="I1005" s="157"/>
      <c r="L1005" s="153"/>
      <c r="M1005" s="158"/>
      <c r="T1005" s="159"/>
      <c r="AT1005" s="155" t="s">
        <v>360</v>
      </c>
      <c r="AU1005" s="155" t="s">
        <v>113</v>
      </c>
      <c r="AV1005" s="12" t="s">
        <v>85</v>
      </c>
      <c r="AW1005" s="12" t="s">
        <v>39</v>
      </c>
      <c r="AX1005" s="12" t="s">
        <v>78</v>
      </c>
      <c r="AY1005" s="155" t="s">
        <v>348</v>
      </c>
    </row>
    <row r="1006" spans="2:65" s="12" customFormat="1" ht="10.199999999999999">
      <c r="B1006" s="153"/>
      <c r="D1006" s="154" t="s">
        <v>360</v>
      </c>
      <c r="E1006" s="155" t="s">
        <v>32</v>
      </c>
      <c r="F1006" s="156" t="s">
        <v>895</v>
      </c>
      <c r="H1006" s="155" t="s">
        <v>32</v>
      </c>
      <c r="I1006" s="157"/>
      <c r="L1006" s="153"/>
      <c r="M1006" s="158"/>
      <c r="T1006" s="159"/>
      <c r="AT1006" s="155" t="s">
        <v>360</v>
      </c>
      <c r="AU1006" s="155" t="s">
        <v>113</v>
      </c>
      <c r="AV1006" s="12" t="s">
        <v>85</v>
      </c>
      <c r="AW1006" s="12" t="s">
        <v>39</v>
      </c>
      <c r="AX1006" s="12" t="s">
        <v>78</v>
      </c>
      <c r="AY1006" s="155" t="s">
        <v>348</v>
      </c>
    </row>
    <row r="1007" spans="2:65" s="13" customFormat="1" ht="10.199999999999999">
      <c r="B1007" s="160"/>
      <c r="D1007" s="154" t="s">
        <v>360</v>
      </c>
      <c r="E1007" s="161" t="s">
        <v>32</v>
      </c>
      <c r="F1007" s="162" t="s">
        <v>814</v>
      </c>
      <c r="H1007" s="163">
        <v>2</v>
      </c>
      <c r="I1007" s="164"/>
      <c r="L1007" s="160"/>
      <c r="M1007" s="165"/>
      <c r="T1007" s="166"/>
      <c r="AT1007" s="161" t="s">
        <v>360</v>
      </c>
      <c r="AU1007" s="161" t="s">
        <v>113</v>
      </c>
      <c r="AV1007" s="13" t="s">
        <v>87</v>
      </c>
      <c r="AW1007" s="13" t="s">
        <v>39</v>
      </c>
      <c r="AX1007" s="13" t="s">
        <v>78</v>
      </c>
      <c r="AY1007" s="161" t="s">
        <v>348</v>
      </c>
    </row>
    <row r="1008" spans="2:65" s="12" customFormat="1" ht="10.199999999999999">
      <c r="B1008" s="153"/>
      <c r="D1008" s="154" t="s">
        <v>360</v>
      </c>
      <c r="E1008" s="155" t="s">
        <v>32</v>
      </c>
      <c r="F1008" s="156" t="s">
        <v>896</v>
      </c>
      <c r="H1008" s="155" t="s">
        <v>32</v>
      </c>
      <c r="I1008" s="157"/>
      <c r="L1008" s="153"/>
      <c r="M1008" s="158"/>
      <c r="T1008" s="159"/>
      <c r="AT1008" s="155" t="s">
        <v>360</v>
      </c>
      <c r="AU1008" s="155" t="s">
        <v>113</v>
      </c>
      <c r="AV1008" s="12" t="s">
        <v>85</v>
      </c>
      <c r="AW1008" s="12" t="s">
        <v>39</v>
      </c>
      <c r="AX1008" s="12" t="s">
        <v>78</v>
      </c>
      <c r="AY1008" s="155" t="s">
        <v>348</v>
      </c>
    </row>
    <row r="1009" spans="2:65" s="13" customFormat="1" ht="10.199999999999999">
      <c r="B1009" s="160"/>
      <c r="D1009" s="154" t="s">
        <v>360</v>
      </c>
      <c r="E1009" s="161" t="s">
        <v>32</v>
      </c>
      <c r="F1009" s="162" t="s">
        <v>531</v>
      </c>
      <c r="H1009" s="163">
        <v>1</v>
      </c>
      <c r="I1009" s="164"/>
      <c r="L1009" s="160"/>
      <c r="M1009" s="165"/>
      <c r="T1009" s="166"/>
      <c r="AT1009" s="161" t="s">
        <v>360</v>
      </c>
      <c r="AU1009" s="161" t="s">
        <v>113</v>
      </c>
      <c r="AV1009" s="13" t="s">
        <v>87</v>
      </c>
      <c r="AW1009" s="13" t="s">
        <v>39</v>
      </c>
      <c r="AX1009" s="13" t="s">
        <v>78</v>
      </c>
      <c r="AY1009" s="161" t="s">
        <v>348</v>
      </c>
    </row>
    <row r="1010" spans="2:65" s="14" customFormat="1" ht="10.199999999999999">
      <c r="B1010" s="171"/>
      <c r="D1010" s="154" t="s">
        <v>360</v>
      </c>
      <c r="E1010" s="172" t="s">
        <v>32</v>
      </c>
      <c r="F1010" s="173" t="s">
        <v>444</v>
      </c>
      <c r="H1010" s="174">
        <v>3</v>
      </c>
      <c r="I1010" s="175"/>
      <c r="L1010" s="171"/>
      <c r="M1010" s="176"/>
      <c r="T1010" s="177"/>
      <c r="AT1010" s="172" t="s">
        <v>360</v>
      </c>
      <c r="AU1010" s="172" t="s">
        <v>113</v>
      </c>
      <c r="AV1010" s="14" t="s">
        <v>133</v>
      </c>
      <c r="AW1010" s="14" t="s">
        <v>39</v>
      </c>
      <c r="AX1010" s="14" t="s">
        <v>85</v>
      </c>
      <c r="AY1010" s="172" t="s">
        <v>348</v>
      </c>
    </row>
    <row r="1011" spans="2:65" s="1" customFormat="1" ht="24.15" customHeight="1">
      <c r="B1011" s="33"/>
      <c r="C1011" s="178" t="s">
        <v>897</v>
      </c>
      <c r="D1011" s="178" t="s">
        <v>496</v>
      </c>
      <c r="E1011" s="179" t="s">
        <v>898</v>
      </c>
      <c r="F1011" s="180" t="s">
        <v>899</v>
      </c>
      <c r="G1011" s="181" t="s">
        <v>515</v>
      </c>
      <c r="H1011" s="182">
        <v>3</v>
      </c>
      <c r="I1011" s="183"/>
      <c r="J1011" s="184">
        <f>ROUND(I1011*H1011,2)</f>
        <v>0</v>
      </c>
      <c r="K1011" s="180" t="s">
        <v>356</v>
      </c>
      <c r="L1011" s="185"/>
      <c r="M1011" s="186" t="s">
        <v>32</v>
      </c>
      <c r="N1011" s="187" t="s">
        <v>49</v>
      </c>
      <c r="P1011" s="145">
        <f>O1011*H1011</f>
        <v>0</v>
      </c>
      <c r="Q1011" s="145">
        <v>8.0000000000000004E-4</v>
      </c>
      <c r="R1011" s="145">
        <f>Q1011*H1011</f>
        <v>2.4000000000000002E-3</v>
      </c>
      <c r="S1011" s="145">
        <v>0</v>
      </c>
      <c r="T1011" s="146">
        <f>S1011*H1011</f>
        <v>0</v>
      </c>
      <c r="AR1011" s="147" t="s">
        <v>433</v>
      </c>
      <c r="AT1011" s="147" t="s">
        <v>496</v>
      </c>
      <c r="AU1011" s="147" t="s">
        <v>113</v>
      </c>
      <c r="AY1011" s="17" t="s">
        <v>348</v>
      </c>
      <c r="BE1011" s="148">
        <f>IF(N1011="základní",J1011,0)</f>
        <v>0</v>
      </c>
      <c r="BF1011" s="148">
        <f>IF(N1011="snížená",J1011,0)</f>
        <v>0</v>
      </c>
      <c r="BG1011" s="148">
        <f>IF(N1011="zákl. přenesená",J1011,0)</f>
        <v>0</v>
      </c>
      <c r="BH1011" s="148">
        <f>IF(N1011="sníž. přenesená",J1011,0)</f>
        <v>0</v>
      </c>
      <c r="BI1011" s="148">
        <f>IF(N1011="nulová",J1011,0)</f>
        <v>0</v>
      </c>
      <c r="BJ1011" s="17" t="s">
        <v>85</v>
      </c>
      <c r="BK1011" s="148">
        <f>ROUND(I1011*H1011,2)</f>
        <v>0</v>
      </c>
      <c r="BL1011" s="17" t="s">
        <v>133</v>
      </c>
      <c r="BM1011" s="147" t="s">
        <v>900</v>
      </c>
    </row>
    <row r="1012" spans="2:65" s="1" customFormat="1" ht="24.15" customHeight="1">
      <c r="B1012" s="33"/>
      <c r="C1012" s="136" t="s">
        <v>901</v>
      </c>
      <c r="D1012" s="136" t="s">
        <v>352</v>
      </c>
      <c r="E1012" s="137" t="s">
        <v>902</v>
      </c>
      <c r="F1012" s="138" t="s">
        <v>903</v>
      </c>
      <c r="G1012" s="139" t="s">
        <v>515</v>
      </c>
      <c r="H1012" s="140">
        <v>3</v>
      </c>
      <c r="I1012" s="141"/>
      <c r="J1012" s="142">
        <f>ROUND(I1012*H1012,2)</f>
        <v>0</v>
      </c>
      <c r="K1012" s="138" t="s">
        <v>737</v>
      </c>
      <c r="L1012" s="33"/>
      <c r="M1012" s="143" t="s">
        <v>32</v>
      </c>
      <c r="N1012" s="144" t="s">
        <v>49</v>
      </c>
      <c r="P1012" s="145">
        <f>O1012*H1012</f>
        <v>0</v>
      </c>
      <c r="Q1012" s="145">
        <v>7.7481E-3</v>
      </c>
      <c r="R1012" s="145">
        <f>Q1012*H1012</f>
        <v>2.3244299999999999E-2</v>
      </c>
      <c r="S1012" s="145">
        <v>0</v>
      </c>
      <c r="T1012" s="146">
        <f>S1012*H1012</f>
        <v>0</v>
      </c>
      <c r="AR1012" s="147" t="s">
        <v>133</v>
      </c>
      <c r="AT1012" s="147" t="s">
        <v>352</v>
      </c>
      <c r="AU1012" s="147" t="s">
        <v>113</v>
      </c>
      <c r="AY1012" s="17" t="s">
        <v>348</v>
      </c>
      <c r="BE1012" s="148">
        <f>IF(N1012="základní",J1012,0)</f>
        <v>0</v>
      </c>
      <c r="BF1012" s="148">
        <f>IF(N1012="snížená",J1012,0)</f>
        <v>0</v>
      </c>
      <c r="BG1012" s="148">
        <f>IF(N1012="zákl. přenesená",J1012,0)</f>
        <v>0</v>
      </c>
      <c r="BH1012" s="148">
        <f>IF(N1012="sníž. přenesená",J1012,0)</f>
        <v>0</v>
      </c>
      <c r="BI1012" s="148">
        <f>IF(N1012="nulová",J1012,0)</f>
        <v>0</v>
      </c>
      <c r="BJ1012" s="17" t="s">
        <v>85</v>
      </c>
      <c r="BK1012" s="148">
        <f>ROUND(I1012*H1012,2)</f>
        <v>0</v>
      </c>
      <c r="BL1012" s="17" t="s">
        <v>133</v>
      </c>
      <c r="BM1012" s="147" t="s">
        <v>904</v>
      </c>
    </row>
    <row r="1013" spans="2:65" s="12" customFormat="1" ht="10.199999999999999">
      <c r="B1013" s="153"/>
      <c r="D1013" s="154" t="s">
        <v>360</v>
      </c>
      <c r="E1013" s="155" t="s">
        <v>32</v>
      </c>
      <c r="F1013" s="156" t="s">
        <v>457</v>
      </c>
      <c r="H1013" s="155" t="s">
        <v>32</v>
      </c>
      <c r="I1013" s="157"/>
      <c r="L1013" s="153"/>
      <c r="M1013" s="158"/>
      <c r="T1013" s="159"/>
      <c r="AT1013" s="155" t="s">
        <v>360</v>
      </c>
      <c r="AU1013" s="155" t="s">
        <v>113</v>
      </c>
      <c r="AV1013" s="12" t="s">
        <v>85</v>
      </c>
      <c r="AW1013" s="12" t="s">
        <v>39</v>
      </c>
      <c r="AX1013" s="12" t="s">
        <v>78</v>
      </c>
      <c r="AY1013" s="155" t="s">
        <v>348</v>
      </c>
    </row>
    <row r="1014" spans="2:65" s="12" customFormat="1" ht="10.199999999999999">
      <c r="B1014" s="153"/>
      <c r="D1014" s="154" t="s">
        <v>360</v>
      </c>
      <c r="E1014" s="155" t="s">
        <v>32</v>
      </c>
      <c r="F1014" s="156" t="s">
        <v>905</v>
      </c>
      <c r="H1014" s="155" t="s">
        <v>32</v>
      </c>
      <c r="I1014" s="157"/>
      <c r="L1014" s="153"/>
      <c r="M1014" s="158"/>
      <c r="T1014" s="159"/>
      <c r="AT1014" s="155" t="s">
        <v>360</v>
      </c>
      <c r="AU1014" s="155" t="s">
        <v>113</v>
      </c>
      <c r="AV1014" s="12" t="s">
        <v>85</v>
      </c>
      <c r="AW1014" s="12" t="s">
        <v>39</v>
      </c>
      <c r="AX1014" s="12" t="s">
        <v>78</v>
      </c>
      <c r="AY1014" s="155" t="s">
        <v>348</v>
      </c>
    </row>
    <row r="1015" spans="2:65" s="13" customFormat="1" ht="10.199999999999999">
      <c r="B1015" s="160"/>
      <c r="D1015" s="154" t="s">
        <v>360</v>
      </c>
      <c r="E1015" s="161" t="s">
        <v>32</v>
      </c>
      <c r="F1015" s="162" t="s">
        <v>814</v>
      </c>
      <c r="H1015" s="163">
        <v>2</v>
      </c>
      <c r="I1015" s="164"/>
      <c r="L1015" s="160"/>
      <c r="M1015" s="165"/>
      <c r="T1015" s="166"/>
      <c r="AT1015" s="161" t="s">
        <v>360</v>
      </c>
      <c r="AU1015" s="161" t="s">
        <v>113</v>
      </c>
      <c r="AV1015" s="13" t="s">
        <v>87</v>
      </c>
      <c r="AW1015" s="13" t="s">
        <v>39</v>
      </c>
      <c r="AX1015" s="13" t="s">
        <v>78</v>
      </c>
      <c r="AY1015" s="161" t="s">
        <v>348</v>
      </c>
    </row>
    <row r="1016" spans="2:65" s="12" customFormat="1" ht="10.199999999999999">
      <c r="B1016" s="153"/>
      <c r="D1016" s="154" t="s">
        <v>360</v>
      </c>
      <c r="E1016" s="155" t="s">
        <v>32</v>
      </c>
      <c r="F1016" s="156" t="s">
        <v>906</v>
      </c>
      <c r="H1016" s="155" t="s">
        <v>32</v>
      </c>
      <c r="I1016" s="157"/>
      <c r="L1016" s="153"/>
      <c r="M1016" s="158"/>
      <c r="T1016" s="159"/>
      <c r="AT1016" s="155" t="s">
        <v>360</v>
      </c>
      <c r="AU1016" s="155" t="s">
        <v>113</v>
      </c>
      <c r="AV1016" s="12" t="s">
        <v>85</v>
      </c>
      <c r="AW1016" s="12" t="s">
        <v>39</v>
      </c>
      <c r="AX1016" s="12" t="s">
        <v>78</v>
      </c>
      <c r="AY1016" s="155" t="s">
        <v>348</v>
      </c>
    </row>
    <row r="1017" spans="2:65" s="13" customFormat="1" ht="10.199999999999999">
      <c r="B1017" s="160"/>
      <c r="D1017" s="154" t="s">
        <v>360</v>
      </c>
      <c r="E1017" s="161" t="s">
        <v>32</v>
      </c>
      <c r="F1017" s="162" t="s">
        <v>531</v>
      </c>
      <c r="H1017" s="163">
        <v>1</v>
      </c>
      <c r="I1017" s="164"/>
      <c r="L1017" s="160"/>
      <c r="M1017" s="165"/>
      <c r="T1017" s="166"/>
      <c r="AT1017" s="161" t="s">
        <v>360</v>
      </c>
      <c r="AU1017" s="161" t="s">
        <v>113</v>
      </c>
      <c r="AV1017" s="13" t="s">
        <v>87</v>
      </c>
      <c r="AW1017" s="13" t="s">
        <v>39</v>
      </c>
      <c r="AX1017" s="13" t="s">
        <v>78</v>
      </c>
      <c r="AY1017" s="161" t="s">
        <v>348</v>
      </c>
    </row>
    <row r="1018" spans="2:65" s="14" customFormat="1" ht="10.199999999999999">
      <c r="B1018" s="171"/>
      <c r="D1018" s="154" t="s">
        <v>360</v>
      </c>
      <c r="E1018" s="172" t="s">
        <v>32</v>
      </c>
      <c r="F1018" s="173" t="s">
        <v>444</v>
      </c>
      <c r="H1018" s="174">
        <v>3</v>
      </c>
      <c r="I1018" s="175"/>
      <c r="L1018" s="171"/>
      <c r="M1018" s="176"/>
      <c r="T1018" s="177"/>
      <c r="AT1018" s="172" t="s">
        <v>360</v>
      </c>
      <c r="AU1018" s="172" t="s">
        <v>113</v>
      </c>
      <c r="AV1018" s="14" t="s">
        <v>133</v>
      </c>
      <c r="AW1018" s="14" t="s">
        <v>39</v>
      </c>
      <c r="AX1018" s="14" t="s">
        <v>85</v>
      </c>
      <c r="AY1018" s="172" t="s">
        <v>348</v>
      </c>
    </row>
    <row r="1019" spans="2:65" s="1" customFormat="1" ht="24.15" customHeight="1">
      <c r="B1019" s="33"/>
      <c r="C1019" s="136" t="s">
        <v>907</v>
      </c>
      <c r="D1019" s="136" t="s">
        <v>352</v>
      </c>
      <c r="E1019" s="137" t="s">
        <v>908</v>
      </c>
      <c r="F1019" s="138" t="s">
        <v>909</v>
      </c>
      <c r="G1019" s="139" t="s">
        <v>515</v>
      </c>
      <c r="H1019" s="140">
        <v>2</v>
      </c>
      <c r="I1019" s="141"/>
      <c r="J1019" s="142">
        <f>ROUND(I1019*H1019,2)</f>
        <v>0</v>
      </c>
      <c r="K1019" s="138" t="s">
        <v>356</v>
      </c>
      <c r="L1019" s="33"/>
      <c r="M1019" s="143" t="s">
        <v>32</v>
      </c>
      <c r="N1019" s="144" t="s">
        <v>49</v>
      </c>
      <c r="P1019" s="145">
        <f>O1019*H1019</f>
        <v>0</v>
      </c>
      <c r="Q1019" s="145">
        <v>0.12422</v>
      </c>
      <c r="R1019" s="145">
        <f>Q1019*H1019</f>
        <v>0.24843999999999999</v>
      </c>
      <c r="S1019" s="145">
        <v>0</v>
      </c>
      <c r="T1019" s="146">
        <f>S1019*H1019</f>
        <v>0</v>
      </c>
      <c r="AR1019" s="147" t="s">
        <v>133</v>
      </c>
      <c r="AT1019" s="147" t="s">
        <v>352</v>
      </c>
      <c r="AU1019" s="147" t="s">
        <v>113</v>
      </c>
      <c r="AY1019" s="17" t="s">
        <v>348</v>
      </c>
      <c r="BE1019" s="148">
        <f>IF(N1019="základní",J1019,0)</f>
        <v>0</v>
      </c>
      <c r="BF1019" s="148">
        <f>IF(N1019="snížená",J1019,0)</f>
        <v>0</v>
      </c>
      <c r="BG1019" s="148">
        <f>IF(N1019="zákl. přenesená",J1019,0)</f>
        <v>0</v>
      </c>
      <c r="BH1019" s="148">
        <f>IF(N1019="sníž. přenesená",J1019,0)</f>
        <v>0</v>
      </c>
      <c r="BI1019" s="148">
        <f>IF(N1019="nulová",J1019,0)</f>
        <v>0</v>
      </c>
      <c r="BJ1019" s="17" t="s">
        <v>85</v>
      </c>
      <c r="BK1019" s="148">
        <f>ROUND(I1019*H1019,2)</f>
        <v>0</v>
      </c>
      <c r="BL1019" s="17" t="s">
        <v>133</v>
      </c>
      <c r="BM1019" s="147" t="s">
        <v>910</v>
      </c>
    </row>
    <row r="1020" spans="2:65" s="1" customFormat="1" ht="10.199999999999999">
      <c r="B1020" s="33"/>
      <c r="D1020" s="149" t="s">
        <v>358</v>
      </c>
      <c r="F1020" s="150" t="s">
        <v>911</v>
      </c>
      <c r="I1020" s="151"/>
      <c r="L1020" s="33"/>
      <c r="M1020" s="152"/>
      <c r="T1020" s="54"/>
      <c r="AT1020" s="17" t="s">
        <v>358</v>
      </c>
      <c r="AU1020" s="17" t="s">
        <v>113</v>
      </c>
    </row>
    <row r="1021" spans="2:65" s="12" customFormat="1" ht="10.199999999999999">
      <c r="B1021" s="153"/>
      <c r="D1021" s="154" t="s">
        <v>360</v>
      </c>
      <c r="E1021" s="155" t="s">
        <v>32</v>
      </c>
      <c r="F1021" s="156" t="s">
        <v>361</v>
      </c>
      <c r="H1021" s="155" t="s">
        <v>32</v>
      </c>
      <c r="I1021" s="157"/>
      <c r="L1021" s="153"/>
      <c r="M1021" s="158"/>
      <c r="T1021" s="159"/>
      <c r="AT1021" s="155" t="s">
        <v>360</v>
      </c>
      <c r="AU1021" s="155" t="s">
        <v>113</v>
      </c>
      <c r="AV1021" s="12" t="s">
        <v>85</v>
      </c>
      <c r="AW1021" s="12" t="s">
        <v>39</v>
      </c>
      <c r="AX1021" s="12" t="s">
        <v>78</v>
      </c>
      <c r="AY1021" s="155" t="s">
        <v>348</v>
      </c>
    </row>
    <row r="1022" spans="2:65" s="12" customFormat="1" ht="10.199999999999999">
      <c r="B1022" s="153"/>
      <c r="D1022" s="154" t="s">
        <v>360</v>
      </c>
      <c r="E1022" s="155" t="s">
        <v>32</v>
      </c>
      <c r="F1022" s="156" t="s">
        <v>457</v>
      </c>
      <c r="H1022" s="155" t="s">
        <v>32</v>
      </c>
      <c r="I1022" s="157"/>
      <c r="L1022" s="153"/>
      <c r="M1022" s="158"/>
      <c r="T1022" s="159"/>
      <c r="AT1022" s="155" t="s">
        <v>360</v>
      </c>
      <c r="AU1022" s="155" t="s">
        <v>113</v>
      </c>
      <c r="AV1022" s="12" t="s">
        <v>85</v>
      </c>
      <c r="AW1022" s="12" t="s">
        <v>39</v>
      </c>
      <c r="AX1022" s="12" t="s">
        <v>78</v>
      </c>
      <c r="AY1022" s="155" t="s">
        <v>348</v>
      </c>
    </row>
    <row r="1023" spans="2:65" s="12" customFormat="1" ht="10.199999999999999">
      <c r="B1023" s="153"/>
      <c r="D1023" s="154" t="s">
        <v>360</v>
      </c>
      <c r="E1023" s="155" t="s">
        <v>32</v>
      </c>
      <c r="F1023" s="156" t="s">
        <v>871</v>
      </c>
      <c r="H1023" s="155" t="s">
        <v>32</v>
      </c>
      <c r="I1023" s="157"/>
      <c r="L1023" s="153"/>
      <c r="M1023" s="158"/>
      <c r="T1023" s="159"/>
      <c r="AT1023" s="155" t="s">
        <v>360</v>
      </c>
      <c r="AU1023" s="155" t="s">
        <v>113</v>
      </c>
      <c r="AV1023" s="12" t="s">
        <v>85</v>
      </c>
      <c r="AW1023" s="12" t="s">
        <v>39</v>
      </c>
      <c r="AX1023" s="12" t="s">
        <v>78</v>
      </c>
      <c r="AY1023" s="155" t="s">
        <v>348</v>
      </c>
    </row>
    <row r="1024" spans="2:65" s="12" customFormat="1" ht="10.199999999999999">
      <c r="B1024" s="153"/>
      <c r="D1024" s="154" t="s">
        <v>360</v>
      </c>
      <c r="E1024" s="155" t="s">
        <v>32</v>
      </c>
      <c r="F1024" s="156" t="s">
        <v>872</v>
      </c>
      <c r="H1024" s="155" t="s">
        <v>32</v>
      </c>
      <c r="I1024" s="157"/>
      <c r="L1024" s="153"/>
      <c r="M1024" s="158"/>
      <c r="T1024" s="159"/>
      <c r="AT1024" s="155" t="s">
        <v>360</v>
      </c>
      <c r="AU1024" s="155" t="s">
        <v>113</v>
      </c>
      <c r="AV1024" s="12" t="s">
        <v>85</v>
      </c>
      <c r="AW1024" s="12" t="s">
        <v>39</v>
      </c>
      <c r="AX1024" s="12" t="s">
        <v>78</v>
      </c>
      <c r="AY1024" s="155" t="s">
        <v>348</v>
      </c>
    </row>
    <row r="1025" spans="2:65" s="13" customFormat="1" ht="10.199999999999999">
      <c r="B1025" s="160"/>
      <c r="D1025" s="154" t="s">
        <v>360</v>
      </c>
      <c r="E1025" s="162" t="s">
        <v>32</v>
      </c>
      <c r="F1025" s="170" t="s">
        <v>143</v>
      </c>
      <c r="H1025" s="163">
        <v>2</v>
      </c>
      <c r="I1025" s="164"/>
      <c r="L1025" s="160"/>
      <c r="M1025" s="165"/>
      <c r="T1025" s="166"/>
      <c r="AT1025" s="161" t="s">
        <v>360</v>
      </c>
      <c r="AU1025" s="161" t="s">
        <v>113</v>
      </c>
      <c r="AV1025" s="13" t="s">
        <v>87</v>
      </c>
      <c r="AW1025" s="13" t="s">
        <v>39</v>
      </c>
      <c r="AX1025" s="13" t="s">
        <v>85</v>
      </c>
      <c r="AY1025" s="161" t="s">
        <v>348</v>
      </c>
    </row>
    <row r="1026" spans="2:65" s="1" customFormat="1" ht="10.199999999999999">
      <c r="B1026" s="33"/>
      <c r="D1026" s="154" t="s">
        <v>376</v>
      </c>
      <c r="F1026" s="167" t="s">
        <v>873</v>
      </c>
      <c r="L1026" s="33"/>
      <c r="M1026" s="152"/>
      <c r="T1026" s="54"/>
      <c r="AU1026" s="17" t="s">
        <v>113</v>
      </c>
    </row>
    <row r="1027" spans="2:65" s="1" customFormat="1" ht="10.199999999999999">
      <c r="B1027" s="33"/>
      <c r="D1027" s="154" t="s">
        <v>376</v>
      </c>
      <c r="F1027" s="168" t="s">
        <v>531</v>
      </c>
      <c r="H1027" s="169">
        <v>1</v>
      </c>
      <c r="L1027" s="33"/>
      <c r="M1027" s="152"/>
      <c r="T1027" s="54"/>
      <c r="AU1027" s="17" t="s">
        <v>113</v>
      </c>
    </row>
    <row r="1028" spans="2:65" s="1" customFormat="1" ht="10.199999999999999">
      <c r="B1028" s="33"/>
      <c r="D1028" s="154" t="s">
        <v>376</v>
      </c>
      <c r="F1028" s="167" t="s">
        <v>874</v>
      </c>
      <c r="L1028" s="33"/>
      <c r="M1028" s="152"/>
      <c r="T1028" s="54"/>
      <c r="AU1028" s="17" t="s">
        <v>113</v>
      </c>
    </row>
    <row r="1029" spans="2:65" s="1" customFormat="1" ht="10.199999999999999">
      <c r="B1029" s="33"/>
      <c r="D1029" s="154" t="s">
        <v>376</v>
      </c>
      <c r="F1029" s="168" t="s">
        <v>531</v>
      </c>
      <c r="H1029" s="169">
        <v>1</v>
      </c>
      <c r="L1029" s="33"/>
      <c r="M1029" s="152"/>
      <c r="T1029" s="54"/>
      <c r="AU1029" s="17" t="s">
        <v>113</v>
      </c>
    </row>
    <row r="1030" spans="2:65" s="1" customFormat="1" ht="21.75" customHeight="1">
      <c r="B1030" s="33"/>
      <c r="C1030" s="178" t="s">
        <v>912</v>
      </c>
      <c r="D1030" s="178" t="s">
        <v>496</v>
      </c>
      <c r="E1030" s="179" t="s">
        <v>913</v>
      </c>
      <c r="F1030" s="180" t="s">
        <v>914</v>
      </c>
      <c r="G1030" s="181" t="s">
        <v>515</v>
      </c>
      <c r="H1030" s="182">
        <v>2</v>
      </c>
      <c r="I1030" s="183"/>
      <c r="J1030" s="184">
        <f>ROUND(I1030*H1030,2)</f>
        <v>0</v>
      </c>
      <c r="K1030" s="180" t="s">
        <v>356</v>
      </c>
      <c r="L1030" s="185"/>
      <c r="M1030" s="186" t="s">
        <v>32</v>
      </c>
      <c r="N1030" s="187" t="s">
        <v>49</v>
      </c>
      <c r="P1030" s="145">
        <f>O1030*H1030</f>
        <v>0</v>
      </c>
      <c r="Q1030" s="145">
        <v>6.7000000000000004E-2</v>
      </c>
      <c r="R1030" s="145">
        <f>Q1030*H1030</f>
        <v>0.13400000000000001</v>
      </c>
      <c r="S1030" s="145">
        <v>0</v>
      </c>
      <c r="T1030" s="146">
        <f>S1030*H1030</f>
        <v>0</v>
      </c>
      <c r="AR1030" s="147" t="s">
        <v>433</v>
      </c>
      <c r="AT1030" s="147" t="s">
        <v>496</v>
      </c>
      <c r="AU1030" s="147" t="s">
        <v>113</v>
      </c>
      <c r="AY1030" s="17" t="s">
        <v>348</v>
      </c>
      <c r="BE1030" s="148">
        <f>IF(N1030="základní",J1030,0)</f>
        <v>0</v>
      </c>
      <c r="BF1030" s="148">
        <f>IF(N1030="snížená",J1030,0)</f>
        <v>0</v>
      </c>
      <c r="BG1030" s="148">
        <f>IF(N1030="zákl. přenesená",J1030,0)</f>
        <v>0</v>
      </c>
      <c r="BH1030" s="148">
        <f>IF(N1030="sníž. přenesená",J1030,0)</f>
        <v>0</v>
      </c>
      <c r="BI1030" s="148">
        <f>IF(N1030="nulová",J1030,0)</f>
        <v>0</v>
      </c>
      <c r="BJ1030" s="17" t="s">
        <v>85</v>
      </c>
      <c r="BK1030" s="148">
        <f>ROUND(I1030*H1030,2)</f>
        <v>0</v>
      </c>
      <c r="BL1030" s="17" t="s">
        <v>133</v>
      </c>
      <c r="BM1030" s="147" t="s">
        <v>915</v>
      </c>
    </row>
    <row r="1031" spans="2:65" s="1" customFormat="1" ht="24.15" customHeight="1">
      <c r="B1031" s="33"/>
      <c r="C1031" s="136" t="s">
        <v>916</v>
      </c>
      <c r="D1031" s="136" t="s">
        <v>352</v>
      </c>
      <c r="E1031" s="137" t="s">
        <v>917</v>
      </c>
      <c r="F1031" s="138" t="s">
        <v>918</v>
      </c>
      <c r="G1031" s="139" t="s">
        <v>515</v>
      </c>
      <c r="H1031" s="140">
        <v>2</v>
      </c>
      <c r="I1031" s="141"/>
      <c r="J1031" s="142">
        <f>ROUND(I1031*H1031,2)</f>
        <v>0</v>
      </c>
      <c r="K1031" s="138" t="s">
        <v>356</v>
      </c>
      <c r="L1031" s="33"/>
      <c r="M1031" s="143" t="s">
        <v>32</v>
      </c>
      <c r="N1031" s="144" t="s">
        <v>49</v>
      </c>
      <c r="P1031" s="145">
        <f>O1031*H1031</f>
        <v>0</v>
      </c>
      <c r="Q1031" s="145">
        <v>2.972E-2</v>
      </c>
      <c r="R1031" s="145">
        <f>Q1031*H1031</f>
        <v>5.944E-2</v>
      </c>
      <c r="S1031" s="145">
        <v>0</v>
      </c>
      <c r="T1031" s="146">
        <f>S1031*H1031</f>
        <v>0</v>
      </c>
      <c r="AR1031" s="147" t="s">
        <v>133</v>
      </c>
      <c r="AT1031" s="147" t="s">
        <v>352</v>
      </c>
      <c r="AU1031" s="147" t="s">
        <v>113</v>
      </c>
      <c r="AY1031" s="17" t="s">
        <v>348</v>
      </c>
      <c r="BE1031" s="148">
        <f>IF(N1031="základní",J1031,0)</f>
        <v>0</v>
      </c>
      <c r="BF1031" s="148">
        <f>IF(N1031="snížená",J1031,0)</f>
        <v>0</v>
      </c>
      <c r="BG1031" s="148">
        <f>IF(N1031="zákl. přenesená",J1031,0)</f>
        <v>0</v>
      </c>
      <c r="BH1031" s="148">
        <f>IF(N1031="sníž. přenesená",J1031,0)</f>
        <v>0</v>
      </c>
      <c r="BI1031" s="148">
        <f>IF(N1031="nulová",J1031,0)</f>
        <v>0</v>
      </c>
      <c r="BJ1031" s="17" t="s">
        <v>85</v>
      </c>
      <c r="BK1031" s="148">
        <f>ROUND(I1031*H1031,2)</f>
        <v>0</v>
      </c>
      <c r="BL1031" s="17" t="s">
        <v>133</v>
      </c>
      <c r="BM1031" s="147" t="s">
        <v>919</v>
      </c>
    </row>
    <row r="1032" spans="2:65" s="1" customFormat="1" ht="10.199999999999999">
      <c r="B1032" s="33"/>
      <c r="D1032" s="149" t="s">
        <v>358</v>
      </c>
      <c r="F1032" s="150" t="s">
        <v>920</v>
      </c>
      <c r="I1032" s="151"/>
      <c r="L1032" s="33"/>
      <c r="M1032" s="152"/>
      <c r="T1032" s="54"/>
      <c r="AT1032" s="17" t="s">
        <v>358</v>
      </c>
      <c r="AU1032" s="17" t="s">
        <v>113</v>
      </c>
    </row>
    <row r="1033" spans="2:65" s="12" customFormat="1" ht="10.199999999999999">
      <c r="B1033" s="153"/>
      <c r="D1033" s="154" t="s">
        <v>360</v>
      </c>
      <c r="E1033" s="155" t="s">
        <v>32</v>
      </c>
      <c r="F1033" s="156" t="s">
        <v>361</v>
      </c>
      <c r="H1033" s="155" t="s">
        <v>32</v>
      </c>
      <c r="I1033" s="157"/>
      <c r="L1033" s="153"/>
      <c r="M1033" s="158"/>
      <c r="T1033" s="159"/>
      <c r="AT1033" s="155" t="s">
        <v>360</v>
      </c>
      <c r="AU1033" s="155" t="s">
        <v>113</v>
      </c>
      <c r="AV1033" s="12" t="s">
        <v>85</v>
      </c>
      <c r="AW1033" s="12" t="s">
        <v>39</v>
      </c>
      <c r="AX1033" s="12" t="s">
        <v>78</v>
      </c>
      <c r="AY1033" s="155" t="s">
        <v>348</v>
      </c>
    </row>
    <row r="1034" spans="2:65" s="12" customFormat="1" ht="10.199999999999999">
      <c r="B1034" s="153"/>
      <c r="D1034" s="154" t="s">
        <v>360</v>
      </c>
      <c r="E1034" s="155" t="s">
        <v>32</v>
      </c>
      <c r="F1034" s="156" t="s">
        <v>457</v>
      </c>
      <c r="H1034" s="155" t="s">
        <v>32</v>
      </c>
      <c r="I1034" s="157"/>
      <c r="L1034" s="153"/>
      <c r="M1034" s="158"/>
      <c r="T1034" s="159"/>
      <c r="AT1034" s="155" t="s">
        <v>360</v>
      </c>
      <c r="AU1034" s="155" t="s">
        <v>113</v>
      </c>
      <c r="AV1034" s="12" t="s">
        <v>85</v>
      </c>
      <c r="AW1034" s="12" t="s">
        <v>39</v>
      </c>
      <c r="AX1034" s="12" t="s">
        <v>78</v>
      </c>
      <c r="AY1034" s="155" t="s">
        <v>348</v>
      </c>
    </row>
    <row r="1035" spans="2:65" s="12" customFormat="1" ht="10.199999999999999">
      <c r="B1035" s="153"/>
      <c r="D1035" s="154" t="s">
        <v>360</v>
      </c>
      <c r="E1035" s="155" t="s">
        <v>32</v>
      </c>
      <c r="F1035" s="156" t="s">
        <v>871</v>
      </c>
      <c r="H1035" s="155" t="s">
        <v>32</v>
      </c>
      <c r="I1035" s="157"/>
      <c r="L1035" s="153"/>
      <c r="M1035" s="158"/>
      <c r="T1035" s="159"/>
      <c r="AT1035" s="155" t="s">
        <v>360</v>
      </c>
      <c r="AU1035" s="155" t="s">
        <v>113</v>
      </c>
      <c r="AV1035" s="12" t="s">
        <v>85</v>
      </c>
      <c r="AW1035" s="12" t="s">
        <v>39</v>
      </c>
      <c r="AX1035" s="12" t="s">
        <v>78</v>
      </c>
      <c r="AY1035" s="155" t="s">
        <v>348</v>
      </c>
    </row>
    <row r="1036" spans="2:65" s="12" customFormat="1" ht="10.199999999999999">
      <c r="B1036" s="153"/>
      <c r="D1036" s="154" t="s">
        <v>360</v>
      </c>
      <c r="E1036" s="155" t="s">
        <v>32</v>
      </c>
      <c r="F1036" s="156" t="s">
        <v>872</v>
      </c>
      <c r="H1036" s="155" t="s">
        <v>32</v>
      </c>
      <c r="I1036" s="157"/>
      <c r="L1036" s="153"/>
      <c r="M1036" s="158"/>
      <c r="T1036" s="159"/>
      <c r="AT1036" s="155" t="s">
        <v>360</v>
      </c>
      <c r="AU1036" s="155" t="s">
        <v>113</v>
      </c>
      <c r="AV1036" s="12" t="s">
        <v>85</v>
      </c>
      <c r="AW1036" s="12" t="s">
        <v>39</v>
      </c>
      <c r="AX1036" s="12" t="s">
        <v>78</v>
      </c>
      <c r="AY1036" s="155" t="s">
        <v>348</v>
      </c>
    </row>
    <row r="1037" spans="2:65" s="13" customFormat="1" ht="10.199999999999999">
      <c r="B1037" s="160"/>
      <c r="D1037" s="154" t="s">
        <v>360</v>
      </c>
      <c r="E1037" s="162" t="s">
        <v>32</v>
      </c>
      <c r="F1037" s="170" t="s">
        <v>143</v>
      </c>
      <c r="H1037" s="163">
        <v>2</v>
      </c>
      <c r="I1037" s="164"/>
      <c r="L1037" s="160"/>
      <c r="M1037" s="165"/>
      <c r="T1037" s="166"/>
      <c r="AT1037" s="161" t="s">
        <v>360</v>
      </c>
      <c r="AU1037" s="161" t="s">
        <v>113</v>
      </c>
      <c r="AV1037" s="13" t="s">
        <v>87</v>
      </c>
      <c r="AW1037" s="13" t="s">
        <v>39</v>
      </c>
      <c r="AX1037" s="13" t="s">
        <v>85</v>
      </c>
      <c r="AY1037" s="161" t="s">
        <v>348</v>
      </c>
    </row>
    <row r="1038" spans="2:65" s="1" customFormat="1" ht="10.199999999999999">
      <c r="B1038" s="33"/>
      <c r="D1038" s="154" t="s">
        <v>376</v>
      </c>
      <c r="F1038" s="167" t="s">
        <v>873</v>
      </c>
      <c r="L1038" s="33"/>
      <c r="M1038" s="152"/>
      <c r="T1038" s="54"/>
      <c r="AU1038" s="17" t="s">
        <v>113</v>
      </c>
    </row>
    <row r="1039" spans="2:65" s="1" customFormat="1" ht="10.199999999999999">
      <c r="B1039" s="33"/>
      <c r="D1039" s="154" t="s">
        <v>376</v>
      </c>
      <c r="F1039" s="168" t="s">
        <v>531</v>
      </c>
      <c r="H1039" s="169">
        <v>1</v>
      </c>
      <c r="L1039" s="33"/>
      <c r="M1039" s="152"/>
      <c r="T1039" s="54"/>
      <c r="AU1039" s="17" t="s">
        <v>113</v>
      </c>
    </row>
    <row r="1040" spans="2:65" s="1" customFormat="1" ht="10.199999999999999">
      <c r="B1040" s="33"/>
      <c r="D1040" s="154" t="s">
        <v>376</v>
      </c>
      <c r="F1040" s="167" t="s">
        <v>874</v>
      </c>
      <c r="L1040" s="33"/>
      <c r="M1040" s="152"/>
      <c r="T1040" s="54"/>
      <c r="AU1040" s="17" t="s">
        <v>113</v>
      </c>
    </row>
    <row r="1041" spans="2:65" s="1" customFormat="1" ht="10.199999999999999">
      <c r="B1041" s="33"/>
      <c r="D1041" s="154" t="s">
        <v>376</v>
      </c>
      <c r="F1041" s="168" t="s">
        <v>531</v>
      </c>
      <c r="H1041" s="169">
        <v>1</v>
      </c>
      <c r="L1041" s="33"/>
      <c r="M1041" s="152"/>
      <c r="T1041" s="54"/>
      <c r="AU1041" s="17" t="s">
        <v>113</v>
      </c>
    </row>
    <row r="1042" spans="2:65" s="1" customFormat="1" ht="21.75" customHeight="1">
      <c r="B1042" s="33"/>
      <c r="C1042" s="178" t="s">
        <v>921</v>
      </c>
      <c r="D1042" s="178" t="s">
        <v>496</v>
      </c>
      <c r="E1042" s="179" t="s">
        <v>922</v>
      </c>
      <c r="F1042" s="180" t="s">
        <v>923</v>
      </c>
      <c r="G1042" s="181" t="s">
        <v>515</v>
      </c>
      <c r="H1042" s="182">
        <v>2</v>
      </c>
      <c r="I1042" s="183"/>
      <c r="J1042" s="184">
        <f>ROUND(I1042*H1042,2)</f>
        <v>0</v>
      </c>
      <c r="K1042" s="180" t="s">
        <v>356</v>
      </c>
      <c r="L1042" s="185"/>
      <c r="M1042" s="186" t="s">
        <v>32</v>
      </c>
      <c r="N1042" s="187" t="s">
        <v>49</v>
      </c>
      <c r="P1042" s="145">
        <f>O1042*H1042</f>
        <v>0</v>
      </c>
      <c r="Q1042" s="145">
        <v>5.8000000000000003E-2</v>
      </c>
      <c r="R1042" s="145">
        <f>Q1042*H1042</f>
        <v>0.11600000000000001</v>
      </c>
      <c r="S1042" s="145">
        <v>0</v>
      </c>
      <c r="T1042" s="146">
        <f>S1042*H1042</f>
        <v>0</v>
      </c>
      <c r="AR1042" s="147" t="s">
        <v>433</v>
      </c>
      <c r="AT1042" s="147" t="s">
        <v>496</v>
      </c>
      <c r="AU1042" s="147" t="s">
        <v>113</v>
      </c>
      <c r="AY1042" s="17" t="s">
        <v>348</v>
      </c>
      <c r="BE1042" s="148">
        <f>IF(N1042="základní",J1042,0)</f>
        <v>0</v>
      </c>
      <c r="BF1042" s="148">
        <f>IF(N1042="snížená",J1042,0)</f>
        <v>0</v>
      </c>
      <c r="BG1042" s="148">
        <f>IF(N1042="zákl. přenesená",J1042,0)</f>
        <v>0</v>
      </c>
      <c r="BH1042" s="148">
        <f>IF(N1042="sníž. přenesená",J1042,0)</f>
        <v>0</v>
      </c>
      <c r="BI1042" s="148">
        <f>IF(N1042="nulová",J1042,0)</f>
        <v>0</v>
      </c>
      <c r="BJ1042" s="17" t="s">
        <v>85</v>
      </c>
      <c r="BK1042" s="148">
        <f>ROUND(I1042*H1042,2)</f>
        <v>0</v>
      </c>
      <c r="BL1042" s="17" t="s">
        <v>133</v>
      </c>
      <c r="BM1042" s="147" t="s">
        <v>924</v>
      </c>
    </row>
    <row r="1043" spans="2:65" s="1" customFormat="1" ht="24.15" customHeight="1">
      <c r="B1043" s="33"/>
      <c r="C1043" s="136" t="s">
        <v>925</v>
      </c>
      <c r="D1043" s="136" t="s">
        <v>352</v>
      </c>
      <c r="E1043" s="137" t="s">
        <v>926</v>
      </c>
      <c r="F1043" s="138" t="s">
        <v>927</v>
      </c>
      <c r="G1043" s="139" t="s">
        <v>515</v>
      </c>
      <c r="H1043" s="140">
        <v>2</v>
      </c>
      <c r="I1043" s="141"/>
      <c r="J1043" s="142">
        <f>ROUND(I1043*H1043,2)</f>
        <v>0</v>
      </c>
      <c r="K1043" s="138" t="s">
        <v>356</v>
      </c>
      <c r="L1043" s="33"/>
      <c r="M1043" s="143" t="s">
        <v>32</v>
      </c>
      <c r="N1043" s="144" t="s">
        <v>49</v>
      </c>
      <c r="P1043" s="145">
        <f>O1043*H1043</f>
        <v>0</v>
      </c>
      <c r="Q1043" s="145">
        <v>2.972E-2</v>
      </c>
      <c r="R1043" s="145">
        <f>Q1043*H1043</f>
        <v>5.944E-2</v>
      </c>
      <c r="S1043" s="145">
        <v>0</v>
      </c>
      <c r="T1043" s="146">
        <f>S1043*H1043</f>
        <v>0</v>
      </c>
      <c r="AR1043" s="147" t="s">
        <v>133</v>
      </c>
      <c r="AT1043" s="147" t="s">
        <v>352</v>
      </c>
      <c r="AU1043" s="147" t="s">
        <v>113</v>
      </c>
      <c r="AY1043" s="17" t="s">
        <v>348</v>
      </c>
      <c r="BE1043" s="148">
        <f>IF(N1043="základní",J1043,0)</f>
        <v>0</v>
      </c>
      <c r="BF1043" s="148">
        <f>IF(N1043="snížená",J1043,0)</f>
        <v>0</v>
      </c>
      <c r="BG1043" s="148">
        <f>IF(N1043="zákl. přenesená",J1043,0)</f>
        <v>0</v>
      </c>
      <c r="BH1043" s="148">
        <f>IF(N1043="sníž. přenesená",J1043,0)</f>
        <v>0</v>
      </c>
      <c r="BI1043" s="148">
        <f>IF(N1043="nulová",J1043,0)</f>
        <v>0</v>
      </c>
      <c r="BJ1043" s="17" t="s">
        <v>85</v>
      </c>
      <c r="BK1043" s="148">
        <f>ROUND(I1043*H1043,2)</f>
        <v>0</v>
      </c>
      <c r="BL1043" s="17" t="s">
        <v>133</v>
      </c>
      <c r="BM1043" s="147" t="s">
        <v>928</v>
      </c>
    </row>
    <row r="1044" spans="2:65" s="1" customFormat="1" ht="10.199999999999999">
      <c r="B1044" s="33"/>
      <c r="D1044" s="149" t="s">
        <v>358</v>
      </c>
      <c r="F1044" s="150" t="s">
        <v>929</v>
      </c>
      <c r="I1044" s="151"/>
      <c r="L1044" s="33"/>
      <c r="M1044" s="152"/>
      <c r="T1044" s="54"/>
      <c r="AT1044" s="17" t="s">
        <v>358</v>
      </c>
      <c r="AU1044" s="17" t="s">
        <v>113</v>
      </c>
    </row>
    <row r="1045" spans="2:65" s="12" customFormat="1" ht="10.199999999999999">
      <c r="B1045" s="153"/>
      <c r="D1045" s="154" t="s">
        <v>360</v>
      </c>
      <c r="E1045" s="155" t="s">
        <v>32</v>
      </c>
      <c r="F1045" s="156" t="s">
        <v>361</v>
      </c>
      <c r="H1045" s="155" t="s">
        <v>32</v>
      </c>
      <c r="I1045" s="157"/>
      <c r="L1045" s="153"/>
      <c r="M1045" s="158"/>
      <c r="T1045" s="159"/>
      <c r="AT1045" s="155" t="s">
        <v>360</v>
      </c>
      <c r="AU1045" s="155" t="s">
        <v>113</v>
      </c>
      <c r="AV1045" s="12" t="s">
        <v>85</v>
      </c>
      <c r="AW1045" s="12" t="s">
        <v>39</v>
      </c>
      <c r="AX1045" s="12" t="s">
        <v>78</v>
      </c>
      <c r="AY1045" s="155" t="s">
        <v>348</v>
      </c>
    </row>
    <row r="1046" spans="2:65" s="12" customFormat="1" ht="10.199999999999999">
      <c r="B1046" s="153"/>
      <c r="D1046" s="154" t="s">
        <v>360</v>
      </c>
      <c r="E1046" s="155" t="s">
        <v>32</v>
      </c>
      <c r="F1046" s="156" t="s">
        <v>457</v>
      </c>
      <c r="H1046" s="155" t="s">
        <v>32</v>
      </c>
      <c r="I1046" s="157"/>
      <c r="L1046" s="153"/>
      <c r="M1046" s="158"/>
      <c r="T1046" s="159"/>
      <c r="AT1046" s="155" t="s">
        <v>360</v>
      </c>
      <c r="AU1046" s="155" t="s">
        <v>113</v>
      </c>
      <c r="AV1046" s="12" t="s">
        <v>85</v>
      </c>
      <c r="AW1046" s="12" t="s">
        <v>39</v>
      </c>
      <c r="AX1046" s="12" t="s">
        <v>78</v>
      </c>
      <c r="AY1046" s="155" t="s">
        <v>348</v>
      </c>
    </row>
    <row r="1047" spans="2:65" s="12" customFormat="1" ht="10.199999999999999">
      <c r="B1047" s="153"/>
      <c r="D1047" s="154" t="s">
        <v>360</v>
      </c>
      <c r="E1047" s="155" t="s">
        <v>32</v>
      </c>
      <c r="F1047" s="156" t="s">
        <v>871</v>
      </c>
      <c r="H1047" s="155" t="s">
        <v>32</v>
      </c>
      <c r="I1047" s="157"/>
      <c r="L1047" s="153"/>
      <c r="M1047" s="158"/>
      <c r="T1047" s="159"/>
      <c r="AT1047" s="155" t="s">
        <v>360</v>
      </c>
      <c r="AU1047" s="155" t="s">
        <v>113</v>
      </c>
      <c r="AV1047" s="12" t="s">
        <v>85</v>
      </c>
      <c r="AW1047" s="12" t="s">
        <v>39</v>
      </c>
      <c r="AX1047" s="12" t="s">
        <v>78</v>
      </c>
      <c r="AY1047" s="155" t="s">
        <v>348</v>
      </c>
    </row>
    <row r="1048" spans="2:65" s="12" customFormat="1" ht="10.199999999999999">
      <c r="B1048" s="153"/>
      <c r="D1048" s="154" t="s">
        <v>360</v>
      </c>
      <c r="E1048" s="155" t="s">
        <v>32</v>
      </c>
      <c r="F1048" s="156" t="s">
        <v>872</v>
      </c>
      <c r="H1048" s="155" t="s">
        <v>32</v>
      </c>
      <c r="I1048" s="157"/>
      <c r="L1048" s="153"/>
      <c r="M1048" s="158"/>
      <c r="T1048" s="159"/>
      <c r="AT1048" s="155" t="s">
        <v>360</v>
      </c>
      <c r="AU1048" s="155" t="s">
        <v>113</v>
      </c>
      <c r="AV1048" s="12" t="s">
        <v>85</v>
      </c>
      <c r="AW1048" s="12" t="s">
        <v>39</v>
      </c>
      <c r="AX1048" s="12" t="s">
        <v>78</v>
      </c>
      <c r="AY1048" s="155" t="s">
        <v>348</v>
      </c>
    </row>
    <row r="1049" spans="2:65" s="13" customFormat="1" ht="10.199999999999999">
      <c r="B1049" s="160"/>
      <c r="D1049" s="154" t="s">
        <v>360</v>
      </c>
      <c r="E1049" s="162" t="s">
        <v>32</v>
      </c>
      <c r="F1049" s="170" t="s">
        <v>143</v>
      </c>
      <c r="H1049" s="163">
        <v>2</v>
      </c>
      <c r="I1049" s="164"/>
      <c r="L1049" s="160"/>
      <c r="M1049" s="165"/>
      <c r="T1049" s="166"/>
      <c r="AT1049" s="161" t="s">
        <v>360</v>
      </c>
      <c r="AU1049" s="161" t="s">
        <v>113</v>
      </c>
      <c r="AV1049" s="13" t="s">
        <v>87</v>
      </c>
      <c r="AW1049" s="13" t="s">
        <v>39</v>
      </c>
      <c r="AX1049" s="13" t="s">
        <v>85</v>
      </c>
      <c r="AY1049" s="161" t="s">
        <v>348</v>
      </c>
    </row>
    <row r="1050" spans="2:65" s="1" customFormat="1" ht="10.199999999999999">
      <c r="B1050" s="33"/>
      <c r="D1050" s="154" t="s">
        <v>376</v>
      </c>
      <c r="F1050" s="167" t="s">
        <v>873</v>
      </c>
      <c r="L1050" s="33"/>
      <c r="M1050" s="152"/>
      <c r="T1050" s="54"/>
      <c r="AU1050" s="17" t="s">
        <v>113</v>
      </c>
    </row>
    <row r="1051" spans="2:65" s="1" customFormat="1" ht="10.199999999999999">
      <c r="B1051" s="33"/>
      <c r="D1051" s="154" t="s">
        <v>376</v>
      </c>
      <c r="F1051" s="168" t="s">
        <v>531</v>
      </c>
      <c r="H1051" s="169">
        <v>1</v>
      </c>
      <c r="L1051" s="33"/>
      <c r="M1051" s="152"/>
      <c r="T1051" s="54"/>
      <c r="AU1051" s="17" t="s">
        <v>113</v>
      </c>
    </row>
    <row r="1052" spans="2:65" s="1" customFormat="1" ht="10.199999999999999">
      <c r="B1052" s="33"/>
      <c r="D1052" s="154" t="s">
        <v>376</v>
      </c>
      <c r="F1052" s="167" t="s">
        <v>874</v>
      </c>
      <c r="L1052" s="33"/>
      <c r="M1052" s="152"/>
      <c r="T1052" s="54"/>
      <c r="AU1052" s="17" t="s">
        <v>113</v>
      </c>
    </row>
    <row r="1053" spans="2:65" s="1" customFormat="1" ht="10.199999999999999">
      <c r="B1053" s="33"/>
      <c r="D1053" s="154" t="s">
        <v>376</v>
      </c>
      <c r="F1053" s="168" t="s">
        <v>531</v>
      </c>
      <c r="H1053" s="169">
        <v>1</v>
      </c>
      <c r="L1053" s="33"/>
      <c r="M1053" s="152"/>
      <c r="T1053" s="54"/>
      <c r="AU1053" s="17" t="s">
        <v>113</v>
      </c>
    </row>
    <row r="1054" spans="2:65" s="1" customFormat="1" ht="24.15" customHeight="1">
      <c r="B1054" s="33"/>
      <c r="C1054" s="178" t="s">
        <v>930</v>
      </c>
      <c r="D1054" s="178" t="s">
        <v>496</v>
      </c>
      <c r="E1054" s="179" t="s">
        <v>931</v>
      </c>
      <c r="F1054" s="180" t="s">
        <v>932</v>
      </c>
      <c r="G1054" s="181" t="s">
        <v>515</v>
      </c>
      <c r="H1054" s="182">
        <v>2</v>
      </c>
      <c r="I1054" s="183"/>
      <c r="J1054" s="184">
        <f>ROUND(I1054*H1054,2)</f>
        <v>0</v>
      </c>
      <c r="K1054" s="180" t="s">
        <v>356</v>
      </c>
      <c r="L1054" s="185"/>
      <c r="M1054" s="186" t="s">
        <v>32</v>
      </c>
      <c r="N1054" s="187" t="s">
        <v>49</v>
      </c>
      <c r="P1054" s="145">
        <f>O1054*H1054</f>
        <v>0</v>
      </c>
      <c r="Q1054" s="145">
        <v>5.7000000000000002E-2</v>
      </c>
      <c r="R1054" s="145">
        <f>Q1054*H1054</f>
        <v>0.114</v>
      </c>
      <c r="S1054" s="145">
        <v>0</v>
      </c>
      <c r="T1054" s="146">
        <f>S1054*H1054</f>
        <v>0</v>
      </c>
      <c r="AR1054" s="147" t="s">
        <v>433</v>
      </c>
      <c r="AT1054" s="147" t="s">
        <v>496</v>
      </c>
      <c r="AU1054" s="147" t="s">
        <v>113</v>
      </c>
      <c r="AY1054" s="17" t="s">
        <v>348</v>
      </c>
      <c r="BE1054" s="148">
        <f>IF(N1054="základní",J1054,0)</f>
        <v>0</v>
      </c>
      <c r="BF1054" s="148">
        <f>IF(N1054="snížená",J1054,0)</f>
        <v>0</v>
      </c>
      <c r="BG1054" s="148">
        <f>IF(N1054="zákl. přenesená",J1054,0)</f>
        <v>0</v>
      </c>
      <c r="BH1054" s="148">
        <f>IF(N1054="sníž. přenesená",J1054,0)</f>
        <v>0</v>
      </c>
      <c r="BI1054" s="148">
        <f>IF(N1054="nulová",J1054,0)</f>
        <v>0</v>
      </c>
      <c r="BJ1054" s="17" t="s">
        <v>85</v>
      </c>
      <c r="BK1054" s="148">
        <f>ROUND(I1054*H1054,2)</f>
        <v>0</v>
      </c>
      <c r="BL1054" s="17" t="s">
        <v>133</v>
      </c>
      <c r="BM1054" s="147" t="s">
        <v>933</v>
      </c>
    </row>
    <row r="1055" spans="2:65" s="1" customFormat="1" ht="24.15" customHeight="1">
      <c r="B1055" s="33"/>
      <c r="C1055" s="136" t="s">
        <v>934</v>
      </c>
      <c r="D1055" s="136" t="s">
        <v>352</v>
      </c>
      <c r="E1055" s="137" t="s">
        <v>935</v>
      </c>
      <c r="F1055" s="138" t="s">
        <v>936</v>
      </c>
      <c r="G1055" s="139" t="s">
        <v>515</v>
      </c>
      <c r="H1055" s="140">
        <v>2</v>
      </c>
      <c r="I1055" s="141"/>
      <c r="J1055" s="142">
        <f>ROUND(I1055*H1055,2)</f>
        <v>0</v>
      </c>
      <c r="K1055" s="138" t="s">
        <v>356</v>
      </c>
      <c r="L1055" s="33"/>
      <c r="M1055" s="143" t="s">
        <v>32</v>
      </c>
      <c r="N1055" s="144" t="s">
        <v>49</v>
      </c>
      <c r="P1055" s="145">
        <f>O1055*H1055</f>
        <v>0</v>
      </c>
      <c r="Q1055" s="145">
        <v>2.972E-2</v>
      </c>
      <c r="R1055" s="145">
        <f>Q1055*H1055</f>
        <v>5.944E-2</v>
      </c>
      <c r="S1055" s="145">
        <v>0</v>
      </c>
      <c r="T1055" s="146">
        <f>S1055*H1055</f>
        <v>0</v>
      </c>
      <c r="AR1055" s="147" t="s">
        <v>133</v>
      </c>
      <c r="AT1055" s="147" t="s">
        <v>352</v>
      </c>
      <c r="AU1055" s="147" t="s">
        <v>113</v>
      </c>
      <c r="AY1055" s="17" t="s">
        <v>348</v>
      </c>
      <c r="BE1055" s="148">
        <f>IF(N1055="základní",J1055,0)</f>
        <v>0</v>
      </c>
      <c r="BF1055" s="148">
        <f>IF(N1055="snížená",J1055,0)</f>
        <v>0</v>
      </c>
      <c r="BG1055" s="148">
        <f>IF(N1055="zákl. přenesená",J1055,0)</f>
        <v>0</v>
      </c>
      <c r="BH1055" s="148">
        <f>IF(N1055="sníž. přenesená",J1055,0)</f>
        <v>0</v>
      </c>
      <c r="BI1055" s="148">
        <f>IF(N1055="nulová",J1055,0)</f>
        <v>0</v>
      </c>
      <c r="BJ1055" s="17" t="s">
        <v>85</v>
      </c>
      <c r="BK1055" s="148">
        <f>ROUND(I1055*H1055,2)</f>
        <v>0</v>
      </c>
      <c r="BL1055" s="17" t="s">
        <v>133</v>
      </c>
      <c r="BM1055" s="147" t="s">
        <v>937</v>
      </c>
    </row>
    <row r="1056" spans="2:65" s="1" customFormat="1" ht="10.199999999999999">
      <c r="B1056" s="33"/>
      <c r="D1056" s="149" t="s">
        <v>358</v>
      </c>
      <c r="F1056" s="150" t="s">
        <v>938</v>
      </c>
      <c r="I1056" s="151"/>
      <c r="L1056" s="33"/>
      <c r="M1056" s="152"/>
      <c r="T1056" s="54"/>
      <c r="AT1056" s="17" t="s">
        <v>358</v>
      </c>
      <c r="AU1056" s="17" t="s">
        <v>113</v>
      </c>
    </row>
    <row r="1057" spans="2:65" s="12" customFormat="1" ht="10.199999999999999">
      <c r="B1057" s="153"/>
      <c r="D1057" s="154" t="s">
        <v>360</v>
      </c>
      <c r="E1057" s="155" t="s">
        <v>32</v>
      </c>
      <c r="F1057" s="156" t="s">
        <v>361</v>
      </c>
      <c r="H1057" s="155" t="s">
        <v>32</v>
      </c>
      <c r="I1057" s="157"/>
      <c r="L1057" s="153"/>
      <c r="M1057" s="158"/>
      <c r="T1057" s="159"/>
      <c r="AT1057" s="155" t="s">
        <v>360</v>
      </c>
      <c r="AU1057" s="155" t="s">
        <v>113</v>
      </c>
      <c r="AV1057" s="12" t="s">
        <v>85</v>
      </c>
      <c r="AW1057" s="12" t="s">
        <v>39</v>
      </c>
      <c r="AX1057" s="12" t="s">
        <v>78</v>
      </c>
      <c r="AY1057" s="155" t="s">
        <v>348</v>
      </c>
    </row>
    <row r="1058" spans="2:65" s="12" customFormat="1" ht="10.199999999999999">
      <c r="B1058" s="153"/>
      <c r="D1058" s="154" t="s">
        <v>360</v>
      </c>
      <c r="E1058" s="155" t="s">
        <v>32</v>
      </c>
      <c r="F1058" s="156" t="s">
        <v>457</v>
      </c>
      <c r="H1058" s="155" t="s">
        <v>32</v>
      </c>
      <c r="I1058" s="157"/>
      <c r="L1058" s="153"/>
      <c r="M1058" s="158"/>
      <c r="T1058" s="159"/>
      <c r="AT1058" s="155" t="s">
        <v>360</v>
      </c>
      <c r="AU1058" s="155" t="s">
        <v>113</v>
      </c>
      <c r="AV1058" s="12" t="s">
        <v>85</v>
      </c>
      <c r="AW1058" s="12" t="s">
        <v>39</v>
      </c>
      <c r="AX1058" s="12" t="s">
        <v>78</v>
      </c>
      <c r="AY1058" s="155" t="s">
        <v>348</v>
      </c>
    </row>
    <row r="1059" spans="2:65" s="12" customFormat="1" ht="10.199999999999999">
      <c r="B1059" s="153"/>
      <c r="D1059" s="154" t="s">
        <v>360</v>
      </c>
      <c r="E1059" s="155" t="s">
        <v>32</v>
      </c>
      <c r="F1059" s="156" t="s">
        <v>871</v>
      </c>
      <c r="H1059" s="155" t="s">
        <v>32</v>
      </c>
      <c r="I1059" s="157"/>
      <c r="L1059" s="153"/>
      <c r="M1059" s="158"/>
      <c r="T1059" s="159"/>
      <c r="AT1059" s="155" t="s">
        <v>360</v>
      </c>
      <c r="AU1059" s="155" t="s">
        <v>113</v>
      </c>
      <c r="AV1059" s="12" t="s">
        <v>85</v>
      </c>
      <c r="AW1059" s="12" t="s">
        <v>39</v>
      </c>
      <c r="AX1059" s="12" t="s">
        <v>78</v>
      </c>
      <c r="AY1059" s="155" t="s">
        <v>348</v>
      </c>
    </row>
    <row r="1060" spans="2:65" s="12" customFormat="1" ht="10.199999999999999">
      <c r="B1060" s="153"/>
      <c r="D1060" s="154" t="s">
        <v>360</v>
      </c>
      <c r="E1060" s="155" t="s">
        <v>32</v>
      </c>
      <c r="F1060" s="156" t="s">
        <v>872</v>
      </c>
      <c r="H1060" s="155" t="s">
        <v>32</v>
      </c>
      <c r="I1060" s="157"/>
      <c r="L1060" s="153"/>
      <c r="M1060" s="158"/>
      <c r="T1060" s="159"/>
      <c r="AT1060" s="155" t="s">
        <v>360</v>
      </c>
      <c r="AU1060" s="155" t="s">
        <v>113</v>
      </c>
      <c r="AV1060" s="12" t="s">
        <v>85</v>
      </c>
      <c r="AW1060" s="12" t="s">
        <v>39</v>
      </c>
      <c r="AX1060" s="12" t="s">
        <v>78</v>
      </c>
      <c r="AY1060" s="155" t="s">
        <v>348</v>
      </c>
    </row>
    <row r="1061" spans="2:65" s="13" customFormat="1" ht="10.199999999999999">
      <c r="B1061" s="160"/>
      <c r="D1061" s="154" t="s">
        <v>360</v>
      </c>
      <c r="E1061" s="162" t="s">
        <v>32</v>
      </c>
      <c r="F1061" s="170" t="s">
        <v>143</v>
      </c>
      <c r="H1061" s="163">
        <v>2</v>
      </c>
      <c r="I1061" s="164"/>
      <c r="L1061" s="160"/>
      <c r="M1061" s="165"/>
      <c r="T1061" s="166"/>
      <c r="AT1061" s="161" t="s">
        <v>360</v>
      </c>
      <c r="AU1061" s="161" t="s">
        <v>113</v>
      </c>
      <c r="AV1061" s="13" t="s">
        <v>87</v>
      </c>
      <c r="AW1061" s="13" t="s">
        <v>39</v>
      </c>
      <c r="AX1061" s="13" t="s">
        <v>85</v>
      </c>
      <c r="AY1061" s="161" t="s">
        <v>348</v>
      </c>
    </row>
    <row r="1062" spans="2:65" s="1" customFormat="1" ht="10.199999999999999">
      <c r="B1062" s="33"/>
      <c r="D1062" s="154" t="s">
        <v>376</v>
      </c>
      <c r="F1062" s="167" t="s">
        <v>873</v>
      </c>
      <c r="L1062" s="33"/>
      <c r="M1062" s="152"/>
      <c r="T1062" s="54"/>
      <c r="AU1062" s="17" t="s">
        <v>113</v>
      </c>
    </row>
    <row r="1063" spans="2:65" s="1" customFormat="1" ht="10.199999999999999">
      <c r="B1063" s="33"/>
      <c r="D1063" s="154" t="s">
        <v>376</v>
      </c>
      <c r="F1063" s="168" t="s">
        <v>531</v>
      </c>
      <c r="H1063" s="169">
        <v>1</v>
      </c>
      <c r="L1063" s="33"/>
      <c r="M1063" s="152"/>
      <c r="T1063" s="54"/>
      <c r="AU1063" s="17" t="s">
        <v>113</v>
      </c>
    </row>
    <row r="1064" spans="2:65" s="1" customFormat="1" ht="10.199999999999999">
      <c r="B1064" s="33"/>
      <c r="D1064" s="154" t="s">
        <v>376</v>
      </c>
      <c r="F1064" s="167" t="s">
        <v>874</v>
      </c>
      <c r="L1064" s="33"/>
      <c r="M1064" s="152"/>
      <c r="T1064" s="54"/>
      <c r="AU1064" s="17" t="s">
        <v>113</v>
      </c>
    </row>
    <row r="1065" spans="2:65" s="1" customFormat="1" ht="10.199999999999999">
      <c r="B1065" s="33"/>
      <c r="D1065" s="154" t="s">
        <v>376</v>
      </c>
      <c r="F1065" s="168" t="s">
        <v>531</v>
      </c>
      <c r="H1065" s="169">
        <v>1</v>
      </c>
      <c r="L1065" s="33"/>
      <c r="M1065" s="152"/>
      <c r="T1065" s="54"/>
      <c r="AU1065" s="17" t="s">
        <v>113</v>
      </c>
    </row>
    <row r="1066" spans="2:65" s="1" customFormat="1" ht="33" customHeight="1">
      <c r="B1066" s="33"/>
      <c r="C1066" s="178" t="s">
        <v>939</v>
      </c>
      <c r="D1066" s="178" t="s">
        <v>496</v>
      </c>
      <c r="E1066" s="179" t="s">
        <v>940</v>
      </c>
      <c r="F1066" s="180" t="s">
        <v>941</v>
      </c>
      <c r="G1066" s="181" t="s">
        <v>515</v>
      </c>
      <c r="H1066" s="182">
        <v>2</v>
      </c>
      <c r="I1066" s="183"/>
      <c r="J1066" s="184">
        <f>ROUND(I1066*H1066,2)</f>
        <v>0</v>
      </c>
      <c r="K1066" s="180" t="s">
        <v>356</v>
      </c>
      <c r="L1066" s="185"/>
      <c r="M1066" s="186" t="s">
        <v>32</v>
      </c>
      <c r="N1066" s="187" t="s">
        <v>49</v>
      </c>
      <c r="P1066" s="145">
        <f>O1066*H1066</f>
        <v>0</v>
      </c>
      <c r="Q1066" s="145">
        <v>0.29799999999999999</v>
      </c>
      <c r="R1066" s="145">
        <f>Q1066*H1066</f>
        <v>0.59599999999999997</v>
      </c>
      <c r="S1066" s="145">
        <v>0</v>
      </c>
      <c r="T1066" s="146">
        <f>S1066*H1066</f>
        <v>0</v>
      </c>
      <c r="AR1066" s="147" t="s">
        <v>433</v>
      </c>
      <c r="AT1066" s="147" t="s">
        <v>496</v>
      </c>
      <c r="AU1066" s="147" t="s">
        <v>113</v>
      </c>
      <c r="AY1066" s="17" t="s">
        <v>348</v>
      </c>
      <c r="BE1066" s="148">
        <f>IF(N1066="základní",J1066,0)</f>
        <v>0</v>
      </c>
      <c r="BF1066" s="148">
        <f>IF(N1066="snížená",J1066,0)</f>
        <v>0</v>
      </c>
      <c r="BG1066" s="148">
        <f>IF(N1066="zákl. přenesená",J1066,0)</f>
        <v>0</v>
      </c>
      <c r="BH1066" s="148">
        <f>IF(N1066="sníž. přenesená",J1066,0)</f>
        <v>0</v>
      </c>
      <c r="BI1066" s="148">
        <f>IF(N1066="nulová",J1066,0)</f>
        <v>0</v>
      </c>
      <c r="BJ1066" s="17" t="s">
        <v>85</v>
      </c>
      <c r="BK1066" s="148">
        <f>ROUND(I1066*H1066,2)</f>
        <v>0</v>
      </c>
      <c r="BL1066" s="17" t="s">
        <v>133</v>
      </c>
      <c r="BM1066" s="147" t="s">
        <v>942</v>
      </c>
    </row>
    <row r="1067" spans="2:65" s="1" customFormat="1" ht="24.15" customHeight="1">
      <c r="B1067" s="33"/>
      <c r="C1067" s="136" t="s">
        <v>943</v>
      </c>
      <c r="D1067" s="136" t="s">
        <v>352</v>
      </c>
      <c r="E1067" s="137" t="s">
        <v>944</v>
      </c>
      <c r="F1067" s="138" t="s">
        <v>945</v>
      </c>
      <c r="G1067" s="139" t="s">
        <v>515</v>
      </c>
      <c r="H1067" s="140">
        <v>2</v>
      </c>
      <c r="I1067" s="141"/>
      <c r="J1067" s="142">
        <f>ROUND(I1067*H1067,2)</f>
        <v>0</v>
      </c>
      <c r="K1067" s="138" t="s">
        <v>356</v>
      </c>
      <c r="L1067" s="33"/>
      <c r="M1067" s="143" t="s">
        <v>32</v>
      </c>
      <c r="N1067" s="144" t="s">
        <v>49</v>
      </c>
      <c r="P1067" s="145">
        <f>O1067*H1067</f>
        <v>0</v>
      </c>
      <c r="Q1067" s="145">
        <v>0.21734000000000001</v>
      </c>
      <c r="R1067" s="145">
        <f>Q1067*H1067</f>
        <v>0.43468000000000001</v>
      </c>
      <c r="S1067" s="145">
        <v>0</v>
      </c>
      <c r="T1067" s="146">
        <f>S1067*H1067</f>
        <v>0</v>
      </c>
      <c r="AR1067" s="147" t="s">
        <v>133</v>
      </c>
      <c r="AT1067" s="147" t="s">
        <v>352</v>
      </c>
      <c r="AU1067" s="147" t="s">
        <v>113</v>
      </c>
      <c r="AY1067" s="17" t="s">
        <v>348</v>
      </c>
      <c r="BE1067" s="148">
        <f>IF(N1067="základní",J1067,0)</f>
        <v>0</v>
      </c>
      <c r="BF1067" s="148">
        <f>IF(N1067="snížená",J1067,0)</f>
        <v>0</v>
      </c>
      <c r="BG1067" s="148">
        <f>IF(N1067="zákl. přenesená",J1067,0)</f>
        <v>0</v>
      </c>
      <c r="BH1067" s="148">
        <f>IF(N1067="sníž. přenesená",J1067,0)</f>
        <v>0</v>
      </c>
      <c r="BI1067" s="148">
        <f>IF(N1067="nulová",J1067,0)</f>
        <v>0</v>
      </c>
      <c r="BJ1067" s="17" t="s">
        <v>85</v>
      </c>
      <c r="BK1067" s="148">
        <f>ROUND(I1067*H1067,2)</f>
        <v>0</v>
      </c>
      <c r="BL1067" s="17" t="s">
        <v>133</v>
      </c>
      <c r="BM1067" s="147" t="s">
        <v>946</v>
      </c>
    </row>
    <row r="1068" spans="2:65" s="1" customFormat="1" ht="10.199999999999999">
      <c r="B1068" s="33"/>
      <c r="D1068" s="149" t="s">
        <v>358</v>
      </c>
      <c r="F1068" s="150" t="s">
        <v>947</v>
      </c>
      <c r="I1068" s="151"/>
      <c r="L1068" s="33"/>
      <c r="M1068" s="152"/>
      <c r="T1068" s="54"/>
      <c r="AT1068" s="17" t="s">
        <v>358</v>
      </c>
      <c r="AU1068" s="17" t="s">
        <v>113</v>
      </c>
    </row>
    <row r="1069" spans="2:65" s="12" customFormat="1" ht="10.199999999999999">
      <c r="B1069" s="153"/>
      <c r="D1069" s="154" t="s">
        <v>360</v>
      </c>
      <c r="E1069" s="155" t="s">
        <v>32</v>
      </c>
      <c r="F1069" s="156" t="s">
        <v>361</v>
      </c>
      <c r="H1069" s="155" t="s">
        <v>32</v>
      </c>
      <c r="I1069" s="157"/>
      <c r="L1069" s="153"/>
      <c r="M1069" s="158"/>
      <c r="T1069" s="159"/>
      <c r="AT1069" s="155" t="s">
        <v>360</v>
      </c>
      <c r="AU1069" s="155" t="s">
        <v>113</v>
      </c>
      <c r="AV1069" s="12" t="s">
        <v>85</v>
      </c>
      <c r="AW1069" s="12" t="s">
        <v>39</v>
      </c>
      <c r="AX1069" s="12" t="s">
        <v>78</v>
      </c>
      <c r="AY1069" s="155" t="s">
        <v>348</v>
      </c>
    </row>
    <row r="1070" spans="2:65" s="12" customFormat="1" ht="10.199999999999999">
      <c r="B1070" s="153"/>
      <c r="D1070" s="154" t="s">
        <v>360</v>
      </c>
      <c r="E1070" s="155" t="s">
        <v>32</v>
      </c>
      <c r="F1070" s="156" t="s">
        <v>457</v>
      </c>
      <c r="H1070" s="155" t="s">
        <v>32</v>
      </c>
      <c r="I1070" s="157"/>
      <c r="L1070" s="153"/>
      <c r="M1070" s="158"/>
      <c r="T1070" s="159"/>
      <c r="AT1070" s="155" t="s">
        <v>360</v>
      </c>
      <c r="AU1070" s="155" t="s">
        <v>113</v>
      </c>
      <c r="AV1070" s="12" t="s">
        <v>85</v>
      </c>
      <c r="AW1070" s="12" t="s">
        <v>39</v>
      </c>
      <c r="AX1070" s="12" t="s">
        <v>78</v>
      </c>
      <c r="AY1070" s="155" t="s">
        <v>348</v>
      </c>
    </row>
    <row r="1071" spans="2:65" s="12" customFormat="1" ht="10.199999999999999">
      <c r="B1071" s="153"/>
      <c r="D1071" s="154" t="s">
        <v>360</v>
      </c>
      <c r="E1071" s="155" t="s">
        <v>32</v>
      </c>
      <c r="F1071" s="156" t="s">
        <v>871</v>
      </c>
      <c r="H1071" s="155" t="s">
        <v>32</v>
      </c>
      <c r="I1071" s="157"/>
      <c r="L1071" s="153"/>
      <c r="M1071" s="158"/>
      <c r="T1071" s="159"/>
      <c r="AT1071" s="155" t="s">
        <v>360</v>
      </c>
      <c r="AU1071" s="155" t="s">
        <v>113</v>
      </c>
      <c r="AV1071" s="12" t="s">
        <v>85</v>
      </c>
      <c r="AW1071" s="12" t="s">
        <v>39</v>
      </c>
      <c r="AX1071" s="12" t="s">
        <v>78</v>
      </c>
      <c r="AY1071" s="155" t="s">
        <v>348</v>
      </c>
    </row>
    <row r="1072" spans="2:65" s="12" customFormat="1" ht="10.199999999999999">
      <c r="B1072" s="153"/>
      <c r="D1072" s="154" t="s">
        <v>360</v>
      </c>
      <c r="E1072" s="155" t="s">
        <v>32</v>
      </c>
      <c r="F1072" s="156" t="s">
        <v>872</v>
      </c>
      <c r="H1072" s="155" t="s">
        <v>32</v>
      </c>
      <c r="I1072" s="157"/>
      <c r="L1072" s="153"/>
      <c r="M1072" s="158"/>
      <c r="T1072" s="159"/>
      <c r="AT1072" s="155" t="s">
        <v>360</v>
      </c>
      <c r="AU1072" s="155" t="s">
        <v>113</v>
      </c>
      <c r="AV1072" s="12" t="s">
        <v>85</v>
      </c>
      <c r="AW1072" s="12" t="s">
        <v>39</v>
      </c>
      <c r="AX1072" s="12" t="s">
        <v>78</v>
      </c>
      <c r="AY1072" s="155" t="s">
        <v>348</v>
      </c>
    </row>
    <row r="1073" spans="2:65" s="13" customFormat="1" ht="10.199999999999999">
      <c r="B1073" s="160"/>
      <c r="D1073" s="154" t="s">
        <v>360</v>
      </c>
      <c r="E1073" s="162" t="s">
        <v>32</v>
      </c>
      <c r="F1073" s="170" t="s">
        <v>143</v>
      </c>
      <c r="H1073" s="163">
        <v>2</v>
      </c>
      <c r="I1073" s="164"/>
      <c r="L1073" s="160"/>
      <c r="M1073" s="165"/>
      <c r="T1073" s="166"/>
      <c r="AT1073" s="161" t="s">
        <v>360</v>
      </c>
      <c r="AU1073" s="161" t="s">
        <v>113</v>
      </c>
      <c r="AV1073" s="13" t="s">
        <v>87</v>
      </c>
      <c r="AW1073" s="13" t="s">
        <v>39</v>
      </c>
      <c r="AX1073" s="13" t="s">
        <v>85</v>
      </c>
      <c r="AY1073" s="161" t="s">
        <v>348</v>
      </c>
    </row>
    <row r="1074" spans="2:65" s="1" customFormat="1" ht="10.199999999999999">
      <c r="B1074" s="33"/>
      <c r="D1074" s="154" t="s">
        <v>376</v>
      </c>
      <c r="F1074" s="167" t="s">
        <v>873</v>
      </c>
      <c r="L1074" s="33"/>
      <c r="M1074" s="152"/>
      <c r="T1074" s="54"/>
      <c r="AU1074" s="17" t="s">
        <v>113</v>
      </c>
    </row>
    <row r="1075" spans="2:65" s="1" customFormat="1" ht="10.199999999999999">
      <c r="B1075" s="33"/>
      <c r="D1075" s="154" t="s">
        <v>376</v>
      </c>
      <c r="F1075" s="168" t="s">
        <v>531</v>
      </c>
      <c r="H1075" s="169">
        <v>1</v>
      </c>
      <c r="L1075" s="33"/>
      <c r="M1075" s="152"/>
      <c r="T1075" s="54"/>
      <c r="AU1075" s="17" t="s">
        <v>113</v>
      </c>
    </row>
    <row r="1076" spans="2:65" s="1" customFormat="1" ht="10.199999999999999">
      <c r="B1076" s="33"/>
      <c r="D1076" s="154" t="s">
        <v>376</v>
      </c>
      <c r="F1076" s="167" t="s">
        <v>874</v>
      </c>
      <c r="L1076" s="33"/>
      <c r="M1076" s="152"/>
      <c r="T1076" s="54"/>
      <c r="AU1076" s="17" t="s">
        <v>113</v>
      </c>
    </row>
    <row r="1077" spans="2:65" s="1" customFormat="1" ht="10.199999999999999">
      <c r="B1077" s="33"/>
      <c r="D1077" s="154" t="s">
        <v>376</v>
      </c>
      <c r="F1077" s="168" t="s">
        <v>531</v>
      </c>
      <c r="H1077" s="169">
        <v>1</v>
      </c>
      <c r="L1077" s="33"/>
      <c r="M1077" s="152"/>
      <c r="T1077" s="54"/>
      <c r="AU1077" s="17" t="s">
        <v>113</v>
      </c>
    </row>
    <row r="1078" spans="2:65" s="1" customFormat="1" ht="16.5" customHeight="1">
      <c r="B1078" s="33"/>
      <c r="C1078" s="178" t="s">
        <v>948</v>
      </c>
      <c r="D1078" s="178" t="s">
        <v>496</v>
      </c>
      <c r="E1078" s="179" t="s">
        <v>949</v>
      </c>
      <c r="F1078" s="180" t="s">
        <v>950</v>
      </c>
      <c r="G1078" s="181" t="s">
        <v>515</v>
      </c>
      <c r="H1078" s="182">
        <v>2</v>
      </c>
      <c r="I1078" s="183"/>
      <c r="J1078" s="184">
        <f>ROUND(I1078*H1078,2)</f>
        <v>0</v>
      </c>
      <c r="K1078" s="180" t="s">
        <v>356</v>
      </c>
      <c r="L1078" s="185"/>
      <c r="M1078" s="186" t="s">
        <v>32</v>
      </c>
      <c r="N1078" s="187" t="s">
        <v>49</v>
      </c>
      <c r="P1078" s="145">
        <f>O1078*H1078</f>
        <v>0</v>
      </c>
      <c r="Q1078" s="145">
        <v>5.2400000000000002E-2</v>
      </c>
      <c r="R1078" s="145">
        <f>Q1078*H1078</f>
        <v>0.1048</v>
      </c>
      <c r="S1078" s="145">
        <v>0</v>
      </c>
      <c r="T1078" s="146">
        <f>S1078*H1078</f>
        <v>0</v>
      </c>
      <c r="AR1078" s="147" t="s">
        <v>433</v>
      </c>
      <c r="AT1078" s="147" t="s">
        <v>496</v>
      </c>
      <c r="AU1078" s="147" t="s">
        <v>113</v>
      </c>
      <c r="AY1078" s="17" t="s">
        <v>348</v>
      </c>
      <c r="BE1078" s="148">
        <f>IF(N1078="základní",J1078,0)</f>
        <v>0</v>
      </c>
      <c r="BF1078" s="148">
        <f>IF(N1078="snížená",J1078,0)</f>
        <v>0</v>
      </c>
      <c r="BG1078" s="148">
        <f>IF(N1078="zákl. přenesená",J1078,0)</f>
        <v>0</v>
      </c>
      <c r="BH1078" s="148">
        <f>IF(N1078="sníž. přenesená",J1078,0)</f>
        <v>0</v>
      </c>
      <c r="BI1078" s="148">
        <f>IF(N1078="nulová",J1078,0)</f>
        <v>0</v>
      </c>
      <c r="BJ1078" s="17" t="s">
        <v>85</v>
      </c>
      <c r="BK1078" s="148">
        <f>ROUND(I1078*H1078,2)</f>
        <v>0</v>
      </c>
      <c r="BL1078" s="17" t="s">
        <v>133</v>
      </c>
      <c r="BM1078" s="147" t="s">
        <v>951</v>
      </c>
    </row>
    <row r="1079" spans="2:65" s="1" customFormat="1" ht="16.5" customHeight="1">
      <c r="B1079" s="33"/>
      <c r="C1079" s="178" t="s">
        <v>952</v>
      </c>
      <c r="D1079" s="178" t="s">
        <v>496</v>
      </c>
      <c r="E1079" s="179" t="s">
        <v>953</v>
      </c>
      <c r="F1079" s="180" t="s">
        <v>954</v>
      </c>
      <c r="G1079" s="181" t="s">
        <v>515</v>
      </c>
      <c r="H1079" s="182">
        <v>4</v>
      </c>
      <c r="I1079" s="183"/>
      <c r="J1079" s="184">
        <f>ROUND(I1079*H1079,2)</f>
        <v>0</v>
      </c>
      <c r="K1079" s="180" t="s">
        <v>356</v>
      </c>
      <c r="L1079" s="185"/>
      <c r="M1079" s="186" t="s">
        <v>32</v>
      </c>
      <c r="N1079" s="187" t="s">
        <v>49</v>
      </c>
      <c r="P1079" s="145">
        <f>O1079*H1079</f>
        <v>0</v>
      </c>
      <c r="Q1079" s="145">
        <v>7.1999999999999998E-3</v>
      </c>
      <c r="R1079" s="145">
        <f>Q1079*H1079</f>
        <v>2.8799999999999999E-2</v>
      </c>
      <c r="S1079" s="145">
        <v>0</v>
      </c>
      <c r="T1079" s="146">
        <f>S1079*H1079</f>
        <v>0</v>
      </c>
      <c r="AR1079" s="147" t="s">
        <v>433</v>
      </c>
      <c r="AT1079" s="147" t="s">
        <v>496</v>
      </c>
      <c r="AU1079" s="147" t="s">
        <v>113</v>
      </c>
      <c r="AY1079" s="17" t="s">
        <v>348</v>
      </c>
      <c r="BE1079" s="148">
        <f>IF(N1079="základní",J1079,0)</f>
        <v>0</v>
      </c>
      <c r="BF1079" s="148">
        <f>IF(N1079="snížená",J1079,0)</f>
        <v>0</v>
      </c>
      <c r="BG1079" s="148">
        <f>IF(N1079="zákl. přenesená",J1079,0)</f>
        <v>0</v>
      </c>
      <c r="BH1079" s="148">
        <f>IF(N1079="sníž. přenesená",J1079,0)</f>
        <v>0</v>
      </c>
      <c r="BI1079" s="148">
        <f>IF(N1079="nulová",J1079,0)</f>
        <v>0</v>
      </c>
      <c r="BJ1079" s="17" t="s">
        <v>85</v>
      </c>
      <c r="BK1079" s="148">
        <f>ROUND(I1079*H1079,2)</f>
        <v>0</v>
      </c>
      <c r="BL1079" s="17" t="s">
        <v>133</v>
      </c>
      <c r="BM1079" s="147" t="s">
        <v>955</v>
      </c>
    </row>
    <row r="1080" spans="2:65" s="13" customFormat="1" ht="10.199999999999999">
      <c r="B1080" s="160"/>
      <c r="D1080" s="154" t="s">
        <v>360</v>
      </c>
      <c r="F1080" s="162" t="s">
        <v>956</v>
      </c>
      <c r="H1080" s="163">
        <v>4</v>
      </c>
      <c r="I1080" s="164"/>
      <c r="L1080" s="160"/>
      <c r="M1080" s="165"/>
      <c r="T1080" s="166"/>
      <c r="AT1080" s="161" t="s">
        <v>360</v>
      </c>
      <c r="AU1080" s="161" t="s">
        <v>113</v>
      </c>
      <c r="AV1080" s="13" t="s">
        <v>87</v>
      </c>
      <c r="AW1080" s="13" t="s">
        <v>4</v>
      </c>
      <c r="AX1080" s="13" t="s">
        <v>85</v>
      </c>
      <c r="AY1080" s="161" t="s">
        <v>348</v>
      </c>
    </row>
    <row r="1081" spans="2:65" s="1" customFormat="1" ht="37.799999999999997" customHeight="1">
      <c r="B1081" s="33"/>
      <c r="C1081" s="136" t="s">
        <v>957</v>
      </c>
      <c r="D1081" s="136" t="s">
        <v>352</v>
      </c>
      <c r="E1081" s="137" t="s">
        <v>958</v>
      </c>
      <c r="F1081" s="138" t="s">
        <v>959</v>
      </c>
      <c r="G1081" s="139" t="s">
        <v>436</v>
      </c>
      <c r="H1081" s="140">
        <v>4.04</v>
      </c>
      <c r="I1081" s="141"/>
      <c r="J1081" s="142">
        <f>ROUND(I1081*H1081,2)</f>
        <v>0</v>
      </c>
      <c r="K1081" s="138" t="s">
        <v>356</v>
      </c>
      <c r="L1081" s="33"/>
      <c r="M1081" s="143" t="s">
        <v>32</v>
      </c>
      <c r="N1081" s="144" t="s">
        <v>49</v>
      </c>
      <c r="P1081" s="145">
        <f>O1081*H1081</f>
        <v>0</v>
      </c>
      <c r="Q1081" s="145">
        <v>0</v>
      </c>
      <c r="R1081" s="145">
        <f>Q1081*H1081</f>
        <v>0</v>
      </c>
      <c r="S1081" s="145">
        <v>0</v>
      </c>
      <c r="T1081" s="146">
        <f>S1081*H1081</f>
        <v>0</v>
      </c>
      <c r="AR1081" s="147" t="s">
        <v>133</v>
      </c>
      <c r="AT1081" s="147" t="s">
        <v>352</v>
      </c>
      <c r="AU1081" s="147" t="s">
        <v>113</v>
      </c>
      <c r="AY1081" s="17" t="s">
        <v>348</v>
      </c>
      <c r="BE1081" s="148">
        <f>IF(N1081="základní",J1081,0)</f>
        <v>0</v>
      </c>
      <c r="BF1081" s="148">
        <f>IF(N1081="snížená",J1081,0)</f>
        <v>0</v>
      </c>
      <c r="BG1081" s="148">
        <f>IF(N1081="zákl. přenesená",J1081,0)</f>
        <v>0</v>
      </c>
      <c r="BH1081" s="148">
        <f>IF(N1081="sníž. přenesená",J1081,0)</f>
        <v>0</v>
      </c>
      <c r="BI1081" s="148">
        <f>IF(N1081="nulová",J1081,0)</f>
        <v>0</v>
      </c>
      <c r="BJ1081" s="17" t="s">
        <v>85</v>
      </c>
      <c r="BK1081" s="148">
        <f>ROUND(I1081*H1081,2)</f>
        <v>0</v>
      </c>
      <c r="BL1081" s="17" t="s">
        <v>133</v>
      </c>
      <c r="BM1081" s="147" t="s">
        <v>960</v>
      </c>
    </row>
    <row r="1082" spans="2:65" s="1" customFormat="1" ht="10.199999999999999">
      <c r="B1082" s="33"/>
      <c r="D1082" s="149" t="s">
        <v>358</v>
      </c>
      <c r="F1082" s="150" t="s">
        <v>961</v>
      </c>
      <c r="I1082" s="151"/>
      <c r="L1082" s="33"/>
      <c r="M1082" s="152"/>
      <c r="T1082" s="54"/>
      <c r="AT1082" s="17" t="s">
        <v>358</v>
      </c>
      <c r="AU1082" s="17" t="s">
        <v>113</v>
      </c>
    </row>
    <row r="1083" spans="2:65" s="12" customFormat="1" ht="10.199999999999999">
      <c r="B1083" s="153"/>
      <c r="D1083" s="154" t="s">
        <v>360</v>
      </c>
      <c r="E1083" s="155" t="s">
        <v>32</v>
      </c>
      <c r="F1083" s="156" t="s">
        <v>457</v>
      </c>
      <c r="H1083" s="155" t="s">
        <v>32</v>
      </c>
      <c r="I1083" s="157"/>
      <c r="L1083" s="153"/>
      <c r="M1083" s="158"/>
      <c r="T1083" s="159"/>
      <c r="AT1083" s="155" t="s">
        <v>360</v>
      </c>
      <c r="AU1083" s="155" t="s">
        <v>113</v>
      </c>
      <c r="AV1083" s="12" t="s">
        <v>85</v>
      </c>
      <c r="AW1083" s="12" t="s">
        <v>39</v>
      </c>
      <c r="AX1083" s="12" t="s">
        <v>78</v>
      </c>
      <c r="AY1083" s="155" t="s">
        <v>348</v>
      </c>
    </row>
    <row r="1084" spans="2:65" s="12" customFormat="1" ht="10.199999999999999">
      <c r="B1084" s="153"/>
      <c r="D1084" s="154" t="s">
        <v>360</v>
      </c>
      <c r="E1084" s="155" t="s">
        <v>32</v>
      </c>
      <c r="F1084" s="156" t="s">
        <v>962</v>
      </c>
      <c r="H1084" s="155" t="s">
        <v>32</v>
      </c>
      <c r="I1084" s="157"/>
      <c r="L1084" s="153"/>
      <c r="M1084" s="158"/>
      <c r="T1084" s="159"/>
      <c r="AT1084" s="155" t="s">
        <v>360</v>
      </c>
      <c r="AU1084" s="155" t="s">
        <v>113</v>
      </c>
      <c r="AV1084" s="12" t="s">
        <v>85</v>
      </c>
      <c r="AW1084" s="12" t="s">
        <v>39</v>
      </c>
      <c r="AX1084" s="12" t="s">
        <v>78</v>
      </c>
      <c r="AY1084" s="155" t="s">
        <v>348</v>
      </c>
    </row>
    <row r="1085" spans="2:65" s="12" customFormat="1" ht="10.199999999999999">
      <c r="B1085" s="153"/>
      <c r="D1085" s="154" t="s">
        <v>360</v>
      </c>
      <c r="E1085" s="155" t="s">
        <v>32</v>
      </c>
      <c r="F1085" s="156" t="s">
        <v>905</v>
      </c>
      <c r="H1085" s="155" t="s">
        <v>32</v>
      </c>
      <c r="I1085" s="157"/>
      <c r="L1085" s="153"/>
      <c r="M1085" s="158"/>
      <c r="T1085" s="159"/>
      <c r="AT1085" s="155" t="s">
        <v>360</v>
      </c>
      <c r="AU1085" s="155" t="s">
        <v>113</v>
      </c>
      <c r="AV1085" s="12" t="s">
        <v>85</v>
      </c>
      <c r="AW1085" s="12" t="s">
        <v>39</v>
      </c>
      <c r="AX1085" s="12" t="s">
        <v>78</v>
      </c>
      <c r="AY1085" s="155" t="s">
        <v>348</v>
      </c>
    </row>
    <row r="1086" spans="2:65" s="13" customFormat="1" ht="10.199999999999999">
      <c r="B1086" s="160"/>
      <c r="D1086" s="154" t="s">
        <v>360</v>
      </c>
      <c r="E1086" s="161" t="s">
        <v>32</v>
      </c>
      <c r="F1086" s="162" t="s">
        <v>963</v>
      </c>
      <c r="H1086" s="163">
        <v>4.04</v>
      </c>
      <c r="I1086" s="164"/>
      <c r="L1086" s="160"/>
      <c r="M1086" s="165"/>
      <c r="T1086" s="166"/>
      <c r="AT1086" s="161" t="s">
        <v>360</v>
      </c>
      <c r="AU1086" s="161" t="s">
        <v>113</v>
      </c>
      <c r="AV1086" s="13" t="s">
        <v>87</v>
      </c>
      <c r="AW1086" s="13" t="s">
        <v>39</v>
      </c>
      <c r="AX1086" s="13" t="s">
        <v>85</v>
      </c>
      <c r="AY1086" s="161" t="s">
        <v>348</v>
      </c>
    </row>
    <row r="1087" spans="2:65" s="1" customFormat="1" ht="55.5" customHeight="1">
      <c r="B1087" s="33"/>
      <c r="C1087" s="136" t="s">
        <v>964</v>
      </c>
      <c r="D1087" s="136" t="s">
        <v>352</v>
      </c>
      <c r="E1087" s="137" t="s">
        <v>965</v>
      </c>
      <c r="F1087" s="138" t="s">
        <v>966</v>
      </c>
      <c r="G1087" s="139" t="s">
        <v>436</v>
      </c>
      <c r="H1087" s="140">
        <v>4.04</v>
      </c>
      <c r="I1087" s="141"/>
      <c r="J1087" s="142">
        <f>ROUND(I1087*H1087,2)</f>
        <v>0</v>
      </c>
      <c r="K1087" s="138" t="s">
        <v>356</v>
      </c>
      <c r="L1087" s="33"/>
      <c r="M1087" s="143" t="s">
        <v>32</v>
      </c>
      <c r="N1087" s="144" t="s">
        <v>49</v>
      </c>
      <c r="P1087" s="145">
        <f>O1087*H1087</f>
        <v>0</v>
      </c>
      <c r="Q1087" s="145">
        <v>5.0000000000000002E-5</v>
      </c>
      <c r="R1087" s="145">
        <f>Q1087*H1087</f>
        <v>2.02E-4</v>
      </c>
      <c r="S1087" s="145">
        <v>0</v>
      </c>
      <c r="T1087" s="146">
        <f>S1087*H1087</f>
        <v>0</v>
      </c>
      <c r="AR1087" s="147" t="s">
        <v>133</v>
      </c>
      <c r="AT1087" s="147" t="s">
        <v>352</v>
      </c>
      <c r="AU1087" s="147" t="s">
        <v>113</v>
      </c>
      <c r="AY1087" s="17" t="s">
        <v>348</v>
      </c>
      <c r="BE1087" s="148">
        <f>IF(N1087="základní",J1087,0)</f>
        <v>0</v>
      </c>
      <c r="BF1087" s="148">
        <f>IF(N1087="snížená",J1087,0)</f>
        <v>0</v>
      </c>
      <c r="BG1087" s="148">
        <f>IF(N1087="zákl. přenesená",J1087,0)</f>
        <v>0</v>
      </c>
      <c r="BH1087" s="148">
        <f>IF(N1087="sníž. přenesená",J1087,0)</f>
        <v>0</v>
      </c>
      <c r="BI1087" s="148">
        <f>IF(N1087="nulová",J1087,0)</f>
        <v>0</v>
      </c>
      <c r="BJ1087" s="17" t="s">
        <v>85</v>
      </c>
      <c r="BK1087" s="148">
        <f>ROUND(I1087*H1087,2)</f>
        <v>0</v>
      </c>
      <c r="BL1087" s="17" t="s">
        <v>133</v>
      </c>
      <c r="BM1087" s="147" t="s">
        <v>967</v>
      </c>
    </row>
    <row r="1088" spans="2:65" s="1" customFormat="1" ht="10.199999999999999">
      <c r="B1088" s="33"/>
      <c r="D1088" s="149" t="s">
        <v>358</v>
      </c>
      <c r="F1088" s="150" t="s">
        <v>968</v>
      </c>
      <c r="I1088" s="151"/>
      <c r="L1088" s="33"/>
      <c r="M1088" s="152"/>
      <c r="T1088" s="54"/>
      <c r="AT1088" s="17" t="s">
        <v>358</v>
      </c>
      <c r="AU1088" s="17" t="s">
        <v>113</v>
      </c>
    </row>
    <row r="1089" spans="2:65" s="12" customFormat="1" ht="10.199999999999999">
      <c r="B1089" s="153"/>
      <c r="D1089" s="154" t="s">
        <v>360</v>
      </c>
      <c r="E1089" s="155" t="s">
        <v>32</v>
      </c>
      <c r="F1089" s="156" t="s">
        <v>457</v>
      </c>
      <c r="H1089" s="155" t="s">
        <v>32</v>
      </c>
      <c r="I1089" s="157"/>
      <c r="L1089" s="153"/>
      <c r="M1089" s="158"/>
      <c r="T1089" s="159"/>
      <c r="AT1089" s="155" t="s">
        <v>360</v>
      </c>
      <c r="AU1089" s="155" t="s">
        <v>113</v>
      </c>
      <c r="AV1089" s="12" t="s">
        <v>85</v>
      </c>
      <c r="AW1089" s="12" t="s">
        <v>39</v>
      </c>
      <c r="AX1089" s="12" t="s">
        <v>78</v>
      </c>
      <c r="AY1089" s="155" t="s">
        <v>348</v>
      </c>
    </row>
    <row r="1090" spans="2:65" s="12" customFormat="1" ht="10.199999999999999">
      <c r="B1090" s="153"/>
      <c r="D1090" s="154" t="s">
        <v>360</v>
      </c>
      <c r="E1090" s="155" t="s">
        <v>32</v>
      </c>
      <c r="F1090" s="156" t="s">
        <v>962</v>
      </c>
      <c r="H1090" s="155" t="s">
        <v>32</v>
      </c>
      <c r="I1090" s="157"/>
      <c r="L1090" s="153"/>
      <c r="M1090" s="158"/>
      <c r="T1090" s="159"/>
      <c r="AT1090" s="155" t="s">
        <v>360</v>
      </c>
      <c r="AU1090" s="155" t="s">
        <v>113</v>
      </c>
      <c r="AV1090" s="12" t="s">
        <v>85</v>
      </c>
      <c r="AW1090" s="12" t="s">
        <v>39</v>
      </c>
      <c r="AX1090" s="12" t="s">
        <v>78</v>
      </c>
      <c r="AY1090" s="155" t="s">
        <v>348</v>
      </c>
    </row>
    <row r="1091" spans="2:65" s="12" customFormat="1" ht="10.199999999999999">
      <c r="B1091" s="153"/>
      <c r="D1091" s="154" t="s">
        <v>360</v>
      </c>
      <c r="E1091" s="155" t="s">
        <v>32</v>
      </c>
      <c r="F1091" s="156" t="s">
        <v>905</v>
      </c>
      <c r="H1091" s="155" t="s">
        <v>32</v>
      </c>
      <c r="I1091" s="157"/>
      <c r="L1091" s="153"/>
      <c r="M1091" s="158"/>
      <c r="T1091" s="159"/>
      <c r="AT1091" s="155" t="s">
        <v>360</v>
      </c>
      <c r="AU1091" s="155" t="s">
        <v>113</v>
      </c>
      <c r="AV1091" s="12" t="s">
        <v>85</v>
      </c>
      <c r="AW1091" s="12" t="s">
        <v>39</v>
      </c>
      <c r="AX1091" s="12" t="s">
        <v>78</v>
      </c>
      <c r="AY1091" s="155" t="s">
        <v>348</v>
      </c>
    </row>
    <row r="1092" spans="2:65" s="13" customFormat="1" ht="10.199999999999999">
      <c r="B1092" s="160"/>
      <c r="D1092" s="154" t="s">
        <v>360</v>
      </c>
      <c r="E1092" s="161" t="s">
        <v>32</v>
      </c>
      <c r="F1092" s="162" t="s">
        <v>963</v>
      </c>
      <c r="H1092" s="163">
        <v>4.04</v>
      </c>
      <c r="I1092" s="164"/>
      <c r="L1092" s="160"/>
      <c r="M1092" s="165"/>
      <c r="T1092" s="166"/>
      <c r="AT1092" s="161" t="s">
        <v>360</v>
      </c>
      <c r="AU1092" s="161" t="s">
        <v>113</v>
      </c>
      <c r="AV1092" s="13" t="s">
        <v>87</v>
      </c>
      <c r="AW1092" s="13" t="s">
        <v>39</v>
      </c>
      <c r="AX1092" s="13" t="s">
        <v>85</v>
      </c>
      <c r="AY1092" s="161" t="s">
        <v>348</v>
      </c>
    </row>
    <row r="1093" spans="2:65" s="1" customFormat="1" ht="37.799999999999997" customHeight="1">
      <c r="B1093" s="33"/>
      <c r="C1093" s="136" t="s">
        <v>969</v>
      </c>
      <c r="D1093" s="136" t="s">
        <v>352</v>
      </c>
      <c r="E1093" s="137" t="s">
        <v>970</v>
      </c>
      <c r="F1093" s="138" t="s">
        <v>971</v>
      </c>
      <c r="G1093" s="139" t="s">
        <v>436</v>
      </c>
      <c r="H1093" s="140">
        <v>4.04</v>
      </c>
      <c r="I1093" s="141"/>
      <c r="J1093" s="142">
        <f>ROUND(I1093*H1093,2)</f>
        <v>0</v>
      </c>
      <c r="K1093" s="138" t="s">
        <v>356</v>
      </c>
      <c r="L1093" s="33"/>
      <c r="M1093" s="143" t="s">
        <v>32</v>
      </c>
      <c r="N1093" s="144" t="s">
        <v>49</v>
      </c>
      <c r="P1093" s="145">
        <f>O1093*H1093</f>
        <v>0</v>
      </c>
      <c r="Q1093" s="145">
        <v>4.4999999999999999E-4</v>
      </c>
      <c r="R1093" s="145">
        <f>Q1093*H1093</f>
        <v>1.818E-3</v>
      </c>
      <c r="S1093" s="145">
        <v>0</v>
      </c>
      <c r="T1093" s="146">
        <f>S1093*H1093</f>
        <v>0</v>
      </c>
      <c r="AR1093" s="147" t="s">
        <v>133</v>
      </c>
      <c r="AT1093" s="147" t="s">
        <v>352</v>
      </c>
      <c r="AU1093" s="147" t="s">
        <v>113</v>
      </c>
      <c r="AY1093" s="17" t="s">
        <v>348</v>
      </c>
      <c r="BE1093" s="148">
        <f>IF(N1093="základní",J1093,0)</f>
        <v>0</v>
      </c>
      <c r="BF1093" s="148">
        <f>IF(N1093="snížená",J1093,0)</f>
        <v>0</v>
      </c>
      <c r="BG1093" s="148">
        <f>IF(N1093="zákl. přenesená",J1093,0)</f>
        <v>0</v>
      </c>
      <c r="BH1093" s="148">
        <f>IF(N1093="sníž. přenesená",J1093,0)</f>
        <v>0</v>
      </c>
      <c r="BI1093" s="148">
        <f>IF(N1093="nulová",J1093,0)</f>
        <v>0</v>
      </c>
      <c r="BJ1093" s="17" t="s">
        <v>85</v>
      </c>
      <c r="BK1093" s="148">
        <f>ROUND(I1093*H1093,2)</f>
        <v>0</v>
      </c>
      <c r="BL1093" s="17" t="s">
        <v>133</v>
      </c>
      <c r="BM1093" s="147" t="s">
        <v>972</v>
      </c>
    </row>
    <row r="1094" spans="2:65" s="1" customFormat="1" ht="10.199999999999999">
      <c r="B1094" s="33"/>
      <c r="D1094" s="149" t="s">
        <v>358</v>
      </c>
      <c r="F1094" s="150" t="s">
        <v>973</v>
      </c>
      <c r="I1094" s="151"/>
      <c r="L1094" s="33"/>
      <c r="M1094" s="152"/>
      <c r="T1094" s="54"/>
      <c r="AT1094" s="17" t="s">
        <v>358</v>
      </c>
      <c r="AU1094" s="17" t="s">
        <v>113</v>
      </c>
    </row>
    <row r="1095" spans="2:65" s="12" customFormat="1" ht="10.199999999999999">
      <c r="B1095" s="153"/>
      <c r="D1095" s="154" t="s">
        <v>360</v>
      </c>
      <c r="E1095" s="155" t="s">
        <v>32</v>
      </c>
      <c r="F1095" s="156" t="s">
        <v>457</v>
      </c>
      <c r="H1095" s="155" t="s">
        <v>32</v>
      </c>
      <c r="I1095" s="157"/>
      <c r="L1095" s="153"/>
      <c r="M1095" s="158"/>
      <c r="T1095" s="159"/>
      <c r="AT1095" s="155" t="s">
        <v>360</v>
      </c>
      <c r="AU1095" s="155" t="s">
        <v>113</v>
      </c>
      <c r="AV1095" s="12" t="s">
        <v>85</v>
      </c>
      <c r="AW1095" s="12" t="s">
        <v>39</v>
      </c>
      <c r="AX1095" s="12" t="s">
        <v>78</v>
      </c>
      <c r="AY1095" s="155" t="s">
        <v>348</v>
      </c>
    </row>
    <row r="1096" spans="2:65" s="12" customFormat="1" ht="10.199999999999999">
      <c r="B1096" s="153"/>
      <c r="D1096" s="154" t="s">
        <v>360</v>
      </c>
      <c r="E1096" s="155" t="s">
        <v>32</v>
      </c>
      <c r="F1096" s="156" t="s">
        <v>962</v>
      </c>
      <c r="H1096" s="155" t="s">
        <v>32</v>
      </c>
      <c r="I1096" s="157"/>
      <c r="L1096" s="153"/>
      <c r="M1096" s="158"/>
      <c r="T1096" s="159"/>
      <c r="AT1096" s="155" t="s">
        <v>360</v>
      </c>
      <c r="AU1096" s="155" t="s">
        <v>113</v>
      </c>
      <c r="AV1096" s="12" t="s">
        <v>85</v>
      </c>
      <c r="AW1096" s="12" t="s">
        <v>39</v>
      </c>
      <c r="AX1096" s="12" t="s">
        <v>78</v>
      </c>
      <c r="AY1096" s="155" t="s">
        <v>348</v>
      </c>
    </row>
    <row r="1097" spans="2:65" s="12" customFormat="1" ht="10.199999999999999">
      <c r="B1097" s="153"/>
      <c r="D1097" s="154" t="s">
        <v>360</v>
      </c>
      <c r="E1097" s="155" t="s">
        <v>32</v>
      </c>
      <c r="F1097" s="156" t="s">
        <v>905</v>
      </c>
      <c r="H1097" s="155" t="s">
        <v>32</v>
      </c>
      <c r="I1097" s="157"/>
      <c r="L1097" s="153"/>
      <c r="M1097" s="158"/>
      <c r="T1097" s="159"/>
      <c r="AT1097" s="155" t="s">
        <v>360</v>
      </c>
      <c r="AU1097" s="155" t="s">
        <v>113</v>
      </c>
      <c r="AV1097" s="12" t="s">
        <v>85</v>
      </c>
      <c r="AW1097" s="12" t="s">
        <v>39</v>
      </c>
      <c r="AX1097" s="12" t="s">
        <v>78</v>
      </c>
      <c r="AY1097" s="155" t="s">
        <v>348</v>
      </c>
    </row>
    <row r="1098" spans="2:65" s="13" customFormat="1" ht="10.199999999999999">
      <c r="B1098" s="160"/>
      <c r="D1098" s="154" t="s">
        <v>360</v>
      </c>
      <c r="E1098" s="161" t="s">
        <v>32</v>
      </c>
      <c r="F1098" s="162" t="s">
        <v>963</v>
      </c>
      <c r="H1098" s="163">
        <v>4.04</v>
      </c>
      <c r="I1098" s="164"/>
      <c r="L1098" s="160"/>
      <c r="M1098" s="165"/>
      <c r="T1098" s="166"/>
      <c r="AT1098" s="161" t="s">
        <v>360</v>
      </c>
      <c r="AU1098" s="161" t="s">
        <v>113</v>
      </c>
      <c r="AV1098" s="13" t="s">
        <v>87</v>
      </c>
      <c r="AW1098" s="13" t="s">
        <v>39</v>
      </c>
      <c r="AX1098" s="13" t="s">
        <v>85</v>
      </c>
      <c r="AY1098" s="161" t="s">
        <v>348</v>
      </c>
    </row>
    <row r="1099" spans="2:65" s="11" customFormat="1" ht="22.8" customHeight="1">
      <c r="B1099" s="124"/>
      <c r="D1099" s="125" t="s">
        <v>77</v>
      </c>
      <c r="E1099" s="134" t="s">
        <v>445</v>
      </c>
      <c r="F1099" s="134" t="s">
        <v>974</v>
      </c>
      <c r="I1099" s="127"/>
      <c r="J1099" s="135">
        <f>BK1099</f>
        <v>0</v>
      </c>
      <c r="L1099" s="124"/>
      <c r="M1099" s="129"/>
      <c r="P1099" s="130">
        <f>P1100+P1151+P1303+P1318+P1433+P1450+P1467+P1506</f>
        <v>0</v>
      </c>
      <c r="R1099" s="130">
        <f>R1100+R1151+R1303+R1318+R1433+R1450+R1467+R1506</f>
        <v>94.189271150000025</v>
      </c>
      <c r="T1099" s="131">
        <f>T1100+T1151+T1303+T1318+T1433+T1450+T1467+T1506</f>
        <v>842.48005500000011</v>
      </c>
      <c r="AR1099" s="125" t="s">
        <v>85</v>
      </c>
      <c r="AT1099" s="132" t="s">
        <v>77</v>
      </c>
      <c r="AU1099" s="132" t="s">
        <v>85</v>
      </c>
      <c r="AY1099" s="125" t="s">
        <v>348</v>
      </c>
      <c r="BK1099" s="133">
        <f>BK1100+BK1151+BK1303+BK1318+BK1433+BK1450+BK1467+BK1506</f>
        <v>0</v>
      </c>
    </row>
    <row r="1100" spans="2:65" s="11" customFormat="1" ht="20.85" customHeight="1">
      <c r="B1100" s="124"/>
      <c r="D1100" s="125" t="s">
        <v>77</v>
      </c>
      <c r="E1100" s="134" t="s">
        <v>975</v>
      </c>
      <c r="F1100" s="134" t="s">
        <v>976</v>
      </c>
      <c r="I1100" s="127"/>
      <c r="J1100" s="135">
        <f>BK1100</f>
        <v>0</v>
      </c>
      <c r="L1100" s="124"/>
      <c r="M1100" s="129"/>
      <c r="P1100" s="130">
        <f>SUM(P1101:P1150)</f>
        <v>0</v>
      </c>
      <c r="R1100" s="130">
        <f>SUM(R1101:R1150)</f>
        <v>6.0594160399999994</v>
      </c>
      <c r="T1100" s="131">
        <f>SUM(T1101:T1150)</f>
        <v>0</v>
      </c>
      <c r="AR1100" s="125" t="s">
        <v>85</v>
      </c>
      <c r="AT1100" s="132" t="s">
        <v>77</v>
      </c>
      <c r="AU1100" s="132" t="s">
        <v>87</v>
      </c>
      <c r="AY1100" s="125" t="s">
        <v>348</v>
      </c>
      <c r="BK1100" s="133">
        <f>SUM(BK1101:BK1150)</f>
        <v>0</v>
      </c>
    </row>
    <row r="1101" spans="2:65" s="1" customFormat="1" ht="24.15" customHeight="1">
      <c r="B1101" s="33"/>
      <c r="C1101" s="136" t="s">
        <v>977</v>
      </c>
      <c r="D1101" s="136" t="s">
        <v>352</v>
      </c>
      <c r="E1101" s="137" t="s">
        <v>978</v>
      </c>
      <c r="F1101" s="138" t="s">
        <v>979</v>
      </c>
      <c r="G1101" s="139" t="s">
        <v>515</v>
      </c>
      <c r="H1101" s="140">
        <v>6</v>
      </c>
      <c r="I1101" s="141"/>
      <c r="J1101" s="142">
        <f>ROUND(I1101*H1101,2)</f>
        <v>0</v>
      </c>
      <c r="K1101" s="138" t="s">
        <v>356</v>
      </c>
      <c r="L1101" s="33"/>
      <c r="M1101" s="143" t="s">
        <v>32</v>
      </c>
      <c r="N1101" s="144" t="s">
        <v>49</v>
      </c>
      <c r="P1101" s="145">
        <f>O1101*H1101</f>
        <v>0</v>
      </c>
      <c r="Q1101" s="145">
        <v>6.9999999999999999E-4</v>
      </c>
      <c r="R1101" s="145">
        <f>Q1101*H1101</f>
        <v>4.1999999999999997E-3</v>
      </c>
      <c r="S1101" s="145">
        <v>0</v>
      </c>
      <c r="T1101" s="146">
        <f>S1101*H1101</f>
        <v>0</v>
      </c>
      <c r="AR1101" s="147" t="s">
        <v>133</v>
      </c>
      <c r="AT1101" s="147" t="s">
        <v>352</v>
      </c>
      <c r="AU1101" s="147" t="s">
        <v>113</v>
      </c>
      <c r="AY1101" s="17" t="s">
        <v>348</v>
      </c>
      <c r="BE1101" s="148">
        <f>IF(N1101="základní",J1101,0)</f>
        <v>0</v>
      </c>
      <c r="BF1101" s="148">
        <f>IF(N1101="snížená",J1101,0)</f>
        <v>0</v>
      </c>
      <c r="BG1101" s="148">
        <f>IF(N1101="zákl. přenesená",J1101,0)</f>
        <v>0</v>
      </c>
      <c r="BH1101" s="148">
        <f>IF(N1101="sníž. přenesená",J1101,0)</f>
        <v>0</v>
      </c>
      <c r="BI1101" s="148">
        <f>IF(N1101="nulová",J1101,0)</f>
        <v>0</v>
      </c>
      <c r="BJ1101" s="17" t="s">
        <v>85</v>
      </c>
      <c r="BK1101" s="148">
        <f>ROUND(I1101*H1101,2)</f>
        <v>0</v>
      </c>
      <c r="BL1101" s="17" t="s">
        <v>133</v>
      </c>
      <c r="BM1101" s="147" t="s">
        <v>980</v>
      </c>
    </row>
    <row r="1102" spans="2:65" s="1" customFormat="1" ht="10.199999999999999">
      <c r="B1102" s="33"/>
      <c r="D1102" s="149" t="s">
        <v>358</v>
      </c>
      <c r="F1102" s="150" t="s">
        <v>981</v>
      </c>
      <c r="I1102" s="151"/>
      <c r="L1102" s="33"/>
      <c r="M1102" s="152"/>
      <c r="T1102" s="54"/>
      <c r="AT1102" s="17" t="s">
        <v>358</v>
      </c>
      <c r="AU1102" s="17" t="s">
        <v>113</v>
      </c>
    </row>
    <row r="1103" spans="2:65" s="12" customFormat="1" ht="10.199999999999999">
      <c r="B1103" s="153"/>
      <c r="D1103" s="154" t="s">
        <v>360</v>
      </c>
      <c r="E1103" s="155" t="s">
        <v>32</v>
      </c>
      <c r="F1103" s="156" t="s">
        <v>361</v>
      </c>
      <c r="H1103" s="155" t="s">
        <v>32</v>
      </c>
      <c r="I1103" s="157"/>
      <c r="L1103" s="153"/>
      <c r="M1103" s="158"/>
      <c r="T1103" s="159"/>
      <c r="AT1103" s="155" t="s">
        <v>360</v>
      </c>
      <c r="AU1103" s="155" t="s">
        <v>113</v>
      </c>
      <c r="AV1103" s="12" t="s">
        <v>85</v>
      </c>
      <c r="AW1103" s="12" t="s">
        <v>39</v>
      </c>
      <c r="AX1103" s="12" t="s">
        <v>78</v>
      </c>
      <c r="AY1103" s="155" t="s">
        <v>348</v>
      </c>
    </row>
    <row r="1104" spans="2:65" s="12" customFormat="1" ht="10.199999999999999">
      <c r="B1104" s="153"/>
      <c r="D1104" s="154" t="s">
        <v>360</v>
      </c>
      <c r="E1104" s="155" t="s">
        <v>32</v>
      </c>
      <c r="F1104" s="156" t="s">
        <v>982</v>
      </c>
      <c r="H1104" s="155" t="s">
        <v>32</v>
      </c>
      <c r="I1104" s="157"/>
      <c r="L1104" s="153"/>
      <c r="M1104" s="158"/>
      <c r="T1104" s="159"/>
      <c r="AT1104" s="155" t="s">
        <v>360</v>
      </c>
      <c r="AU1104" s="155" t="s">
        <v>113</v>
      </c>
      <c r="AV1104" s="12" t="s">
        <v>85</v>
      </c>
      <c r="AW1104" s="12" t="s">
        <v>39</v>
      </c>
      <c r="AX1104" s="12" t="s">
        <v>78</v>
      </c>
      <c r="AY1104" s="155" t="s">
        <v>348</v>
      </c>
    </row>
    <row r="1105" spans="2:65" s="12" customFormat="1" ht="10.199999999999999">
      <c r="B1105" s="153"/>
      <c r="D1105" s="154" t="s">
        <v>360</v>
      </c>
      <c r="E1105" s="155" t="s">
        <v>32</v>
      </c>
      <c r="F1105" s="156" t="s">
        <v>983</v>
      </c>
      <c r="H1105" s="155" t="s">
        <v>32</v>
      </c>
      <c r="I1105" s="157"/>
      <c r="L1105" s="153"/>
      <c r="M1105" s="158"/>
      <c r="T1105" s="159"/>
      <c r="AT1105" s="155" t="s">
        <v>360</v>
      </c>
      <c r="AU1105" s="155" t="s">
        <v>113</v>
      </c>
      <c r="AV1105" s="12" t="s">
        <v>85</v>
      </c>
      <c r="AW1105" s="12" t="s">
        <v>39</v>
      </c>
      <c r="AX1105" s="12" t="s">
        <v>78</v>
      </c>
      <c r="AY1105" s="155" t="s">
        <v>348</v>
      </c>
    </row>
    <row r="1106" spans="2:65" s="12" customFormat="1" ht="10.199999999999999">
      <c r="B1106" s="153"/>
      <c r="D1106" s="154" t="s">
        <v>360</v>
      </c>
      <c r="E1106" s="155" t="s">
        <v>32</v>
      </c>
      <c r="F1106" s="156" t="s">
        <v>984</v>
      </c>
      <c r="H1106" s="155" t="s">
        <v>32</v>
      </c>
      <c r="I1106" s="157"/>
      <c r="L1106" s="153"/>
      <c r="M1106" s="158"/>
      <c r="T1106" s="159"/>
      <c r="AT1106" s="155" t="s">
        <v>360</v>
      </c>
      <c r="AU1106" s="155" t="s">
        <v>113</v>
      </c>
      <c r="AV1106" s="12" t="s">
        <v>85</v>
      </c>
      <c r="AW1106" s="12" t="s">
        <v>39</v>
      </c>
      <c r="AX1106" s="12" t="s">
        <v>78</v>
      </c>
      <c r="AY1106" s="155" t="s">
        <v>348</v>
      </c>
    </row>
    <row r="1107" spans="2:65" s="12" customFormat="1" ht="10.199999999999999">
      <c r="B1107" s="153"/>
      <c r="D1107" s="154" t="s">
        <v>360</v>
      </c>
      <c r="E1107" s="155" t="s">
        <v>32</v>
      </c>
      <c r="F1107" s="156" t="s">
        <v>985</v>
      </c>
      <c r="H1107" s="155" t="s">
        <v>32</v>
      </c>
      <c r="I1107" s="157"/>
      <c r="L1107" s="153"/>
      <c r="M1107" s="158"/>
      <c r="T1107" s="159"/>
      <c r="AT1107" s="155" t="s">
        <v>360</v>
      </c>
      <c r="AU1107" s="155" t="s">
        <v>113</v>
      </c>
      <c r="AV1107" s="12" t="s">
        <v>85</v>
      </c>
      <c r="AW1107" s="12" t="s">
        <v>39</v>
      </c>
      <c r="AX1107" s="12" t="s">
        <v>78</v>
      </c>
      <c r="AY1107" s="155" t="s">
        <v>348</v>
      </c>
    </row>
    <row r="1108" spans="2:65" s="12" customFormat="1" ht="10.199999999999999">
      <c r="B1108" s="153"/>
      <c r="D1108" s="154" t="s">
        <v>360</v>
      </c>
      <c r="E1108" s="155" t="s">
        <v>32</v>
      </c>
      <c r="F1108" s="156" t="s">
        <v>986</v>
      </c>
      <c r="H1108" s="155" t="s">
        <v>32</v>
      </c>
      <c r="I1108" s="157"/>
      <c r="L1108" s="153"/>
      <c r="M1108" s="158"/>
      <c r="T1108" s="159"/>
      <c r="AT1108" s="155" t="s">
        <v>360</v>
      </c>
      <c r="AU1108" s="155" t="s">
        <v>113</v>
      </c>
      <c r="AV1108" s="12" t="s">
        <v>85</v>
      </c>
      <c r="AW1108" s="12" t="s">
        <v>39</v>
      </c>
      <c r="AX1108" s="12" t="s">
        <v>78</v>
      </c>
      <c r="AY1108" s="155" t="s">
        <v>348</v>
      </c>
    </row>
    <row r="1109" spans="2:65" s="12" customFormat="1" ht="10.199999999999999">
      <c r="B1109" s="153"/>
      <c r="D1109" s="154" t="s">
        <v>360</v>
      </c>
      <c r="E1109" s="155" t="s">
        <v>32</v>
      </c>
      <c r="F1109" s="156" t="s">
        <v>987</v>
      </c>
      <c r="H1109" s="155" t="s">
        <v>32</v>
      </c>
      <c r="I1109" s="157"/>
      <c r="L1109" s="153"/>
      <c r="M1109" s="158"/>
      <c r="T1109" s="159"/>
      <c r="AT1109" s="155" t="s">
        <v>360</v>
      </c>
      <c r="AU1109" s="155" t="s">
        <v>113</v>
      </c>
      <c r="AV1109" s="12" t="s">
        <v>85</v>
      </c>
      <c r="AW1109" s="12" t="s">
        <v>39</v>
      </c>
      <c r="AX1109" s="12" t="s">
        <v>78</v>
      </c>
      <c r="AY1109" s="155" t="s">
        <v>348</v>
      </c>
    </row>
    <row r="1110" spans="2:65" s="13" customFormat="1" ht="10.199999999999999">
      <c r="B1110" s="160"/>
      <c r="D1110" s="154" t="s">
        <v>360</v>
      </c>
      <c r="E1110" s="162" t="s">
        <v>32</v>
      </c>
      <c r="F1110" s="170" t="s">
        <v>127</v>
      </c>
      <c r="H1110" s="163">
        <v>6</v>
      </c>
      <c r="I1110" s="164"/>
      <c r="L1110" s="160"/>
      <c r="M1110" s="165"/>
      <c r="T1110" s="166"/>
      <c r="AT1110" s="161" t="s">
        <v>360</v>
      </c>
      <c r="AU1110" s="161" t="s">
        <v>113</v>
      </c>
      <c r="AV1110" s="13" t="s">
        <v>87</v>
      </c>
      <c r="AW1110" s="13" t="s">
        <v>39</v>
      </c>
      <c r="AX1110" s="13" t="s">
        <v>85</v>
      </c>
      <c r="AY1110" s="161" t="s">
        <v>348</v>
      </c>
    </row>
    <row r="1111" spans="2:65" s="1" customFormat="1" ht="16.5" customHeight="1">
      <c r="B1111" s="33"/>
      <c r="C1111" s="178" t="s">
        <v>988</v>
      </c>
      <c r="D1111" s="178" t="s">
        <v>496</v>
      </c>
      <c r="E1111" s="179" t="s">
        <v>989</v>
      </c>
      <c r="F1111" s="180" t="s">
        <v>990</v>
      </c>
      <c r="G1111" s="181" t="s">
        <v>515</v>
      </c>
      <c r="H1111" s="182">
        <v>1</v>
      </c>
      <c r="I1111" s="183"/>
      <c r="J1111" s="184">
        <f t="shared" ref="J1111:J1116" si="0">ROUND(I1111*H1111,2)</f>
        <v>0</v>
      </c>
      <c r="K1111" s="180" t="s">
        <v>356</v>
      </c>
      <c r="L1111" s="185"/>
      <c r="M1111" s="186" t="s">
        <v>32</v>
      </c>
      <c r="N1111" s="187" t="s">
        <v>49</v>
      </c>
      <c r="P1111" s="145">
        <f t="shared" ref="P1111:P1116" si="1">O1111*H1111</f>
        <v>0</v>
      </c>
      <c r="Q1111" s="145">
        <v>4.0000000000000001E-3</v>
      </c>
      <c r="R1111" s="145">
        <f t="shared" ref="R1111:R1116" si="2">Q1111*H1111</f>
        <v>4.0000000000000001E-3</v>
      </c>
      <c r="S1111" s="145">
        <v>0</v>
      </c>
      <c r="T1111" s="146">
        <f t="shared" ref="T1111:T1116" si="3">S1111*H1111</f>
        <v>0</v>
      </c>
      <c r="AR1111" s="147" t="s">
        <v>433</v>
      </c>
      <c r="AT1111" s="147" t="s">
        <v>496</v>
      </c>
      <c r="AU1111" s="147" t="s">
        <v>113</v>
      </c>
      <c r="AY1111" s="17" t="s">
        <v>348</v>
      </c>
      <c r="BE1111" s="148">
        <f t="shared" ref="BE1111:BE1116" si="4">IF(N1111="základní",J1111,0)</f>
        <v>0</v>
      </c>
      <c r="BF1111" s="148">
        <f t="shared" ref="BF1111:BF1116" si="5">IF(N1111="snížená",J1111,0)</f>
        <v>0</v>
      </c>
      <c r="BG1111" s="148">
        <f t="shared" ref="BG1111:BG1116" si="6">IF(N1111="zákl. přenesená",J1111,0)</f>
        <v>0</v>
      </c>
      <c r="BH1111" s="148">
        <f t="shared" ref="BH1111:BH1116" si="7">IF(N1111="sníž. přenesená",J1111,0)</f>
        <v>0</v>
      </c>
      <c r="BI1111" s="148">
        <f t="shared" ref="BI1111:BI1116" si="8">IF(N1111="nulová",J1111,0)</f>
        <v>0</v>
      </c>
      <c r="BJ1111" s="17" t="s">
        <v>85</v>
      </c>
      <c r="BK1111" s="148">
        <f t="shared" ref="BK1111:BK1116" si="9">ROUND(I1111*H1111,2)</f>
        <v>0</v>
      </c>
      <c r="BL1111" s="17" t="s">
        <v>133</v>
      </c>
      <c r="BM1111" s="147" t="s">
        <v>991</v>
      </c>
    </row>
    <row r="1112" spans="2:65" s="1" customFormat="1" ht="16.5" customHeight="1">
      <c r="B1112" s="33"/>
      <c r="C1112" s="178" t="s">
        <v>992</v>
      </c>
      <c r="D1112" s="178" t="s">
        <v>496</v>
      </c>
      <c r="E1112" s="179" t="s">
        <v>993</v>
      </c>
      <c r="F1112" s="180" t="s">
        <v>994</v>
      </c>
      <c r="G1112" s="181" t="s">
        <v>515</v>
      </c>
      <c r="H1112" s="182">
        <v>1</v>
      </c>
      <c r="I1112" s="183"/>
      <c r="J1112" s="184">
        <f t="shared" si="0"/>
        <v>0</v>
      </c>
      <c r="K1112" s="180" t="s">
        <v>356</v>
      </c>
      <c r="L1112" s="185"/>
      <c r="M1112" s="186" t="s">
        <v>32</v>
      </c>
      <c r="N1112" s="187" t="s">
        <v>49</v>
      </c>
      <c r="P1112" s="145">
        <f t="shared" si="1"/>
        <v>0</v>
      </c>
      <c r="Q1112" s="145">
        <v>2.5000000000000001E-3</v>
      </c>
      <c r="R1112" s="145">
        <f t="shared" si="2"/>
        <v>2.5000000000000001E-3</v>
      </c>
      <c r="S1112" s="145">
        <v>0</v>
      </c>
      <c r="T1112" s="146">
        <f t="shared" si="3"/>
        <v>0</v>
      </c>
      <c r="AR1112" s="147" t="s">
        <v>433</v>
      </c>
      <c r="AT1112" s="147" t="s">
        <v>496</v>
      </c>
      <c r="AU1112" s="147" t="s">
        <v>113</v>
      </c>
      <c r="AY1112" s="17" t="s">
        <v>348</v>
      </c>
      <c r="BE1112" s="148">
        <f t="shared" si="4"/>
        <v>0</v>
      </c>
      <c r="BF1112" s="148">
        <f t="shared" si="5"/>
        <v>0</v>
      </c>
      <c r="BG1112" s="148">
        <f t="shared" si="6"/>
        <v>0</v>
      </c>
      <c r="BH1112" s="148">
        <f t="shared" si="7"/>
        <v>0</v>
      </c>
      <c r="BI1112" s="148">
        <f t="shared" si="8"/>
        <v>0</v>
      </c>
      <c r="BJ1112" s="17" t="s">
        <v>85</v>
      </c>
      <c r="BK1112" s="148">
        <f t="shared" si="9"/>
        <v>0</v>
      </c>
      <c r="BL1112" s="17" t="s">
        <v>133</v>
      </c>
      <c r="BM1112" s="147" t="s">
        <v>995</v>
      </c>
    </row>
    <row r="1113" spans="2:65" s="1" customFormat="1" ht="16.5" customHeight="1">
      <c r="B1113" s="33"/>
      <c r="C1113" s="178" t="s">
        <v>996</v>
      </c>
      <c r="D1113" s="178" t="s">
        <v>496</v>
      </c>
      <c r="E1113" s="179" t="s">
        <v>997</v>
      </c>
      <c r="F1113" s="180" t="s">
        <v>998</v>
      </c>
      <c r="G1113" s="181" t="s">
        <v>515</v>
      </c>
      <c r="H1113" s="182">
        <v>2</v>
      </c>
      <c r="I1113" s="183"/>
      <c r="J1113" s="184">
        <f t="shared" si="0"/>
        <v>0</v>
      </c>
      <c r="K1113" s="180" t="s">
        <v>356</v>
      </c>
      <c r="L1113" s="185"/>
      <c r="M1113" s="186" t="s">
        <v>32</v>
      </c>
      <c r="N1113" s="187" t="s">
        <v>49</v>
      </c>
      <c r="P1113" s="145">
        <f t="shared" si="1"/>
        <v>0</v>
      </c>
      <c r="Q1113" s="145">
        <v>1.6999999999999999E-3</v>
      </c>
      <c r="R1113" s="145">
        <f t="shared" si="2"/>
        <v>3.3999999999999998E-3</v>
      </c>
      <c r="S1113" s="145">
        <v>0</v>
      </c>
      <c r="T1113" s="146">
        <f t="shared" si="3"/>
        <v>0</v>
      </c>
      <c r="AR1113" s="147" t="s">
        <v>433</v>
      </c>
      <c r="AT1113" s="147" t="s">
        <v>496</v>
      </c>
      <c r="AU1113" s="147" t="s">
        <v>113</v>
      </c>
      <c r="AY1113" s="17" t="s">
        <v>348</v>
      </c>
      <c r="BE1113" s="148">
        <f t="shared" si="4"/>
        <v>0</v>
      </c>
      <c r="BF1113" s="148">
        <f t="shared" si="5"/>
        <v>0</v>
      </c>
      <c r="BG1113" s="148">
        <f t="shared" si="6"/>
        <v>0</v>
      </c>
      <c r="BH1113" s="148">
        <f t="shared" si="7"/>
        <v>0</v>
      </c>
      <c r="BI1113" s="148">
        <f t="shared" si="8"/>
        <v>0</v>
      </c>
      <c r="BJ1113" s="17" t="s">
        <v>85</v>
      </c>
      <c r="BK1113" s="148">
        <f t="shared" si="9"/>
        <v>0</v>
      </c>
      <c r="BL1113" s="17" t="s">
        <v>133</v>
      </c>
      <c r="BM1113" s="147" t="s">
        <v>999</v>
      </c>
    </row>
    <row r="1114" spans="2:65" s="1" customFormat="1" ht="24.15" customHeight="1">
      <c r="B1114" s="33"/>
      <c r="C1114" s="178" t="s">
        <v>1000</v>
      </c>
      <c r="D1114" s="178" t="s">
        <v>496</v>
      </c>
      <c r="E1114" s="179" t="s">
        <v>1001</v>
      </c>
      <c r="F1114" s="180" t="s">
        <v>1002</v>
      </c>
      <c r="G1114" s="181" t="s">
        <v>515</v>
      </c>
      <c r="H1114" s="182">
        <v>2</v>
      </c>
      <c r="I1114" s="183"/>
      <c r="J1114" s="184">
        <f t="shared" si="0"/>
        <v>0</v>
      </c>
      <c r="K1114" s="180" t="s">
        <v>356</v>
      </c>
      <c r="L1114" s="185"/>
      <c r="M1114" s="186" t="s">
        <v>32</v>
      </c>
      <c r="N1114" s="187" t="s">
        <v>49</v>
      </c>
      <c r="P1114" s="145">
        <f t="shared" si="1"/>
        <v>0</v>
      </c>
      <c r="Q1114" s="145">
        <v>1.2999999999999999E-3</v>
      </c>
      <c r="R1114" s="145">
        <f t="shared" si="2"/>
        <v>2.5999999999999999E-3</v>
      </c>
      <c r="S1114" s="145">
        <v>0</v>
      </c>
      <c r="T1114" s="146">
        <f t="shared" si="3"/>
        <v>0</v>
      </c>
      <c r="AR1114" s="147" t="s">
        <v>433</v>
      </c>
      <c r="AT1114" s="147" t="s">
        <v>496</v>
      </c>
      <c r="AU1114" s="147" t="s">
        <v>113</v>
      </c>
      <c r="AY1114" s="17" t="s">
        <v>348</v>
      </c>
      <c r="BE1114" s="148">
        <f t="shared" si="4"/>
        <v>0</v>
      </c>
      <c r="BF1114" s="148">
        <f t="shared" si="5"/>
        <v>0</v>
      </c>
      <c r="BG1114" s="148">
        <f t="shared" si="6"/>
        <v>0</v>
      </c>
      <c r="BH1114" s="148">
        <f t="shared" si="7"/>
        <v>0</v>
      </c>
      <c r="BI1114" s="148">
        <f t="shared" si="8"/>
        <v>0</v>
      </c>
      <c r="BJ1114" s="17" t="s">
        <v>85</v>
      </c>
      <c r="BK1114" s="148">
        <f t="shared" si="9"/>
        <v>0</v>
      </c>
      <c r="BL1114" s="17" t="s">
        <v>133</v>
      </c>
      <c r="BM1114" s="147" t="s">
        <v>1003</v>
      </c>
    </row>
    <row r="1115" spans="2:65" s="1" customFormat="1" ht="16.5" customHeight="1">
      <c r="B1115" s="33"/>
      <c r="C1115" s="178" t="s">
        <v>1004</v>
      </c>
      <c r="D1115" s="178" t="s">
        <v>496</v>
      </c>
      <c r="E1115" s="179" t="s">
        <v>1005</v>
      </c>
      <c r="F1115" s="180" t="s">
        <v>1006</v>
      </c>
      <c r="G1115" s="181" t="s">
        <v>515</v>
      </c>
      <c r="H1115" s="182">
        <v>12</v>
      </c>
      <c r="I1115" s="183"/>
      <c r="J1115" s="184">
        <f t="shared" si="0"/>
        <v>0</v>
      </c>
      <c r="K1115" s="180" t="s">
        <v>356</v>
      </c>
      <c r="L1115" s="185"/>
      <c r="M1115" s="186" t="s">
        <v>32</v>
      </c>
      <c r="N1115" s="187" t="s">
        <v>49</v>
      </c>
      <c r="P1115" s="145">
        <f t="shared" si="1"/>
        <v>0</v>
      </c>
      <c r="Q1115" s="145">
        <v>4.0000000000000002E-4</v>
      </c>
      <c r="R1115" s="145">
        <f t="shared" si="2"/>
        <v>4.8000000000000004E-3</v>
      </c>
      <c r="S1115" s="145">
        <v>0</v>
      </c>
      <c r="T1115" s="146">
        <f t="shared" si="3"/>
        <v>0</v>
      </c>
      <c r="AR1115" s="147" t="s">
        <v>433</v>
      </c>
      <c r="AT1115" s="147" t="s">
        <v>496</v>
      </c>
      <c r="AU1115" s="147" t="s">
        <v>113</v>
      </c>
      <c r="AY1115" s="17" t="s">
        <v>348</v>
      </c>
      <c r="BE1115" s="148">
        <f t="shared" si="4"/>
        <v>0</v>
      </c>
      <c r="BF1115" s="148">
        <f t="shared" si="5"/>
        <v>0</v>
      </c>
      <c r="BG1115" s="148">
        <f t="shared" si="6"/>
        <v>0</v>
      </c>
      <c r="BH1115" s="148">
        <f t="shared" si="7"/>
        <v>0</v>
      </c>
      <c r="BI1115" s="148">
        <f t="shared" si="8"/>
        <v>0</v>
      </c>
      <c r="BJ1115" s="17" t="s">
        <v>85</v>
      </c>
      <c r="BK1115" s="148">
        <f t="shared" si="9"/>
        <v>0</v>
      </c>
      <c r="BL1115" s="17" t="s">
        <v>133</v>
      </c>
      <c r="BM1115" s="147" t="s">
        <v>1007</v>
      </c>
    </row>
    <row r="1116" spans="2:65" s="1" customFormat="1" ht="24.15" customHeight="1">
      <c r="B1116" s="33"/>
      <c r="C1116" s="136" t="s">
        <v>1008</v>
      </c>
      <c r="D1116" s="136" t="s">
        <v>352</v>
      </c>
      <c r="E1116" s="137" t="s">
        <v>1009</v>
      </c>
      <c r="F1116" s="138" t="s">
        <v>1010</v>
      </c>
      <c r="G1116" s="139" t="s">
        <v>515</v>
      </c>
      <c r="H1116" s="140">
        <v>4</v>
      </c>
      <c r="I1116" s="141"/>
      <c r="J1116" s="142">
        <f t="shared" si="0"/>
        <v>0</v>
      </c>
      <c r="K1116" s="138" t="s">
        <v>356</v>
      </c>
      <c r="L1116" s="33"/>
      <c r="M1116" s="143" t="s">
        <v>32</v>
      </c>
      <c r="N1116" s="144" t="s">
        <v>49</v>
      </c>
      <c r="P1116" s="145">
        <f t="shared" si="1"/>
        <v>0</v>
      </c>
      <c r="Q1116" s="145">
        <v>0.11276</v>
      </c>
      <c r="R1116" s="145">
        <f t="shared" si="2"/>
        <v>0.45104</v>
      </c>
      <c r="S1116" s="145">
        <v>0</v>
      </c>
      <c r="T1116" s="146">
        <f t="shared" si="3"/>
        <v>0</v>
      </c>
      <c r="AR1116" s="147" t="s">
        <v>133</v>
      </c>
      <c r="AT1116" s="147" t="s">
        <v>352</v>
      </c>
      <c r="AU1116" s="147" t="s">
        <v>113</v>
      </c>
      <c r="AY1116" s="17" t="s">
        <v>348</v>
      </c>
      <c r="BE1116" s="148">
        <f t="shared" si="4"/>
        <v>0</v>
      </c>
      <c r="BF1116" s="148">
        <f t="shared" si="5"/>
        <v>0</v>
      </c>
      <c r="BG1116" s="148">
        <f t="shared" si="6"/>
        <v>0</v>
      </c>
      <c r="BH1116" s="148">
        <f t="shared" si="7"/>
        <v>0</v>
      </c>
      <c r="BI1116" s="148">
        <f t="shared" si="8"/>
        <v>0</v>
      </c>
      <c r="BJ1116" s="17" t="s">
        <v>85</v>
      </c>
      <c r="BK1116" s="148">
        <f t="shared" si="9"/>
        <v>0</v>
      </c>
      <c r="BL1116" s="17" t="s">
        <v>133</v>
      </c>
      <c r="BM1116" s="147" t="s">
        <v>1011</v>
      </c>
    </row>
    <row r="1117" spans="2:65" s="1" customFormat="1" ht="10.199999999999999">
      <c r="B1117" s="33"/>
      <c r="D1117" s="149" t="s">
        <v>358</v>
      </c>
      <c r="F1117" s="150" t="s">
        <v>1012</v>
      </c>
      <c r="I1117" s="151"/>
      <c r="L1117" s="33"/>
      <c r="M1117" s="152"/>
      <c r="T1117" s="54"/>
      <c r="AT1117" s="17" t="s">
        <v>358</v>
      </c>
      <c r="AU1117" s="17" t="s">
        <v>113</v>
      </c>
    </row>
    <row r="1118" spans="2:65" s="12" customFormat="1" ht="10.199999999999999">
      <c r="B1118" s="153"/>
      <c r="D1118" s="154" t="s">
        <v>360</v>
      </c>
      <c r="E1118" s="155" t="s">
        <v>32</v>
      </c>
      <c r="F1118" s="156" t="s">
        <v>361</v>
      </c>
      <c r="H1118" s="155" t="s">
        <v>32</v>
      </c>
      <c r="I1118" s="157"/>
      <c r="L1118" s="153"/>
      <c r="M1118" s="158"/>
      <c r="T1118" s="159"/>
      <c r="AT1118" s="155" t="s">
        <v>360</v>
      </c>
      <c r="AU1118" s="155" t="s">
        <v>113</v>
      </c>
      <c r="AV1118" s="12" t="s">
        <v>85</v>
      </c>
      <c r="AW1118" s="12" t="s">
        <v>39</v>
      </c>
      <c r="AX1118" s="12" t="s">
        <v>78</v>
      </c>
      <c r="AY1118" s="155" t="s">
        <v>348</v>
      </c>
    </row>
    <row r="1119" spans="2:65" s="12" customFormat="1" ht="10.199999999999999">
      <c r="B1119" s="153"/>
      <c r="D1119" s="154" t="s">
        <v>360</v>
      </c>
      <c r="E1119" s="155" t="s">
        <v>32</v>
      </c>
      <c r="F1119" s="156" t="s">
        <v>982</v>
      </c>
      <c r="H1119" s="155" t="s">
        <v>32</v>
      </c>
      <c r="I1119" s="157"/>
      <c r="L1119" s="153"/>
      <c r="M1119" s="158"/>
      <c r="T1119" s="159"/>
      <c r="AT1119" s="155" t="s">
        <v>360</v>
      </c>
      <c r="AU1119" s="155" t="s">
        <v>113</v>
      </c>
      <c r="AV1119" s="12" t="s">
        <v>85</v>
      </c>
      <c r="AW1119" s="12" t="s">
        <v>39</v>
      </c>
      <c r="AX1119" s="12" t="s">
        <v>78</v>
      </c>
      <c r="AY1119" s="155" t="s">
        <v>348</v>
      </c>
    </row>
    <row r="1120" spans="2:65" s="12" customFormat="1" ht="10.199999999999999">
      <c r="B1120" s="153"/>
      <c r="D1120" s="154" t="s">
        <v>360</v>
      </c>
      <c r="E1120" s="155" t="s">
        <v>32</v>
      </c>
      <c r="F1120" s="156" t="s">
        <v>983</v>
      </c>
      <c r="H1120" s="155" t="s">
        <v>32</v>
      </c>
      <c r="I1120" s="157"/>
      <c r="L1120" s="153"/>
      <c r="M1120" s="158"/>
      <c r="T1120" s="159"/>
      <c r="AT1120" s="155" t="s">
        <v>360</v>
      </c>
      <c r="AU1120" s="155" t="s">
        <v>113</v>
      </c>
      <c r="AV1120" s="12" t="s">
        <v>85</v>
      </c>
      <c r="AW1120" s="12" t="s">
        <v>39</v>
      </c>
      <c r="AX1120" s="12" t="s">
        <v>78</v>
      </c>
      <c r="AY1120" s="155" t="s">
        <v>348</v>
      </c>
    </row>
    <row r="1121" spans="2:65" s="12" customFormat="1" ht="10.199999999999999">
      <c r="B1121" s="153"/>
      <c r="D1121" s="154" t="s">
        <v>360</v>
      </c>
      <c r="E1121" s="155" t="s">
        <v>32</v>
      </c>
      <c r="F1121" s="156" t="s">
        <v>984</v>
      </c>
      <c r="H1121" s="155" t="s">
        <v>32</v>
      </c>
      <c r="I1121" s="157"/>
      <c r="L1121" s="153"/>
      <c r="M1121" s="158"/>
      <c r="T1121" s="159"/>
      <c r="AT1121" s="155" t="s">
        <v>360</v>
      </c>
      <c r="AU1121" s="155" t="s">
        <v>113</v>
      </c>
      <c r="AV1121" s="12" t="s">
        <v>85</v>
      </c>
      <c r="AW1121" s="12" t="s">
        <v>39</v>
      </c>
      <c r="AX1121" s="12" t="s">
        <v>78</v>
      </c>
      <c r="AY1121" s="155" t="s">
        <v>348</v>
      </c>
    </row>
    <row r="1122" spans="2:65" s="12" customFormat="1" ht="10.199999999999999">
      <c r="B1122" s="153"/>
      <c r="D1122" s="154" t="s">
        <v>360</v>
      </c>
      <c r="E1122" s="155" t="s">
        <v>32</v>
      </c>
      <c r="F1122" s="156" t="s">
        <v>1013</v>
      </c>
      <c r="H1122" s="155" t="s">
        <v>32</v>
      </c>
      <c r="I1122" s="157"/>
      <c r="L1122" s="153"/>
      <c r="M1122" s="158"/>
      <c r="T1122" s="159"/>
      <c r="AT1122" s="155" t="s">
        <v>360</v>
      </c>
      <c r="AU1122" s="155" t="s">
        <v>113</v>
      </c>
      <c r="AV1122" s="12" t="s">
        <v>85</v>
      </c>
      <c r="AW1122" s="12" t="s">
        <v>39</v>
      </c>
      <c r="AX1122" s="12" t="s">
        <v>78</v>
      </c>
      <c r="AY1122" s="155" t="s">
        <v>348</v>
      </c>
    </row>
    <row r="1123" spans="2:65" s="12" customFormat="1" ht="10.199999999999999">
      <c r="B1123" s="153"/>
      <c r="D1123" s="154" t="s">
        <v>360</v>
      </c>
      <c r="E1123" s="155" t="s">
        <v>32</v>
      </c>
      <c r="F1123" s="156" t="s">
        <v>1014</v>
      </c>
      <c r="H1123" s="155" t="s">
        <v>32</v>
      </c>
      <c r="I1123" s="157"/>
      <c r="L1123" s="153"/>
      <c r="M1123" s="158"/>
      <c r="T1123" s="159"/>
      <c r="AT1123" s="155" t="s">
        <v>360</v>
      </c>
      <c r="AU1123" s="155" t="s">
        <v>113</v>
      </c>
      <c r="AV1123" s="12" t="s">
        <v>85</v>
      </c>
      <c r="AW1123" s="12" t="s">
        <v>39</v>
      </c>
      <c r="AX1123" s="12" t="s">
        <v>78</v>
      </c>
      <c r="AY1123" s="155" t="s">
        <v>348</v>
      </c>
    </row>
    <row r="1124" spans="2:65" s="13" customFormat="1" ht="10.199999999999999">
      <c r="B1124" s="160"/>
      <c r="D1124" s="154" t="s">
        <v>360</v>
      </c>
      <c r="E1124" s="162" t="s">
        <v>32</v>
      </c>
      <c r="F1124" s="170" t="s">
        <v>131</v>
      </c>
      <c r="H1124" s="163">
        <v>4</v>
      </c>
      <c r="I1124" s="164"/>
      <c r="L1124" s="160"/>
      <c r="M1124" s="165"/>
      <c r="T1124" s="166"/>
      <c r="AT1124" s="161" t="s">
        <v>360</v>
      </c>
      <c r="AU1124" s="161" t="s">
        <v>113</v>
      </c>
      <c r="AV1124" s="13" t="s">
        <v>87</v>
      </c>
      <c r="AW1124" s="13" t="s">
        <v>39</v>
      </c>
      <c r="AX1124" s="13" t="s">
        <v>85</v>
      </c>
      <c r="AY1124" s="161" t="s">
        <v>348</v>
      </c>
    </row>
    <row r="1125" spans="2:65" s="1" customFormat="1" ht="21.75" customHeight="1">
      <c r="B1125" s="33"/>
      <c r="C1125" s="178" t="s">
        <v>1015</v>
      </c>
      <c r="D1125" s="178" t="s">
        <v>496</v>
      </c>
      <c r="E1125" s="179" t="s">
        <v>1016</v>
      </c>
      <c r="F1125" s="180" t="s">
        <v>1017</v>
      </c>
      <c r="G1125" s="181" t="s">
        <v>515</v>
      </c>
      <c r="H1125" s="182">
        <v>4</v>
      </c>
      <c r="I1125" s="183"/>
      <c r="J1125" s="184">
        <f>ROUND(I1125*H1125,2)</f>
        <v>0</v>
      </c>
      <c r="K1125" s="180" t="s">
        <v>356</v>
      </c>
      <c r="L1125" s="185"/>
      <c r="M1125" s="186" t="s">
        <v>32</v>
      </c>
      <c r="N1125" s="187" t="s">
        <v>49</v>
      </c>
      <c r="P1125" s="145">
        <f>O1125*H1125</f>
        <v>0</v>
      </c>
      <c r="Q1125" s="145">
        <v>6.4999999999999997E-3</v>
      </c>
      <c r="R1125" s="145">
        <f>Q1125*H1125</f>
        <v>2.5999999999999999E-2</v>
      </c>
      <c r="S1125" s="145">
        <v>0</v>
      </c>
      <c r="T1125" s="146">
        <f>S1125*H1125</f>
        <v>0</v>
      </c>
      <c r="AR1125" s="147" t="s">
        <v>433</v>
      </c>
      <c r="AT1125" s="147" t="s">
        <v>496</v>
      </c>
      <c r="AU1125" s="147" t="s">
        <v>113</v>
      </c>
      <c r="AY1125" s="17" t="s">
        <v>348</v>
      </c>
      <c r="BE1125" s="148">
        <f>IF(N1125="základní",J1125,0)</f>
        <v>0</v>
      </c>
      <c r="BF1125" s="148">
        <f>IF(N1125="snížená",J1125,0)</f>
        <v>0</v>
      </c>
      <c r="BG1125" s="148">
        <f>IF(N1125="zákl. přenesená",J1125,0)</f>
        <v>0</v>
      </c>
      <c r="BH1125" s="148">
        <f>IF(N1125="sníž. přenesená",J1125,0)</f>
        <v>0</v>
      </c>
      <c r="BI1125" s="148">
        <f>IF(N1125="nulová",J1125,0)</f>
        <v>0</v>
      </c>
      <c r="BJ1125" s="17" t="s">
        <v>85</v>
      </c>
      <c r="BK1125" s="148">
        <f>ROUND(I1125*H1125,2)</f>
        <v>0</v>
      </c>
      <c r="BL1125" s="17" t="s">
        <v>133</v>
      </c>
      <c r="BM1125" s="147" t="s">
        <v>1018</v>
      </c>
    </row>
    <row r="1126" spans="2:65" s="1" customFormat="1" ht="33" customHeight="1">
      <c r="B1126" s="33"/>
      <c r="C1126" s="136" t="s">
        <v>1019</v>
      </c>
      <c r="D1126" s="136" t="s">
        <v>352</v>
      </c>
      <c r="E1126" s="137" t="s">
        <v>1020</v>
      </c>
      <c r="F1126" s="138" t="s">
        <v>1021</v>
      </c>
      <c r="G1126" s="139" t="s">
        <v>420</v>
      </c>
      <c r="H1126" s="140">
        <v>1.5</v>
      </c>
      <c r="I1126" s="141"/>
      <c r="J1126" s="142">
        <f>ROUND(I1126*H1126,2)</f>
        <v>0</v>
      </c>
      <c r="K1126" s="138" t="s">
        <v>356</v>
      </c>
      <c r="L1126" s="33"/>
      <c r="M1126" s="143" t="s">
        <v>32</v>
      </c>
      <c r="N1126" s="144" t="s">
        <v>49</v>
      </c>
      <c r="P1126" s="145">
        <f>O1126*H1126</f>
        <v>0</v>
      </c>
      <c r="Q1126" s="145">
        <v>1.1999999999999999E-3</v>
      </c>
      <c r="R1126" s="145">
        <f>Q1126*H1126</f>
        <v>1.8E-3</v>
      </c>
      <c r="S1126" s="145">
        <v>0</v>
      </c>
      <c r="T1126" s="146">
        <f>S1126*H1126</f>
        <v>0</v>
      </c>
      <c r="AR1126" s="147" t="s">
        <v>133</v>
      </c>
      <c r="AT1126" s="147" t="s">
        <v>352</v>
      </c>
      <c r="AU1126" s="147" t="s">
        <v>113</v>
      </c>
      <c r="AY1126" s="17" t="s">
        <v>348</v>
      </c>
      <c r="BE1126" s="148">
        <f>IF(N1126="základní",J1126,0)</f>
        <v>0</v>
      </c>
      <c r="BF1126" s="148">
        <f>IF(N1126="snížená",J1126,0)</f>
        <v>0</v>
      </c>
      <c r="BG1126" s="148">
        <f>IF(N1126="zákl. přenesená",J1126,0)</f>
        <v>0</v>
      </c>
      <c r="BH1126" s="148">
        <f>IF(N1126="sníž. přenesená",J1126,0)</f>
        <v>0</v>
      </c>
      <c r="BI1126" s="148">
        <f>IF(N1126="nulová",J1126,0)</f>
        <v>0</v>
      </c>
      <c r="BJ1126" s="17" t="s">
        <v>85</v>
      </c>
      <c r="BK1126" s="148">
        <f>ROUND(I1126*H1126,2)</f>
        <v>0</v>
      </c>
      <c r="BL1126" s="17" t="s">
        <v>133</v>
      </c>
      <c r="BM1126" s="147" t="s">
        <v>1022</v>
      </c>
    </row>
    <row r="1127" spans="2:65" s="1" customFormat="1" ht="10.199999999999999">
      <c r="B1127" s="33"/>
      <c r="D1127" s="149" t="s">
        <v>358</v>
      </c>
      <c r="F1127" s="150" t="s">
        <v>1023</v>
      </c>
      <c r="I1127" s="151"/>
      <c r="L1127" s="33"/>
      <c r="M1127" s="152"/>
      <c r="T1127" s="54"/>
      <c r="AT1127" s="17" t="s">
        <v>358</v>
      </c>
      <c r="AU1127" s="17" t="s">
        <v>113</v>
      </c>
    </row>
    <row r="1128" spans="2:65" s="12" customFormat="1" ht="10.199999999999999">
      <c r="B1128" s="153"/>
      <c r="D1128" s="154" t="s">
        <v>360</v>
      </c>
      <c r="E1128" s="155" t="s">
        <v>32</v>
      </c>
      <c r="F1128" s="156" t="s">
        <v>361</v>
      </c>
      <c r="H1128" s="155" t="s">
        <v>32</v>
      </c>
      <c r="I1128" s="157"/>
      <c r="L1128" s="153"/>
      <c r="M1128" s="158"/>
      <c r="T1128" s="159"/>
      <c r="AT1128" s="155" t="s">
        <v>360</v>
      </c>
      <c r="AU1128" s="155" t="s">
        <v>113</v>
      </c>
      <c r="AV1128" s="12" t="s">
        <v>85</v>
      </c>
      <c r="AW1128" s="12" t="s">
        <v>39</v>
      </c>
      <c r="AX1128" s="12" t="s">
        <v>78</v>
      </c>
      <c r="AY1128" s="155" t="s">
        <v>348</v>
      </c>
    </row>
    <row r="1129" spans="2:65" s="12" customFormat="1" ht="10.199999999999999">
      <c r="B1129" s="153"/>
      <c r="D1129" s="154" t="s">
        <v>360</v>
      </c>
      <c r="E1129" s="155" t="s">
        <v>32</v>
      </c>
      <c r="F1129" s="156" t="s">
        <v>982</v>
      </c>
      <c r="H1129" s="155" t="s">
        <v>32</v>
      </c>
      <c r="I1129" s="157"/>
      <c r="L1129" s="153"/>
      <c r="M1129" s="158"/>
      <c r="T1129" s="159"/>
      <c r="AT1129" s="155" t="s">
        <v>360</v>
      </c>
      <c r="AU1129" s="155" t="s">
        <v>113</v>
      </c>
      <c r="AV1129" s="12" t="s">
        <v>85</v>
      </c>
      <c r="AW1129" s="12" t="s">
        <v>39</v>
      </c>
      <c r="AX1129" s="12" t="s">
        <v>78</v>
      </c>
      <c r="AY1129" s="155" t="s">
        <v>348</v>
      </c>
    </row>
    <row r="1130" spans="2:65" s="12" customFormat="1" ht="10.199999999999999">
      <c r="B1130" s="153"/>
      <c r="D1130" s="154" t="s">
        <v>360</v>
      </c>
      <c r="E1130" s="155" t="s">
        <v>32</v>
      </c>
      <c r="F1130" s="156" t="s">
        <v>1024</v>
      </c>
      <c r="H1130" s="155" t="s">
        <v>32</v>
      </c>
      <c r="I1130" s="157"/>
      <c r="L1130" s="153"/>
      <c r="M1130" s="158"/>
      <c r="T1130" s="159"/>
      <c r="AT1130" s="155" t="s">
        <v>360</v>
      </c>
      <c r="AU1130" s="155" t="s">
        <v>113</v>
      </c>
      <c r="AV1130" s="12" t="s">
        <v>85</v>
      </c>
      <c r="AW1130" s="12" t="s">
        <v>39</v>
      </c>
      <c r="AX1130" s="12" t="s">
        <v>78</v>
      </c>
      <c r="AY1130" s="155" t="s">
        <v>348</v>
      </c>
    </row>
    <row r="1131" spans="2:65" s="12" customFormat="1" ht="10.199999999999999">
      <c r="B1131" s="153"/>
      <c r="D1131" s="154" t="s">
        <v>360</v>
      </c>
      <c r="E1131" s="155" t="s">
        <v>32</v>
      </c>
      <c r="F1131" s="156" t="s">
        <v>1025</v>
      </c>
      <c r="H1131" s="155" t="s">
        <v>32</v>
      </c>
      <c r="I1131" s="157"/>
      <c r="L1131" s="153"/>
      <c r="M1131" s="158"/>
      <c r="T1131" s="159"/>
      <c r="AT1131" s="155" t="s">
        <v>360</v>
      </c>
      <c r="AU1131" s="155" t="s">
        <v>113</v>
      </c>
      <c r="AV1131" s="12" t="s">
        <v>85</v>
      </c>
      <c r="AW1131" s="12" t="s">
        <v>39</v>
      </c>
      <c r="AX1131" s="12" t="s">
        <v>78</v>
      </c>
      <c r="AY1131" s="155" t="s">
        <v>348</v>
      </c>
    </row>
    <row r="1132" spans="2:65" s="13" customFormat="1" ht="10.199999999999999">
      <c r="B1132" s="160"/>
      <c r="D1132" s="154" t="s">
        <v>360</v>
      </c>
      <c r="E1132" s="162" t="s">
        <v>32</v>
      </c>
      <c r="F1132" s="170" t="s">
        <v>135</v>
      </c>
      <c r="H1132" s="163">
        <v>1.5</v>
      </c>
      <c r="I1132" s="164"/>
      <c r="L1132" s="160"/>
      <c r="M1132" s="165"/>
      <c r="T1132" s="166"/>
      <c r="AT1132" s="161" t="s">
        <v>360</v>
      </c>
      <c r="AU1132" s="161" t="s">
        <v>113</v>
      </c>
      <c r="AV1132" s="13" t="s">
        <v>87</v>
      </c>
      <c r="AW1132" s="13" t="s">
        <v>39</v>
      </c>
      <c r="AX1132" s="13" t="s">
        <v>85</v>
      </c>
      <c r="AY1132" s="161" t="s">
        <v>348</v>
      </c>
    </row>
    <row r="1133" spans="2:65" s="1" customFormat="1" ht="44.25" customHeight="1">
      <c r="B1133" s="33"/>
      <c r="C1133" s="136" t="s">
        <v>1026</v>
      </c>
      <c r="D1133" s="136" t="s">
        <v>352</v>
      </c>
      <c r="E1133" s="137" t="s">
        <v>1027</v>
      </c>
      <c r="F1133" s="138" t="s">
        <v>1028</v>
      </c>
      <c r="G1133" s="139" t="s">
        <v>436</v>
      </c>
      <c r="H1133" s="140">
        <v>93.147999999999996</v>
      </c>
      <c r="I1133" s="141"/>
      <c r="J1133" s="142">
        <f>ROUND(I1133*H1133,2)</f>
        <v>0</v>
      </c>
      <c r="K1133" s="138" t="s">
        <v>356</v>
      </c>
      <c r="L1133" s="33"/>
      <c r="M1133" s="143" t="s">
        <v>32</v>
      </c>
      <c r="N1133" s="144" t="s">
        <v>49</v>
      </c>
      <c r="P1133" s="145">
        <f>O1133*H1133</f>
        <v>0</v>
      </c>
      <c r="Q1133" s="145">
        <v>2.9229999999999999E-2</v>
      </c>
      <c r="R1133" s="145">
        <f>Q1133*H1133</f>
        <v>2.7227160399999999</v>
      </c>
      <c r="S1133" s="145">
        <v>0</v>
      </c>
      <c r="T1133" s="146">
        <f>S1133*H1133</f>
        <v>0</v>
      </c>
      <c r="AR1133" s="147" t="s">
        <v>133</v>
      </c>
      <c r="AT1133" s="147" t="s">
        <v>352</v>
      </c>
      <c r="AU1133" s="147" t="s">
        <v>113</v>
      </c>
      <c r="AY1133" s="17" t="s">
        <v>348</v>
      </c>
      <c r="BE1133" s="148">
        <f>IF(N1133="základní",J1133,0)</f>
        <v>0</v>
      </c>
      <c r="BF1133" s="148">
        <f>IF(N1133="snížená",J1133,0)</f>
        <v>0</v>
      </c>
      <c r="BG1133" s="148">
        <f>IF(N1133="zákl. přenesená",J1133,0)</f>
        <v>0</v>
      </c>
      <c r="BH1133" s="148">
        <f>IF(N1133="sníž. přenesená",J1133,0)</f>
        <v>0</v>
      </c>
      <c r="BI1133" s="148">
        <f>IF(N1133="nulová",J1133,0)</f>
        <v>0</v>
      </c>
      <c r="BJ1133" s="17" t="s">
        <v>85</v>
      </c>
      <c r="BK1133" s="148">
        <f>ROUND(I1133*H1133,2)</f>
        <v>0</v>
      </c>
      <c r="BL1133" s="17" t="s">
        <v>133</v>
      </c>
      <c r="BM1133" s="147" t="s">
        <v>1029</v>
      </c>
    </row>
    <row r="1134" spans="2:65" s="1" customFormat="1" ht="10.199999999999999">
      <c r="B1134" s="33"/>
      <c r="D1134" s="149" t="s">
        <v>358</v>
      </c>
      <c r="F1134" s="150" t="s">
        <v>1030</v>
      </c>
      <c r="I1134" s="151"/>
      <c r="L1134" s="33"/>
      <c r="M1134" s="152"/>
      <c r="T1134" s="54"/>
      <c r="AT1134" s="17" t="s">
        <v>358</v>
      </c>
      <c r="AU1134" s="17" t="s">
        <v>113</v>
      </c>
    </row>
    <row r="1135" spans="2:65" s="12" customFormat="1" ht="10.199999999999999">
      <c r="B1135" s="153"/>
      <c r="D1135" s="154" t="s">
        <v>360</v>
      </c>
      <c r="E1135" s="155" t="s">
        <v>32</v>
      </c>
      <c r="F1135" s="156" t="s">
        <v>361</v>
      </c>
      <c r="H1135" s="155" t="s">
        <v>32</v>
      </c>
      <c r="I1135" s="157"/>
      <c r="L1135" s="153"/>
      <c r="M1135" s="158"/>
      <c r="T1135" s="159"/>
      <c r="AT1135" s="155" t="s">
        <v>360</v>
      </c>
      <c r="AU1135" s="155" t="s">
        <v>113</v>
      </c>
      <c r="AV1135" s="12" t="s">
        <v>85</v>
      </c>
      <c r="AW1135" s="12" t="s">
        <v>39</v>
      </c>
      <c r="AX1135" s="12" t="s">
        <v>78</v>
      </c>
      <c r="AY1135" s="155" t="s">
        <v>348</v>
      </c>
    </row>
    <row r="1136" spans="2:65" s="12" customFormat="1" ht="10.199999999999999">
      <c r="B1136" s="153"/>
      <c r="D1136" s="154" t="s">
        <v>360</v>
      </c>
      <c r="E1136" s="155" t="s">
        <v>32</v>
      </c>
      <c r="F1136" s="156" t="s">
        <v>982</v>
      </c>
      <c r="H1136" s="155" t="s">
        <v>32</v>
      </c>
      <c r="I1136" s="157"/>
      <c r="L1136" s="153"/>
      <c r="M1136" s="158"/>
      <c r="T1136" s="159"/>
      <c r="AT1136" s="155" t="s">
        <v>360</v>
      </c>
      <c r="AU1136" s="155" t="s">
        <v>113</v>
      </c>
      <c r="AV1136" s="12" t="s">
        <v>85</v>
      </c>
      <c r="AW1136" s="12" t="s">
        <v>39</v>
      </c>
      <c r="AX1136" s="12" t="s">
        <v>78</v>
      </c>
      <c r="AY1136" s="155" t="s">
        <v>348</v>
      </c>
    </row>
    <row r="1137" spans="2:65" s="12" customFormat="1" ht="10.199999999999999">
      <c r="B1137" s="153"/>
      <c r="D1137" s="154" t="s">
        <v>360</v>
      </c>
      <c r="E1137" s="155" t="s">
        <v>32</v>
      </c>
      <c r="F1137" s="156" t="s">
        <v>1031</v>
      </c>
      <c r="H1137" s="155" t="s">
        <v>32</v>
      </c>
      <c r="I1137" s="157"/>
      <c r="L1137" s="153"/>
      <c r="M1137" s="158"/>
      <c r="T1137" s="159"/>
      <c r="AT1137" s="155" t="s">
        <v>360</v>
      </c>
      <c r="AU1137" s="155" t="s">
        <v>113</v>
      </c>
      <c r="AV1137" s="12" t="s">
        <v>85</v>
      </c>
      <c r="AW1137" s="12" t="s">
        <v>39</v>
      </c>
      <c r="AX1137" s="12" t="s">
        <v>78</v>
      </c>
      <c r="AY1137" s="155" t="s">
        <v>348</v>
      </c>
    </row>
    <row r="1138" spans="2:65" s="12" customFormat="1" ht="10.199999999999999">
      <c r="B1138" s="153"/>
      <c r="D1138" s="154" t="s">
        <v>360</v>
      </c>
      <c r="E1138" s="155" t="s">
        <v>32</v>
      </c>
      <c r="F1138" s="156" t="s">
        <v>1032</v>
      </c>
      <c r="H1138" s="155" t="s">
        <v>32</v>
      </c>
      <c r="I1138" s="157"/>
      <c r="L1138" s="153"/>
      <c r="M1138" s="158"/>
      <c r="T1138" s="159"/>
      <c r="AT1138" s="155" t="s">
        <v>360</v>
      </c>
      <c r="AU1138" s="155" t="s">
        <v>113</v>
      </c>
      <c r="AV1138" s="12" t="s">
        <v>85</v>
      </c>
      <c r="AW1138" s="12" t="s">
        <v>39</v>
      </c>
      <c r="AX1138" s="12" t="s">
        <v>78</v>
      </c>
      <c r="AY1138" s="155" t="s">
        <v>348</v>
      </c>
    </row>
    <row r="1139" spans="2:65" s="13" customFormat="1" ht="10.199999999999999">
      <c r="B1139" s="160"/>
      <c r="D1139" s="154" t="s">
        <v>360</v>
      </c>
      <c r="E1139" s="162" t="s">
        <v>32</v>
      </c>
      <c r="F1139" s="170" t="s">
        <v>139</v>
      </c>
      <c r="H1139" s="163">
        <v>93.147999999999996</v>
      </c>
      <c r="I1139" s="164"/>
      <c r="L1139" s="160"/>
      <c r="M1139" s="165"/>
      <c r="T1139" s="166"/>
      <c r="AT1139" s="161" t="s">
        <v>360</v>
      </c>
      <c r="AU1139" s="161" t="s">
        <v>113</v>
      </c>
      <c r="AV1139" s="13" t="s">
        <v>87</v>
      </c>
      <c r="AW1139" s="13" t="s">
        <v>39</v>
      </c>
      <c r="AX1139" s="13" t="s">
        <v>85</v>
      </c>
      <c r="AY1139" s="161" t="s">
        <v>348</v>
      </c>
    </row>
    <row r="1140" spans="2:65" s="1" customFormat="1" ht="10.199999999999999">
      <c r="B1140" s="33"/>
      <c r="D1140" s="154" t="s">
        <v>376</v>
      </c>
      <c r="F1140" s="167" t="s">
        <v>1033</v>
      </c>
      <c r="L1140" s="33"/>
      <c r="M1140" s="152"/>
      <c r="T1140" s="54"/>
      <c r="AU1140" s="17" t="s">
        <v>113</v>
      </c>
    </row>
    <row r="1141" spans="2:65" s="1" customFormat="1" ht="10.199999999999999">
      <c r="B1141" s="33"/>
      <c r="D1141" s="154" t="s">
        <v>376</v>
      </c>
      <c r="F1141" s="168" t="s">
        <v>1034</v>
      </c>
      <c r="H1141" s="169">
        <v>93.147999999999996</v>
      </c>
      <c r="L1141" s="33"/>
      <c r="M1141" s="152"/>
      <c r="T1141" s="54"/>
      <c r="AU1141" s="17" t="s">
        <v>113</v>
      </c>
    </row>
    <row r="1142" spans="2:65" s="1" customFormat="1" ht="24.15" customHeight="1">
      <c r="B1142" s="33"/>
      <c r="C1142" s="178" t="s">
        <v>1035</v>
      </c>
      <c r="D1142" s="178" t="s">
        <v>496</v>
      </c>
      <c r="E1142" s="179" t="s">
        <v>1036</v>
      </c>
      <c r="F1142" s="180" t="s">
        <v>1037</v>
      </c>
      <c r="G1142" s="181" t="s">
        <v>420</v>
      </c>
      <c r="H1142" s="182">
        <v>19.561</v>
      </c>
      <c r="I1142" s="183"/>
      <c r="J1142" s="184">
        <f>ROUND(I1142*H1142,2)</f>
        <v>0</v>
      </c>
      <c r="K1142" s="180" t="s">
        <v>356</v>
      </c>
      <c r="L1142" s="185"/>
      <c r="M1142" s="186" t="s">
        <v>32</v>
      </c>
      <c r="N1142" s="187" t="s">
        <v>49</v>
      </c>
      <c r="P1142" s="145">
        <f>O1142*H1142</f>
        <v>0</v>
      </c>
      <c r="Q1142" s="145">
        <v>0.14499999999999999</v>
      </c>
      <c r="R1142" s="145">
        <f>Q1142*H1142</f>
        <v>2.8363449999999997</v>
      </c>
      <c r="S1142" s="145">
        <v>0</v>
      </c>
      <c r="T1142" s="146">
        <f>S1142*H1142</f>
        <v>0</v>
      </c>
      <c r="AR1142" s="147" t="s">
        <v>433</v>
      </c>
      <c r="AT1142" s="147" t="s">
        <v>496</v>
      </c>
      <c r="AU1142" s="147" t="s">
        <v>113</v>
      </c>
      <c r="AY1142" s="17" t="s">
        <v>348</v>
      </c>
      <c r="BE1142" s="148">
        <f>IF(N1142="základní",J1142,0)</f>
        <v>0</v>
      </c>
      <c r="BF1142" s="148">
        <f>IF(N1142="snížená",J1142,0)</f>
        <v>0</v>
      </c>
      <c r="BG1142" s="148">
        <f>IF(N1142="zákl. přenesená",J1142,0)</f>
        <v>0</v>
      </c>
      <c r="BH1142" s="148">
        <f>IF(N1142="sníž. přenesená",J1142,0)</f>
        <v>0</v>
      </c>
      <c r="BI1142" s="148">
        <f>IF(N1142="nulová",J1142,0)</f>
        <v>0</v>
      </c>
      <c r="BJ1142" s="17" t="s">
        <v>85</v>
      </c>
      <c r="BK1142" s="148">
        <f>ROUND(I1142*H1142,2)</f>
        <v>0</v>
      </c>
      <c r="BL1142" s="17" t="s">
        <v>133</v>
      </c>
      <c r="BM1142" s="147" t="s">
        <v>1038</v>
      </c>
    </row>
    <row r="1143" spans="2:65" s="13" customFormat="1" ht="10.199999999999999">
      <c r="B1143" s="160"/>
      <c r="D1143" s="154" t="s">
        <v>360</v>
      </c>
      <c r="F1143" s="162" t="s">
        <v>1039</v>
      </c>
      <c r="H1143" s="163">
        <v>19.561</v>
      </c>
      <c r="I1143" s="164"/>
      <c r="L1143" s="160"/>
      <c r="M1143" s="165"/>
      <c r="T1143" s="166"/>
      <c r="AT1143" s="161" t="s">
        <v>360</v>
      </c>
      <c r="AU1143" s="161" t="s">
        <v>113</v>
      </c>
      <c r="AV1143" s="13" t="s">
        <v>87</v>
      </c>
      <c r="AW1143" s="13" t="s">
        <v>4</v>
      </c>
      <c r="AX1143" s="13" t="s">
        <v>85</v>
      </c>
      <c r="AY1143" s="161" t="s">
        <v>348</v>
      </c>
    </row>
    <row r="1144" spans="2:65" s="1" customFormat="1" ht="37.799999999999997" customHeight="1">
      <c r="B1144" s="33"/>
      <c r="C1144" s="136" t="s">
        <v>1040</v>
      </c>
      <c r="D1144" s="136" t="s">
        <v>352</v>
      </c>
      <c r="E1144" s="137" t="s">
        <v>1041</v>
      </c>
      <c r="F1144" s="138" t="s">
        <v>1042</v>
      </c>
      <c r="G1144" s="139" t="s">
        <v>420</v>
      </c>
      <c r="H1144" s="140">
        <v>1.5</v>
      </c>
      <c r="I1144" s="141"/>
      <c r="J1144" s="142">
        <f>ROUND(I1144*H1144,2)</f>
        <v>0</v>
      </c>
      <c r="K1144" s="138" t="s">
        <v>356</v>
      </c>
      <c r="L1144" s="33"/>
      <c r="M1144" s="143" t="s">
        <v>32</v>
      </c>
      <c r="N1144" s="144" t="s">
        <v>49</v>
      </c>
      <c r="P1144" s="145">
        <f>O1144*H1144</f>
        <v>0</v>
      </c>
      <c r="Q1144" s="145">
        <v>1.0000000000000001E-5</v>
      </c>
      <c r="R1144" s="145">
        <f>Q1144*H1144</f>
        <v>1.5000000000000002E-5</v>
      </c>
      <c r="S1144" s="145">
        <v>0</v>
      </c>
      <c r="T1144" s="146">
        <f>S1144*H1144</f>
        <v>0</v>
      </c>
      <c r="AR1144" s="147" t="s">
        <v>133</v>
      </c>
      <c r="AT1144" s="147" t="s">
        <v>352</v>
      </c>
      <c r="AU1144" s="147" t="s">
        <v>113</v>
      </c>
      <c r="AY1144" s="17" t="s">
        <v>348</v>
      </c>
      <c r="BE1144" s="148">
        <f>IF(N1144="základní",J1144,0)</f>
        <v>0</v>
      </c>
      <c r="BF1144" s="148">
        <f>IF(N1144="snížená",J1144,0)</f>
        <v>0</v>
      </c>
      <c r="BG1144" s="148">
        <f>IF(N1144="zákl. přenesená",J1144,0)</f>
        <v>0</v>
      </c>
      <c r="BH1144" s="148">
        <f>IF(N1144="sníž. přenesená",J1144,0)</f>
        <v>0</v>
      </c>
      <c r="BI1144" s="148">
        <f>IF(N1144="nulová",J1144,0)</f>
        <v>0</v>
      </c>
      <c r="BJ1144" s="17" t="s">
        <v>85</v>
      </c>
      <c r="BK1144" s="148">
        <f>ROUND(I1144*H1144,2)</f>
        <v>0</v>
      </c>
      <c r="BL1144" s="17" t="s">
        <v>133</v>
      </c>
      <c r="BM1144" s="147" t="s">
        <v>1043</v>
      </c>
    </row>
    <row r="1145" spans="2:65" s="1" customFormat="1" ht="10.199999999999999">
      <c r="B1145" s="33"/>
      <c r="D1145" s="149" t="s">
        <v>358</v>
      </c>
      <c r="F1145" s="150" t="s">
        <v>1044</v>
      </c>
      <c r="I1145" s="151"/>
      <c r="L1145" s="33"/>
      <c r="M1145" s="152"/>
      <c r="T1145" s="54"/>
      <c r="AT1145" s="17" t="s">
        <v>358</v>
      </c>
      <c r="AU1145" s="17" t="s">
        <v>113</v>
      </c>
    </row>
    <row r="1146" spans="2:65" s="12" customFormat="1" ht="10.199999999999999">
      <c r="B1146" s="153"/>
      <c r="D1146" s="154" t="s">
        <v>360</v>
      </c>
      <c r="E1146" s="155" t="s">
        <v>32</v>
      </c>
      <c r="F1146" s="156" t="s">
        <v>361</v>
      </c>
      <c r="H1146" s="155" t="s">
        <v>32</v>
      </c>
      <c r="I1146" s="157"/>
      <c r="L1146" s="153"/>
      <c r="M1146" s="158"/>
      <c r="T1146" s="159"/>
      <c r="AT1146" s="155" t="s">
        <v>360</v>
      </c>
      <c r="AU1146" s="155" t="s">
        <v>113</v>
      </c>
      <c r="AV1146" s="12" t="s">
        <v>85</v>
      </c>
      <c r="AW1146" s="12" t="s">
        <v>39</v>
      </c>
      <c r="AX1146" s="12" t="s">
        <v>78</v>
      </c>
      <c r="AY1146" s="155" t="s">
        <v>348</v>
      </c>
    </row>
    <row r="1147" spans="2:65" s="12" customFormat="1" ht="10.199999999999999">
      <c r="B1147" s="153"/>
      <c r="D1147" s="154" t="s">
        <v>360</v>
      </c>
      <c r="E1147" s="155" t="s">
        <v>32</v>
      </c>
      <c r="F1147" s="156" t="s">
        <v>982</v>
      </c>
      <c r="H1147" s="155" t="s">
        <v>32</v>
      </c>
      <c r="I1147" s="157"/>
      <c r="L1147" s="153"/>
      <c r="M1147" s="158"/>
      <c r="T1147" s="159"/>
      <c r="AT1147" s="155" t="s">
        <v>360</v>
      </c>
      <c r="AU1147" s="155" t="s">
        <v>113</v>
      </c>
      <c r="AV1147" s="12" t="s">
        <v>85</v>
      </c>
      <c r="AW1147" s="12" t="s">
        <v>39</v>
      </c>
      <c r="AX1147" s="12" t="s">
        <v>78</v>
      </c>
      <c r="AY1147" s="155" t="s">
        <v>348</v>
      </c>
    </row>
    <row r="1148" spans="2:65" s="12" customFormat="1" ht="10.199999999999999">
      <c r="B1148" s="153"/>
      <c r="D1148" s="154" t="s">
        <v>360</v>
      </c>
      <c r="E1148" s="155" t="s">
        <v>32</v>
      </c>
      <c r="F1148" s="156" t="s">
        <v>1024</v>
      </c>
      <c r="H1148" s="155" t="s">
        <v>32</v>
      </c>
      <c r="I1148" s="157"/>
      <c r="L1148" s="153"/>
      <c r="M1148" s="158"/>
      <c r="T1148" s="159"/>
      <c r="AT1148" s="155" t="s">
        <v>360</v>
      </c>
      <c r="AU1148" s="155" t="s">
        <v>113</v>
      </c>
      <c r="AV1148" s="12" t="s">
        <v>85</v>
      </c>
      <c r="AW1148" s="12" t="s">
        <v>39</v>
      </c>
      <c r="AX1148" s="12" t="s">
        <v>78</v>
      </c>
      <c r="AY1148" s="155" t="s">
        <v>348</v>
      </c>
    </row>
    <row r="1149" spans="2:65" s="12" customFormat="1" ht="10.199999999999999">
      <c r="B1149" s="153"/>
      <c r="D1149" s="154" t="s">
        <v>360</v>
      </c>
      <c r="E1149" s="155" t="s">
        <v>32</v>
      </c>
      <c r="F1149" s="156" t="s">
        <v>1025</v>
      </c>
      <c r="H1149" s="155" t="s">
        <v>32</v>
      </c>
      <c r="I1149" s="157"/>
      <c r="L1149" s="153"/>
      <c r="M1149" s="158"/>
      <c r="T1149" s="159"/>
      <c r="AT1149" s="155" t="s">
        <v>360</v>
      </c>
      <c r="AU1149" s="155" t="s">
        <v>113</v>
      </c>
      <c r="AV1149" s="12" t="s">
        <v>85</v>
      </c>
      <c r="AW1149" s="12" t="s">
        <v>39</v>
      </c>
      <c r="AX1149" s="12" t="s">
        <v>78</v>
      </c>
      <c r="AY1149" s="155" t="s">
        <v>348</v>
      </c>
    </row>
    <row r="1150" spans="2:65" s="13" customFormat="1" ht="10.199999999999999">
      <c r="B1150" s="160"/>
      <c r="D1150" s="154" t="s">
        <v>360</v>
      </c>
      <c r="E1150" s="162" t="s">
        <v>32</v>
      </c>
      <c r="F1150" s="170" t="s">
        <v>135</v>
      </c>
      <c r="H1150" s="163">
        <v>1.5</v>
      </c>
      <c r="I1150" s="164"/>
      <c r="L1150" s="160"/>
      <c r="M1150" s="165"/>
      <c r="T1150" s="166"/>
      <c r="AT1150" s="161" t="s">
        <v>360</v>
      </c>
      <c r="AU1150" s="161" t="s">
        <v>113</v>
      </c>
      <c r="AV1150" s="13" t="s">
        <v>87</v>
      </c>
      <c r="AW1150" s="13" t="s">
        <v>39</v>
      </c>
      <c r="AX1150" s="13" t="s">
        <v>85</v>
      </c>
      <c r="AY1150" s="161" t="s">
        <v>348</v>
      </c>
    </row>
    <row r="1151" spans="2:65" s="11" customFormat="1" ht="20.85" customHeight="1">
      <c r="B1151" s="124"/>
      <c r="D1151" s="125" t="s">
        <v>77</v>
      </c>
      <c r="E1151" s="134" t="s">
        <v>1045</v>
      </c>
      <c r="F1151" s="134" t="s">
        <v>1046</v>
      </c>
      <c r="I1151" s="127"/>
      <c r="J1151" s="135">
        <f>BK1151</f>
        <v>0</v>
      </c>
      <c r="L1151" s="124"/>
      <c r="M1151" s="129"/>
      <c r="P1151" s="130">
        <f>SUM(P1152:P1302)</f>
        <v>0</v>
      </c>
      <c r="R1151" s="130">
        <f>SUM(R1152:R1302)</f>
        <v>88.068778570000021</v>
      </c>
      <c r="T1151" s="131">
        <f>SUM(T1152:T1302)</f>
        <v>0</v>
      </c>
      <c r="AR1151" s="125" t="s">
        <v>85</v>
      </c>
      <c r="AT1151" s="132" t="s">
        <v>77</v>
      </c>
      <c r="AU1151" s="132" t="s">
        <v>87</v>
      </c>
      <c r="AY1151" s="125" t="s">
        <v>348</v>
      </c>
      <c r="BK1151" s="133">
        <f>SUM(BK1152:BK1302)</f>
        <v>0</v>
      </c>
    </row>
    <row r="1152" spans="2:65" s="1" customFormat="1" ht="49.05" customHeight="1">
      <c r="B1152" s="33"/>
      <c r="C1152" s="136" t="s">
        <v>1047</v>
      </c>
      <c r="D1152" s="136" t="s">
        <v>352</v>
      </c>
      <c r="E1152" s="137" t="s">
        <v>1048</v>
      </c>
      <c r="F1152" s="138" t="s">
        <v>1049</v>
      </c>
      <c r="G1152" s="139" t="s">
        <v>436</v>
      </c>
      <c r="H1152" s="140">
        <v>18.582999999999998</v>
      </c>
      <c r="I1152" s="141"/>
      <c r="J1152" s="142">
        <f>ROUND(I1152*H1152,2)</f>
        <v>0</v>
      </c>
      <c r="K1152" s="138" t="s">
        <v>356</v>
      </c>
      <c r="L1152" s="33"/>
      <c r="M1152" s="143" t="s">
        <v>32</v>
      </c>
      <c r="N1152" s="144" t="s">
        <v>49</v>
      </c>
      <c r="P1152" s="145">
        <f>O1152*H1152</f>
        <v>0</v>
      </c>
      <c r="Q1152" s="145">
        <v>0.20219000000000001</v>
      </c>
      <c r="R1152" s="145">
        <f>Q1152*H1152</f>
        <v>3.75729677</v>
      </c>
      <c r="S1152" s="145">
        <v>0</v>
      </c>
      <c r="T1152" s="146">
        <f>S1152*H1152</f>
        <v>0</v>
      </c>
      <c r="AR1152" s="147" t="s">
        <v>133</v>
      </c>
      <c r="AT1152" s="147" t="s">
        <v>352</v>
      </c>
      <c r="AU1152" s="147" t="s">
        <v>113</v>
      </c>
      <c r="AY1152" s="17" t="s">
        <v>348</v>
      </c>
      <c r="BE1152" s="148">
        <f>IF(N1152="základní",J1152,0)</f>
        <v>0</v>
      </c>
      <c r="BF1152" s="148">
        <f>IF(N1152="snížená",J1152,0)</f>
        <v>0</v>
      </c>
      <c r="BG1152" s="148">
        <f>IF(N1152="zákl. přenesená",J1152,0)</f>
        <v>0</v>
      </c>
      <c r="BH1152" s="148">
        <f>IF(N1152="sníž. přenesená",J1152,0)</f>
        <v>0</v>
      </c>
      <c r="BI1152" s="148">
        <f>IF(N1152="nulová",J1152,0)</f>
        <v>0</v>
      </c>
      <c r="BJ1152" s="17" t="s">
        <v>85</v>
      </c>
      <c r="BK1152" s="148">
        <f>ROUND(I1152*H1152,2)</f>
        <v>0</v>
      </c>
      <c r="BL1152" s="17" t="s">
        <v>133</v>
      </c>
      <c r="BM1152" s="147" t="s">
        <v>1050</v>
      </c>
    </row>
    <row r="1153" spans="2:51" s="1" customFormat="1" ht="10.199999999999999">
      <c r="B1153" s="33"/>
      <c r="D1153" s="149" t="s">
        <v>358</v>
      </c>
      <c r="F1153" s="150" t="s">
        <v>1051</v>
      </c>
      <c r="I1153" s="151"/>
      <c r="L1153" s="33"/>
      <c r="M1153" s="152"/>
      <c r="T1153" s="54"/>
      <c r="AT1153" s="17" t="s">
        <v>358</v>
      </c>
      <c r="AU1153" s="17" t="s">
        <v>113</v>
      </c>
    </row>
    <row r="1154" spans="2:51" s="1" customFormat="1" ht="19.2">
      <c r="B1154" s="33"/>
      <c r="D1154" s="154" t="s">
        <v>589</v>
      </c>
      <c r="F1154" s="188" t="s">
        <v>1052</v>
      </c>
      <c r="I1154" s="151"/>
      <c r="L1154" s="33"/>
      <c r="M1154" s="152"/>
      <c r="T1154" s="54"/>
      <c r="AT1154" s="17" t="s">
        <v>589</v>
      </c>
      <c r="AU1154" s="17" t="s">
        <v>113</v>
      </c>
    </row>
    <row r="1155" spans="2:51" s="12" customFormat="1" ht="10.199999999999999">
      <c r="B1155" s="153"/>
      <c r="D1155" s="154" t="s">
        <v>360</v>
      </c>
      <c r="E1155" s="155" t="s">
        <v>32</v>
      </c>
      <c r="F1155" s="156" t="s">
        <v>361</v>
      </c>
      <c r="H1155" s="155" t="s">
        <v>32</v>
      </c>
      <c r="I1155" s="157"/>
      <c r="L1155" s="153"/>
      <c r="M1155" s="158"/>
      <c r="T1155" s="159"/>
      <c r="AT1155" s="155" t="s">
        <v>360</v>
      </c>
      <c r="AU1155" s="155" t="s">
        <v>113</v>
      </c>
      <c r="AV1155" s="12" t="s">
        <v>85</v>
      </c>
      <c r="AW1155" s="12" t="s">
        <v>39</v>
      </c>
      <c r="AX1155" s="12" t="s">
        <v>78</v>
      </c>
      <c r="AY1155" s="155" t="s">
        <v>348</v>
      </c>
    </row>
    <row r="1156" spans="2:51" s="12" customFormat="1" ht="10.199999999999999">
      <c r="B1156" s="153"/>
      <c r="D1156" s="154" t="s">
        <v>360</v>
      </c>
      <c r="E1156" s="155" t="s">
        <v>32</v>
      </c>
      <c r="F1156" s="156" t="s">
        <v>1053</v>
      </c>
      <c r="H1156" s="155" t="s">
        <v>32</v>
      </c>
      <c r="I1156" s="157"/>
      <c r="L1156" s="153"/>
      <c r="M1156" s="158"/>
      <c r="T1156" s="159"/>
      <c r="AT1156" s="155" t="s">
        <v>360</v>
      </c>
      <c r="AU1156" s="155" t="s">
        <v>113</v>
      </c>
      <c r="AV1156" s="12" t="s">
        <v>85</v>
      </c>
      <c r="AW1156" s="12" t="s">
        <v>39</v>
      </c>
      <c r="AX1156" s="12" t="s">
        <v>78</v>
      </c>
      <c r="AY1156" s="155" t="s">
        <v>348</v>
      </c>
    </row>
    <row r="1157" spans="2:51" s="12" customFormat="1" ht="10.199999999999999">
      <c r="B1157" s="153"/>
      <c r="D1157" s="154" t="s">
        <v>360</v>
      </c>
      <c r="E1157" s="155" t="s">
        <v>32</v>
      </c>
      <c r="F1157" s="156" t="s">
        <v>1054</v>
      </c>
      <c r="H1157" s="155" t="s">
        <v>32</v>
      </c>
      <c r="I1157" s="157"/>
      <c r="L1157" s="153"/>
      <c r="M1157" s="158"/>
      <c r="T1157" s="159"/>
      <c r="AT1157" s="155" t="s">
        <v>360</v>
      </c>
      <c r="AU1157" s="155" t="s">
        <v>113</v>
      </c>
      <c r="AV1157" s="12" t="s">
        <v>85</v>
      </c>
      <c r="AW1157" s="12" t="s">
        <v>39</v>
      </c>
      <c r="AX1157" s="12" t="s">
        <v>78</v>
      </c>
      <c r="AY1157" s="155" t="s">
        <v>348</v>
      </c>
    </row>
    <row r="1158" spans="2:51" s="12" customFormat="1" ht="10.199999999999999">
      <c r="B1158" s="153"/>
      <c r="D1158" s="154" t="s">
        <v>360</v>
      </c>
      <c r="E1158" s="155" t="s">
        <v>32</v>
      </c>
      <c r="F1158" s="156" t="s">
        <v>1055</v>
      </c>
      <c r="H1158" s="155" t="s">
        <v>32</v>
      </c>
      <c r="I1158" s="157"/>
      <c r="L1158" s="153"/>
      <c r="M1158" s="158"/>
      <c r="T1158" s="159"/>
      <c r="AT1158" s="155" t="s">
        <v>360</v>
      </c>
      <c r="AU1158" s="155" t="s">
        <v>113</v>
      </c>
      <c r="AV1158" s="12" t="s">
        <v>85</v>
      </c>
      <c r="AW1158" s="12" t="s">
        <v>39</v>
      </c>
      <c r="AX1158" s="12" t="s">
        <v>78</v>
      </c>
      <c r="AY1158" s="155" t="s">
        <v>348</v>
      </c>
    </row>
    <row r="1159" spans="2:51" s="12" customFormat="1" ht="10.199999999999999">
      <c r="B1159" s="153"/>
      <c r="D1159" s="154" t="s">
        <v>360</v>
      </c>
      <c r="E1159" s="155" t="s">
        <v>32</v>
      </c>
      <c r="F1159" s="156" t="s">
        <v>1056</v>
      </c>
      <c r="H1159" s="155" t="s">
        <v>32</v>
      </c>
      <c r="I1159" s="157"/>
      <c r="L1159" s="153"/>
      <c r="M1159" s="158"/>
      <c r="T1159" s="159"/>
      <c r="AT1159" s="155" t="s">
        <v>360</v>
      </c>
      <c r="AU1159" s="155" t="s">
        <v>113</v>
      </c>
      <c r="AV1159" s="12" t="s">
        <v>85</v>
      </c>
      <c r="AW1159" s="12" t="s">
        <v>39</v>
      </c>
      <c r="AX1159" s="12" t="s">
        <v>78</v>
      </c>
      <c r="AY1159" s="155" t="s">
        <v>348</v>
      </c>
    </row>
    <row r="1160" spans="2:51" s="12" customFormat="1" ht="10.199999999999999">
      <c r="B1160" s="153"/>
      <c r="D1160" s="154" t="s">
        <v>360</v>
      </c>
      <c r="E1160" s="155" t="s">
        <v>32</v>
      </c>
      <c r="F1160" s="156" t="s">
        <v>368</v>
      </c>
      <c r="H1160" s="155" t="s">
        <v>32</v>
      </c>
      <c r="I1160" s="157"/>
      <c r="L1160" s="153"/>
      <c r="M1160" s="158"/>
      <c r="T1160" s="159"/>
      <c r="AT1160" s="155" t="s">
        <v>360</v>
      </c>
      <c r="AU1160" s="155" t="s">
        <v>113</v>
      </c>
      <c r="AV1160" s="12" t="s">
        <v>85</v>
      </c>
      <c r="AW1160" s="12" t="s">
        <v>39</v>
      </c>
      <c r="AX1160" s="12" t="s">
        <v>78</v>
      </c>
      <c r="AY1160" s="155" t="s">
        <v>348</v>
      </c>
    </row>
    <row r="1161" spans="2:51" s="12" customFormat="1" ht="10.199999999999999">
      <c r="B1161" s="153"/>
      <c r="D1161" s="154" t="s">
        <v>360</v>
      </c>
      <c r="E1161" s="155" t="s">
        <v>32</v>
      </c>
      <c r="F1161" s="156" t="s">
        <v>1057</v>
      </c>
      <c r="H1161" s="155" t="s">
        <v>32</v>
      </c>
      <c r="I1161" s="157"/>
      <c r="L1161" s="153"/>
      <c r="M1161" s="158"/>
      <c r="T1161" s="159"/>
      <c r="AT1161" s="155" t="s">
        <v>360</v>
      </c>
      <c r="AU1161" s="155" t="s">
        <v>113</v>
      </c>
      <c r="AV1161" s="12" t="s">
        <v>85</v>
      </c>
      <c r="AW1161" s="12" t="s">
        <v>39</v>
      </c>
      <c r="AX1161" s="12" t="s">
        <v>78</v>
      </c>
      <c r="AY1161" s="155" t="s">
        <v>348</v>
      </c>
    </row>
    <row r="1162" spans="2:51" s="12" customFormat="1" ht="10.199999999999999">
      <c r="B1162" s="153"/>
      <c r="D1162" s="154" t="s">
        <v>360</v>
      </c>
      <c r="E1162" s="155" t="s">
        <v>32</v>
      </c>
      <c r="F1162" s="156" t="s">
        <v>1058</v>
      </c>
      <c r="H1162" s="155" t="s">
        <v>32</v>
      </c>
      <c r="I1162" s="157"/>
      <c r="L1162" s="153"/>
      <c r="M1162" s="158"/>
      <c r="T1162" s="159"/>
      <c r="AT1162" s="155" t="s">
        <v>360</v>
      </c>
      <c r="AU1162" s="155" t="s">
        <v>113</v>
      </c>
      <c r="AV1162" s="12" t="s">
        <v>85</v>
      </c>
      <c r="AW1162" s="12" t="s">
        <v>39</v>
      </c>
      <c r="AX1162" s="12" t="s">
        <v>78</v>
      </c>
      <c r="AY1162" s="155" t="s">
        <v>348</v>
      </c>
    </row>
    <row r="1163" spans="2:51" s="12" customFormat="1" ht="10.199999999999999">
      <c r="B1163" s="153"/>
      <c r="D1163" s="154" t="s">
        <v>360</v>
      </c>
      <c r="E1163" s="155" t="s">
        <v>32</v>
      </c>
      <c r="F1163" s="156" t="s">
        <v>1059</v>
      </c>
      <c r="H1163" s="155" t="s">
        <v>32</v>
      </c>
      <c r="I1163" s="157"/>
      <c r="L1163" s="153"/>
      <c r="M1163" s="158"/>
      <c r="T1163" s="159"/>
      <c r="AT1163" s="155" t="s">
        <v>360</v>
      </c>
      <c r="AU1163" s="155" t="s">
        <v>113</v>
      </c>
      <c r="AV1163" s="12" t="s">
        <v>85</v>
      </c>
      <c r="AW1163" s="12" t="s">
        <v>39</v>
      </c>
      <c r="AX1163" s="12" t="s">
        <v>78</v>
      </c>
      <c r="AY1163" s="155" t="s">
        <v>348</v>
      </c>
    </row>
    <row r="1164" spans="2:51" s="12" customFormat="1" ht="10.199999999999999">
      <c r="B1164" s="153"/>
      <c r="D1164" s="154" t="s">
        <v>360</v>
      </c>
      <c r="E1164" s="155" t="s">
        <v>32</v>
      </c>
      <c r="F1164" s="156" t="s">
        <v>1060</v>
      </c>
      <c r="H1164" s="155" t="s">
        <v>32</v>
      </c>
      <c r="I1164" s="157"/>
      <c r="L1164" s="153"/>
      <c r="M1164" s="158"/>
      <c r="T1164" s="159"/>
      <c r="AT1164" s="155" t="s">
        <v>360</v>
      </c>
      <c r="AU1164" s="155" t="s">
        <v>113</v>
      </c>
      <c r="AV1164" s="12" t="s">
        <v>85</v>
      </c>
      <c r="AW1164" s="12" t="s">
        <v>39</v>
      </c>
      <c r="AX1164" s="12" t="s">
        <v>78</v>
      </c>
      <c r="AY1164" s="155" t="s">
        <v>348</v>
      </c>
    </row>
    <row r="1165" spans="2:51" s="13" customFormat="1" ht="10.199999999999999">
      <c r="B1165" s="160"/>
      <c r="D1165" s="154" t="s">
        <v>360</v>
      </c>
      <c r="E1165" s="162" t="s">
        <v>32</v>
      </c>
      <c r="F1165" s="170" t="s">
        <v>159</v>
      </c>
      <c r="H1165" s="163">
        <v>18.582999999999998</v>
      </c>
      <c r="I1165" s="164"/>
      <c r="L1165" s="160"/>
      <c r="M1165" s="165"/>
      <c r="T1165" s="166"/>
      <c r="AT1165" s="161" t="s">
        <v>360</v>
      </c>
      <c r="AU1165" s="161" t="s">
        <v>113</v>
      </c>
      <c r="AV1165" s="13" t="s">
        <v>87</v>
      </c>
      <c r="AW1165" s="13" t="s">
        <v>39</v>
      </c>
      <c r="AX1165" s="13" t="s">
        <v>85</v>
      </c>
      <c r="AY1165" s="161" t="s">
        <v>348</v>
      </c>
    </row>
    <row r="1166" spans="2:51" s="1" customFormat="1" ht="10.199999999999999">
      <c r="B1166" s="33"/>
      <c r="D1166" s="154" t="s">
        <v>376</v>
      </c>
      <c r="F1166" s="167" t="s">
        <v>1061</v>
      </c>
      <c r="L1166" s="33"/>
      <c r="M1166" s="152"/>
      <c r="T1166" s="54"/>
      <c r="AU1166" s="17" t="s">
        <v>113</v>
      </c>
    </row>
    <row r="1167" spans="2:51" s="1" customFormat="1" ht="10.199999999999999">
      <c r="B1167" s="33"/>
      <c r="D1167" s="154" t="s">
        <v>376</v>
      </c>
      <c r="F1167" s="168" t="s">
        <v>1062</v>
      </c>
      <c r="H1167" s="169">
        <v>2.9929999999999999</v>
      </c>
      <c r="L1167" s="33"/>
      <c r="M1167" s="152"/>
      <c r="T1167" s="54"/>
      <c r="AU1167" s="17" t="s">
        <v>113</v>
      </c>
    </row>
    <row r="1168" spans="2:51" s="1" customFormat="1" ht="10.199999999999999">
      <c r="B1168" s="33"/>
      <c r="D1168" s="154" t="s">
        <v>376</v>
      </c>
      <c r="F1168" s="167" t="s">
        <v>1063</v>
      </c>
      <c r="L1168" s="33"/>
      <c r="M1168" s="152"/>
      <c r="T1168" s="54"/>
      <c r="AU1168" s="17" t="s">
        <v>113</v>
      </c>
    </row>
    <row r="1169" spans="2:65" s="1" customFormat="1" ht="10.199999999999999">
      <c r="B1169" s="33"/>
      <c r="D1169" s="154" t="s">
        <v>376</v>
      </c>
      <c r="F1169" s="168" t="s">
        <v>1064</v>
      </c>
      <c r="H1169" s="169">
        <v>28.512</v>
      </c>
      <c r="L1169" s="33"/>
      <c r="M1169" s="152"/>
      <c r="T1169" s="54"/>
      <c r="AU1169" s="17" t="s">
        <v>113</v>
      </c>
    </row>
    <row r="1170" spans="2:65" s="1" customFormat="1" ht="24.15" customHeight="1">
      <c r="B1170" s="33"/>
      <c r="C1170" s="178" t="s">
        <v>1065</v>
      </c>
      <c r="D1170" s="178" t="s">
        <v>496</v>
      </c>
      <c r="E1170" s="179" t="s">
        <v>1066</v>
      </c>
      <c r="F1170" s="180" t="s">
        <v>1067</v>
      </c>
      <c r="G1170" s="181" t="s">
        <v>436</v>
      </c>
      <c r="H1170" s="182">
        <v>18.954999999999998</v>
      </c>
      <c r="I1170" s="183"/>
      <c r="J1170" s="184">
        <f>ROUND(I1170*H1170,2)</f>
        <v>0</v>
      </c>
      <c r="K1170" s="180" t="s">
        <v>356</v>
      </c>
      <c r="L1170" s="185"/>
      <c r="M1170" s="186" t="s">
        <v>32</v>
      </c>
      <c r="N1170" s="187" t="s">
        <v>49</v>
      </c>
      <c r="P1170" s="145">
        <f>O1170*H1170</f>
        <v>0</v>
      </c>
      <c r="Q1170" s="145">
        <v>4.8300000000000003E-2</v>
      </c>
      <c r="R1170" s="145">
        <f>Q1170*H1170</f>
        <v>0.91552650000000002</v>
      </c>
      <c r="S1170" s="145">
        <v>0</v>
      </c>
      <c r="T1170" s="146">
        <f>S1170*H1170</f>
        <v>0</v>
      </c>
      <c r="AR1170" s="147" t="s">
        <v>433</v>
      </c>
      <c r="AT1170" s="147" t="s">
        <v>496</v>
      </c>
      <c r="AU1170" s="147" t="s">
        <v>113</v>
      </c>
      <c r="AY1170" s="17" t="s">
        <v>348</v>
      </c>
      <c r="BE1170" s="148">
        <f>IF(N1170="základní",J1170,0)</f>
        <v>0</v>
      </c>
      <c r="BF1170" s="148">
        <f>IF(N1170="snížená",J1170,0)</f>
        <v>0</v>
      </c>
      <c r="BG1170" s="148">
        <f>IF(N1170="zákl. přenesená",J1170,0)</f>
        <v>0</v>
      </c>
      <c r="BH1170" s="148">
        <f>IF(N1170="sníž. přenesená",J1170,0)</f>
        <v>0</v>
      </c>
      <c r="BI1170" s="148">
        <f>IF(N1170="nulová",J1170,0)</f>
        <v>0</v>
      </c>
      <c r="BJ1170" s="17" t="s">
        <v>85</v>
      </c>
      <c r="BK1170" s="148">
        <f>ROUND(I1170*H1170,2)</f>
        <v>0</v>
      </c>
      <c r="BL1170" s="17" t="s">
        <v>133</v>
      </c>
      <c r="BM1170" s="147" t="s">
        <v>1068</v>
      </c>
    </row>
    <row r="1171" spans="2:65" s="12" customFormat="1" ht="10.199999999999999">
      <c r="B1171" s="153"/>
      <c r="D1171" s="154" t="s">
        <v>360</v>
      </c>
      <c r="E1171" s="155" t="s">
        <v>32</v>
      </c>
      <c r="F1171" s="156" t="s">
        <v>361</v>
      </c>
      <c r="H1171" s="155" t="s">
        <v>32</v>
      </c>
      <c r="I1171" s="157"/>
      <c r="L1171" s="153"/>
      <c r="M1171" s="158"/>
      <c r="T1171" s="159"/>
      <c r="AT1171" s="155" t="s">
        <v>360</v>
      </c>
      <c r="AU1171" s="155" t="s">
        <v>113</v>
      </c>
      <c r="AV1171" s="12" t="s">
        <v>85</v>
      </c>
      <c r="AW1171" s="12" t="s">
        <v>39</v>
      </c>
      <c r="AX1171" s="12" t="s">
        <v>78</v>
      </c>
      <c r="AY1171" s="155" t="s">
        <v>348</v>
      </c>
    </row>
    <row r="1172" spans="2:65" s="12" customFormat="1" ht="10.199999999999999">
      <c r="B1172" s="153"/>
      <c r="D1172" s="154" t="s">
        <v>360</v>
      </c>
      <c r="E1172" s="155" t="s">
        <v>32</v>
      </c>
      <c r="F1172" s="156" t="s">
        <v>1055</v>
      </c>
      <c r="H1172" s="155" t="s">
        <v>32</v>
      </c>
      <c r="I1172" s="157"/>
      <c r="L1172" s="153"/>
      <c r="M1172" s="158"/>
      <c r="T1172" s="159"/>
      <c r="AT1172" s="155" t="s">
        <v>360</v>
      </c>
      <c r="AU1172" s="155" t="s">
        <v>113</v>
      </c>
      <c r="AV1172" s="12" t="s">
        <v>85</v>
      </c>
      <c r="AW1172" s="12" t="s">
        <v>39</v>
      </c>
      <c r="AX1172" s="12" t="s">
        <v>78</v>
      </c>
      <c r="AY1172" s="155" t="s">
        <v>348</v>
      </c>
    </row>
    <row r="1173" spans="2:65" s="12" customFormat="1" ht="10.199999999999999">
      <c r="B1173" s="153"/>
      <c r="D1173" s="154" t="s">
        <v>360</v>
      </c>
      <c r="E1173" s="155" t="s">
        <v>32</v>
      </c>
      <c r="F1173" s="156" t="s">
        <v>1056</v>
      </c>
      <c r="H1173" s="155" t="s">
        <v>32</v>
      </c>
      <c r="I1173" s="157"/>
      <c r="L1173" s="153"/>
      <c r="M1173" s="158"/>
      <c r="T1173" s="159"/>
      <c r="AT1173" s="155" t="s">
        <v>360</v>
      </c>
      <c r="AU1173" s="155" t="s">
        <v>113</v>
      </c>
      <c r="AV1173" s="12" t="s">
        <v>85</v>
      </c>
      <c r="AW1173" s="12" t="s">
        <v>39</v>
      </c>
      <c r="AX1173" s="12" t="s">
        <v>78</v>
      </c>
      <c r="AY1173" s="155" t="s">
        <v>348</v>
      </c>
    </row>
    <row r="1174" spans="2:65" s="12" customFormat="1" ht="10.199999999999999">
      <c r="B1174" s="153"/>
      <c r="D1174" s="154" t="s">
        <v>360</v>
      </c>
      <c r="E1174" s="155" t="s">
        <v>32</v>
      </c>
      <c r="F1174" s="156" t="s">
        <v>368</v>
      </c>
      <c r="H1174" s="155" t="s">
        <v>32</v>
      </c>
      <c r="I1174" s="157"/>
      <c r="L1174" s="153"/>
      <c r="M1174" s="158"/>
      <c r="T1174" s="159"/>
      <c r="AT1174" s="155" t="s">
        <v>360</v>
      </c>
      <c r="AU1174" s="155" t="s">
        <v>113</v>
      </c>
      <c r="AV1174" s="12" t="s">
        <v>85</v>
      </c>
      <c r="AW1174" s="12" t="s">
        <v>39</v>
      </c>
      <c r="AX1174" s="12" t="s">
        <v>78</v>
      </c>
      <c r="AY1174" s="155" t="s">
        <v>348</v>
      </c>
    </row>
    <row r="1175" spans="2:65" s="12" customFormat="1" ht="10.199999999999999">
      <c r="B1175" s="153"/>
      <c r="D1175" s="154" t="s">
        <v>360</v>
      </c>
      <c r="E1175" s="155" t="s">
        <v>32</v>
      </c>
      <c r="F1175" s="156" t="s">
        <v>1058</v>
      </c>
      <c r="H1175" s="155" t="s">
        <v>32</v>
      </c>
      <c r="I1175" s="157"/>
      <c r="L1175" s="153"/>
      <c r="M1175" s="158"/>
      <c r="T1175" s="159"/>
      <c r="AT1175" s="155" t="s">
        <v>360</v>
      </c>
      <c r="AU1175" s="155" t="s">
        <v>113</v>
      </c>
      <c r="AV1175" s="12" t="s">
        <v>85</v>
      </c>
      <c r="AW1175" s="12" t="s">
        <v>39</v>
      </c>
      <c r="AX1175" s="12" t="s">
        <v>78</v>
      </c>
      <c r="AY1175" s="155" t="s">
        <v>348</v>
      </c>
    </row>
    <row r="1176" spans="2:65" s="12" customFormat="1" ht="10.199999999999999">
      <c r="B1176" s="153"/>
      <c r="D1176" s="154" t="s">
        <v>360</v>
      </c>
      <c r="E1176" s="155" t="s">
        <v>32</v>
      </c>
      <c r="F1176" s="156" t="s">
        <v>1069</v>
      </c>
      <c r="H1176" s="155" t="s">
        <v>32</v>
      </c>
      <c r="I1176" s="157"/>
      <c r="L1176" s="153"/>
      <c r="M1176" s="158"/>
      <c r="T1176" s="159"/>
      <c r="AT1176" s="155" t="s">
        <v>360</v>
      </c>
      <c r="AU1176" s="155" t="s">
        <v>113</v>
      </c>
      <c r="AV1176" s="12" t="s">
        <v>85</v>
      </c>
      <c r="AW1176" s="12" t="s">
        <v>39</v>
      </c>
      <c r="AX1176" s="12" t="s">
        <v>78</v>
      </c>
      <c r="AY1176" s="155" t="s">
        <v>348</v>
      </c>
    </row>
    <row r="1177" spans="2:65" s="13" customFormat="1" ht="10.199999999999999">
      <c r="B1177" s="160"/>
      <c r="D1177" s="154" t="s">
        <v>360</v>
      </c>
      <c r="E1177" s="162" t="s">
        <v>32</v>
      </c>
      <c r="F1177" s="170" t="s">
        <v>162</v>
      </c>
      <c r="H1177" s="163">
        <v>18.582999999999998</v>
      </c>
      <c r="I1177" s="164"/>
      <c r="L1177" s="160"/>
      <c r="M1177" s="165"/>
      <c r="T1177" s="166"/>
      <c r="AT1177" s="161" t="s">
        <v>360</v>
      </c>
      <c r="AU1177" s="161" t="s">
        <v>113</v>
      </c>
      <c r="AV1177" s="13" t="s">
        <v>87</v>
      </c>
      <c r="AW1177" s="13" t="s">
        <v>39</v>
      </c>
      <c r="AX1177" s="13" t="s">
        <v>85</v>
      </c>
      <c r="AY1177" s="161" t="s">
        <v>348</v>
      </c>
    </row>
    <row r="1178" spans="2:65" s="1" customFormat="1" ht="10.199999999999999">
      <c r="B1178" s="33"/>
      <c r="D1178" s="154" t="s">
        <v>376</v>
      </c>
      <c r="F1178" s="167" t="s">
        <v>1061</v>
      </c>
      <c r="L1178" s="33"/>
      <c r="M1178" s="152"/>
      <c r="T1178" s="54"/>
      <c r="AU1178" s="17" t="s">
        <v>113</v>
      </c>
    </row>
    <row r="1179" spans="2:65" s="1" customFormat="1" ht="10.199999999999999">
      <c r="B1179" s="33"/>
      <c r="D1179" s="154" t="s">
        <v>376</v>
      </c>
      <c r="F1179" s="168" t="s">
        <v>1062</v>
      </c>
      <c r="H1179" s="169">
        <v>2.9929999999999999</v>
      </c>
      <c r="L1179" s="33"/>
      <c r="M1179" s="152"/>
      <c r="T1179" s="54"/>
      <c r="AU1179" s="17" t="s">
        <v>113</v>
      </c>
    </row>
    <row r="1180" spans="2:65" s="1" customFormat="1" ht="10.199999999999999">
      <c r="B1180" s="33"/>
      <c r="D1180" s="154" t="s">
        <v>376</v>
      </c>
      <c r="F1180" s="167" t="s">
        <v>1063</v>
      </c>
      <c r="L1180" s="33"/>
      <c r="M1180" s="152"/>
      <c r="T1180" s="54"/>
      <c r="AU1180" s="17" t="s">
        <v>113</v>
      </c>
    </row>
    <row r="1181" spans="2:65" s="1" customFormat="1" ht="10.199999999999999">
      <c r="B1181" s="33"/>
      <c r="D1181" s="154" t="s">
        <v>376</v>
      </c>
      <c r="F1181" s="168" t="s">
        <v>1064</v>
      </c>
      <c r="H1181" s="169">
        <v>28.512</v>
      </c>
      <c r="L1181" s="33"/>
      <c r="M1181" s="152"/>
      <c r="T1181" s="54"/>
      <c r="AU1181" s="17" t="s">
        <v>113</v>
      </c>
    </row>
    <row r="1182" spans="2:65" s="13" customFormat="1" ht="10.199999999999999">
      <c r="B1182" s="160"/>
      <c r="D1182" s="154" t="s">
        <v>360</v>
      </c>
      <c r="F1182" s="162" t="s">
        <v>1070</v>
      </c>
      <c r="H1182" s="163">
        <v>18.954999999999998</v>
      </c>
      <c r="I1182" s="164"/>
      <c r="L1182" s="160"/>
      <c r="M1182" s="165"/>
      <c r="T1182" s="166"/>
      <c r="AT1182" s="161" t="s">
        <v>360</v>
      </c>
      <c r="AU1182" s="161" t="s">
        <v>113</v>
      </c>
      <c r="AV1182" s="13" t="s">
        <v>87</v>
      </c>
      <c r="AW1182" s="13" t="s">
        <v>4</v>
      </c>
      <c r="AX1182" s="13" t="s">
        <v>85</v>
      </c>
      <c r="AY1182" s="161" t="s">
        <v>348</v>
      </c>
    </row>
    <row r="1183" spans="2:65" s="1" customFormat="1" ht="49.05" customHeight="1">
      <c r="B1183" s="33"/>
      <c r="C1183" s="136" t="s">
        <v>1071</v>
      </c>
      <c r="D1183" s="136" t="s">
        <v>352</v>
      </c>
      <c r="E1183" s="137" t="s">
        <v>1072</v>
      </c>
      <c r="F1183" s="138" t="s">
        <v>1073</v>
      </c>
      <c r="G1183" s="139" t="s">
        <v>436</v>
      </c>
      <c r="H1183" s="140">
        <v>249.834</v>
      </c>
      <c r="I1183" s="141"/>
      <c r="J1183" s="142">
        <f>ROUND(I1183*H1183,2)</f>
        <v>0</v>
      </c>
      <c r="K1183" s="138" t="s">
        <v>356</v>
      </c>
      <c r="L1183" s="33"/>
      <c r="M1183" s="143" t="s">
        <v>32</v>
      </c>
      <c r="N1183" s="144" t="s">
        <v>49</v>
      </c>
      <c r="P1183" s="145">
        <f>O1183*H1183</f>
        <v>0</v>
      </c>
      <c r="Q1183" s="145">
        <v>0.15540000000000001</v>
      </c>
      <c r="R1183" s="145">
        <f>Q1183*H1183</f>
        <v>38.824203600000004</v>
      </c>
      <c r="S1183" s="145">
        <v>0</v>
      </c>
      <c r="T1183" s="146">
        <f>S1183*H1183</f>
        <v>0</v>
      </c>
      <c r="AR1183" s="147" t="s">
        <v>133</v>
      </c>
      <c r="AT1183" s="147" t="s">
        <v>352</v>
      </c>
      <c r="AU1183" s="147" t="s">
        <v>113</v>
      </c>
      <c r="AY1183" s="17" t="s">
        <v>348</v>
      </c>
      <c r="BE1183" s="148">
        <f>IF(N1183="základní",J1183,0)</f>
        <v>0</v>
      </c>
      <c r="BF1183" s="148">
        <f>IF(N1183="snížená",J1183,0)</f>
        <v>0</v>
      </c>
      <c r="BG1183" s="148">
        <f>IF(N1183="zákl. přenesená",J1183,0)</f>
        <v>0</v>
      </c>
      <c r="BH1183" s="148">
        <f>IF(N1183="sníž. přenesená",J1183,0)</f>
        <v>0</v>
      </c>
      <c r="BI1183" s="148">
        <f>IF(N1183="nulová",J1183,0)</f>
        <v>0</v>
      </c>
      <c r="BJ1183" s="17" t="s">
        <v>85</v>
      </c>
      <c r="BK1183" s="148">
        <f>ROUND(I1183*H1183,2)</f>
        <v>0</v>
      </c>
      <c r="BL1183" s="17" t="s">
        <v>133</v>
      </c>
      <c r="BM1183" s="147" t="s">
        <v>1074</v>
      </c>
    </row>
    <row r="1184" spans="2:65" s="1" customFormat="1" ht="10.199999999999999">
      <c r="B1184" s="33"/>
      <c r="D1184" s="149" t="s">
        <v>358</v>
      </c>
      <c r="F1184" s="150" t="s">
        <v>1075</v>
      </c>
      <c r="I1184" s="151"/>
      <c r="L1184" s="33"/>
      <c r="M1184" s="152"/>
      <c r="T1184" s="54"/>
      <c r="AT1184" s="17" t="s">
        <v>358</v>
      </c>
      <c r="AU1184" s="17" t="s">
        <v>113</v>
      </c>
    </row>
    <row r="1185" spans="2:51" s="1" customFormat="1" ht="19.2">
      <c r="B1185" s="33"/>
      <c r="D1185" s="154" t="s">
        <v>589</v>
      </c>
      <c r="F1185" s="188" t="s">
        <v>1052</v>
      </c>
      <c r="I1185" s="151"/>
      <c r="L1185" s="33"/>
      <c r="M1185" s="152"/>
      <c r="T1185" s="54"/>
      <c r="AT1185" s="17" t="s">
        <v>589</v>
      </c>
      <c r="AU1185" s="17" t="s">
        <v>113</v>
      </c>
    </row>
    <row r="1186" spans="2:51" s="12" customFormat="1" ht="10.199999999999999">
      <c r="B1186" s="153"/>
      <c r="D1186" s="154" t="s">
        <v>360</v>
      </c>
      <c r="E1186" s="155" t="s">
        <v>32</v>
      </c>
      <c r="F1186" s="156" t="s">
        <v>361</v>
      </c>
      <c r="H1186" s="155" t="s">
        <v>32</v>
      </c>
      <c r="I1186" s="157"/>
      <c r="L1186" s="153"/>
      <c r="M1186" s="158"/>
      <c r="T1186" s="159"/>
      <c r="AT1186" s="155" t="s">
        <v>360</v>
      </c>
      <c r="AU1186" s="155" t="s">
        <v>113</v>
      </c>
      <c r="AV1186" s="12" t="s">
        <v>85</v>
      </c>
      <c r="AW1186" s="12" t="s">
        <v>39</v>
      </c>
      <c r="AX1186" s="12" t="s">
        <v>78</v>
      </c>
      <c r="AY1186" s="155" t="s">
        <v>348</v>
      </c>
    </row>
    <row r="1187" spans="2:51" s="12" customFormat="1" ht="10.199999999999999">
      <c r="B1187" s="153"/>
      <c r="D1187" s="154" t="s">
        <v>360</v>
      </c>
      <c r="E1187" s="155" t="s">
        <v>32</v>
      </c>
      <c r="F1187" s="156" t="s">
        <v>1053</v>
      </c>
      <c r="H1187" s="155" t="s">
        <v>32</v>
      </c>
      <c r="I1187" s="157"/>
      <c r="L1187" s="153"/>
      <c r="M1187" s="158"/>
      <c r="T1187" s="159"/>
      <c r="AT1187" s="155" t="s">
        <v>360</v>
      </c>
      <c r="AU1187" s="155" t="s">
        <v>113</v>
      </c>
      <c r="AV1187" s="12" t="s">
        <v>85</v>
      </c>
      <c r="AW1187" s="12" t="s">
        <v>39</v>
      </c>
      <c r="AX1187" s="12" t="s">
        <v>78</v>
      </c>
      <c r="AY1187" s="155" t="s">
        <v>348</v>
      </c>
    </row>
    <row r="1188" spans="2:51" s="12" customFormat="1" ht="10.199999999999999">
      <c r="B1188" s="153"/>
      <c r="D1188" s="154" t="s">
        <v>360</v>
      </c>
      <c r="E1188" s="155" t="s">
        <v>32</v>
      </c>
      <c r="F1188" s="156" t="s">
        <v>1076</v>
      </c>
      <c r="H1188" s="155" t="s">
        <v>32</v>
      </c>
      <c r="I1188" s="157"/>
      <c r="L1188" s="153"/>
      <c r="M1188" s="158"/>
      <c r="T1188" s="159"/>
      <c r="AT1188" s="155" t="s">
        <v>360</v>
      </c>
      <c r="AU1188" s="155" t="s">
        <v>113</v>
      </c>
      <c r="AV1188" s="12" t="s">
        <v>85</v>
      </c>
      <c r="AW1188" s="12" t="s">
        <v>39</v>
      </c>
      <c r="AX1188" s="12" t="s">
        <v>78</v>
      </c>
      <c r="AY1188" s="155" t="s">
        <v>348</v>
      </c>
    </row>
    <row r="1189" spans="2:51" s="12" customFormat="1" ht="10.199999999999999">
      <c r="B1189" s="153"/>
      <c r="D1189" s="154" t="s">
        <v>360</v>
      </c>
      <c r="E1189" s="155" t="s">
        <v>32</v>
      </c>
      <c r="F1189" s="156" t="s">
        <v>1077</v>
      </c>
      <c r="H1189" s="155" t="s">
        <v>32</v>
      </c>
      <c r="I1189" s="157"/>
      <c r="L1189" s="153"/>
      <c r="M1189" s="158"/>
      <c r="T1189" s="159"/>
      <c r="AT1189" s="155" t="s">
        <v>360</v>
      </c>
      <c r="AU1189" s="155" t="s">
        <v>113</v>
      </c>
      <c r="AV1189" s="12" t="s">
        <v>85</v>
      </c>
      <c r="AW1189" s="12" t="s">
        <v>39</v>
      </c>
      <c r="AX1189" s="12" t="s">
        <v>78</v>
      </c>
      <c r="AY1189" s="155" t="s">
        <v>348</v>
      </c>
    </row>
    <row r="1190" spans="2:51" s="12" customFormat="1" ht="10.199999999999999">
      <c r="B1190" s="153"/>
      <c r="D1190" s="154" t="s">
        <v>360</v>
      </c>
      <c r="E1190" s="155" t="s">
        <v>32</v>
      </c>
      <c r="F1190" s="156" t="s">
        <v>1078</v>
      </c>
      <c r="H1190" s="155" t="s">
        <v>32</v>
      </c>
      <c r="I1190" s="157"/>
      <c r="L1190" s="153"/>
      <c r="M1190" s="158"/>
      <c r="T1190" s="159"/>
      <c r="AT1190" s="155" t="s">
        <v>360</v>
      </c>
      <c r="AU1190" s="155" t="s">
        <v>113</v>
      </c>
      <c r="AV1190" s="12" t="s">
        <v>85</v>
      </c>
      <c r="AW1190" s="12" t="s">
        <v>39</v>
      </c>
      <c r="AX1190" s="12" t="s">
        <v>78</v>
      </c>
      <c r="AY1190" s="155" t="s">
        <v>348</v>
      </c>
    </row>
    <row r="1191" spans="2:51" s="12" customFormat="1" ht="10.199999999999999">
      <c r="B1191" s="153"/>
      <c r="D1191" s="154" t="s">
        <v>360</v>
      </c>
      <c r="E1191" s="155" t="s">
        <v>32</v>
      </c>
      <c r="F1191" s="156" t="s">
        <v>1079</v>
      </c>
      <c r="H1191" s="155" t="s">
        <v>32</v>
      </c>
      <c r="I1191" s="157"/>
      <c r="L1191" s="153"/>
      <c r="M1191" s="158"/>
      <c r="T1191" s="159"/>
      <c r="AT1191" s="155" t="s">
        <v>360</v>
      </c>
      <c r="AU1191" s="155" t="s">
        <v>113</v>
      </c>
      <c r="AV1191" s="12" t="s">
        <v>85</v>
      </c>
      <c r="AW1191" s="12" t="s">
        <v>39</v>
      </c>
      <c r="AX1191" s="12" t="s">
        <v>78</v>
      </c>
      <c r="AY1191" s="155" t="s">
        <v>348</v>
      </c>
    </row>
    <row r="1192" spans="2:51" s="12" customFormat="1" ht="10.199999999999999">
      <c r="B1192" s="153"/>
      <c r="D1192" s="154" t="s">
        <v>360</v>
      </c>
      <c r="E1192" s="155" t="s">
        <v>32</v>
      </c>
      <c r="F1192" s="156" t="s">
        <v>368</v>
      </c>
      <c r="H1192" s="155" t="s">
        <v>32</v>
      </c>
      <c r="I1192" s="157"/>
      <c r="L1192" s="153"/>
      <c r="M1192" s="158"/>
      <c r="T1192" s="159"/>
      <c r="AT1192" s="155" t="s">
        <v>360</v>
      </c>
      <c r="AU1192" s="155" t="s">
        <v>113</v>
      </c>
      <c r="AV1192" s="12" t="s">
        <v>85</v>
      </c>
      <c r="AW1192" s="12" t="s">
        <v>39</v>
      </c>
      <c r="AX1192" s="12" t="s">
        <v>78</v>
      </c>
      <c r="AY1192" s="155" t="s">
        <v>348</v>
      </c>
    </row>
    <row r="1193" spans="2:51" s="12" customFormat="1" ht="10.199999999999999">
      <c r="B1193" s="153"/>
      <c r="D1193" s="154" t="s">
        <v>360</v>
      </c>
      <c r="E1193" s="155" t="s">
        <v>32</v>
      </c>
      <c r="F1193" s="156" t="s">
        <v>1080</v>
      </c>
      <c r="H1193" s="155" t="s">
        <v>32</v>
      </c>
      <c r="I1193" s="157"/>
      <c r="L1193" s="153"/>
      <c r="M1193" s="158"/>
      <c r="T1193" s="159"/>
      <c r="AT1193" s="155" t="s">
        <v>360</v>
      </c>
      <c r="AU1193" s="155" t="s">
        <v>113</v>
      </c>
      <c r="AV1193" s="12" t="s">
        <v>85</v>
      </c>
      <c r="AW1193" s="12" t="s">
        <v>39</v>
      </c>
      <c r="AX1193" s="12" t="s">
        <v>78</v>
      </c>
      <c r="AY1193" s="155" t="s">
        <v>348</v>
      </c>
    </row>
    <row r="1194" spans="2:51" s="12" customFormat="1" ht="10.199999999999999">
      <c r="B1194" s="153"/>
      <c r="D1194" s="154" t="s">
        <v>360</v>
      </c>
      <c r="E1194" s="155" t="s">
        <v>32</v>
      </c>
      <c r="F1194" s="156" t="s">
        <v>1081</v>
      </c>
      <c r="H1194" s="155" t="s">
        <v>32</v>
      </c>
      <c r="I1194" s="157"/>
      <c r="L1194" s="153"/>
      <c r="M1194" s="158"/>
      <c r="T1194" s="159"/>
      <c r="AT1194" s="155" t="s">
        <v>360</v>
      </c>
      <c r="AU1194" s="155" t="s">
        <v>113</v>
      </c>
      <c r="AV1194" s="12" t="s">
        <v>85</v>
      </c>
      <c r="AW1194" s="12" t="s">
        <v>39</v>
      </c>
      <c r="AX1194" s="12" t="s">
        <v>78</v>
      </c>
      <c r="AY1194" s="155" t="s">
        <v>348</v>
      </c>
    </row>
    <row r="1195" spans="2:51" s="12" customFormat="1" ht="10.199999999999999">
      <c r="B1195" s="153"/>
      <c r="D1195" s="154" t="s">
        <v>360</v>
      </c>
      <c r="E1195" s="155" t="s">
        <v>32</v>
      </c>
      <c r="F1195" s="156" t="s">
        <v>1082</v>
      </c>
      <c r="H1195" s="155" t="s">
        <v>32</v>
      </c>
      <c r="I1195" s="157"/>
      <c r="L1195" s="153"/>
      <c r="M1195" s="158"/>
      <c r="T1195" s="159"/>
      <c r="AT1195" s="155" t="s">
        <v>360</v>
      </c>
      <c r="AU1195" s="155" t="s">
        <v>113</v>
      </c>
      <c r="AV1195" s="12" t="s">
        <v>85</v>
      </c>
      <c r="AW1195" s="12" t="s">
        <v>39</v>
      </c>
      <c r="AX1195" s="12" t="s">
        <v>78</v>
      </c>
      <c r="AY1195" s="155" t="s">
        <v>348</v>
      </c>
    </row>
    <row r="1196" spans="2:51" s="12" customFormat="1" ht="10.199999999999999">
      <c r="B1196" s="153"/>
      <c r="D1196" s="154" t="s">
        <v>360</v>
      </c>
      <c r="E1196" s="155" t="s">
        <v>32</v>
      </c>
      <c r="F1196" s="156" t="s">
        <v>1083</v>
      </c>
      <c r="H1196" s="155" t="s">
        <v>32</v>
      </c>
      <c r="I1196" s="157"/>
      <c r="L1196" s="153"/>
      <c r="M1196" s="158"/>
      <c r="T1196" s="159"/>
      <c r="AT1196" s="155" t="s">
        <v>360</v>
      </c>
      <c r="AU1196" s="155" t="s">
        <v>113</v>
      </c>
      <c r="AV1196" s="12" t="s">
        <v>85</v>
      </c>
      <c r="AW1196" s="12" t="s">
        <v>39</v>
      </c>
      <c r="AX1196" s="12" t="s">
        <v>78</v>
      </c>
      <c r="AY1196" s="155" t="s">
        <v>348</v>
      </c>
    </row>
    <row r="1197" spans="2:51" s="12" customFormat="1" ht="10.199999999999999">
      <c r="B1197" s="153"/>
      <c r="D1197" s="154" t="s">
        <v>360</v>
      </c>
      <c r="E1197" s="155" t="s">
        <v>32</v>
      </c>
      <c r="F1197" s="156" t="s">
        <v>1084</v>
      </c>
      <c r="H1197" s="155" t="s">
        <v>32</v>
      </c>
      <c r="I1197" s="157"/>
      <c r="L1197" s="153"/>
      <c r="M1197" s="158"/>
      <c r="T1197" s="159"/>
      <c r="AT1197" s="155" t="s">
        <v>360</v>
      </c>
      <c r="AU1197" s="155" t="s">
        <v>113</v>
      </c>
      <c r="AV1197" s="12" t="s">
        <v>85</v>
      </c>
      <c r="AW1197" s="12" t="s">
        <v>39</v>
      </c>
      <c r="AX1197" s="12" t="s">
        <v>78</v>
      </c>
      <c r="AY1197" s="155" t="s">
        <v>348</v>
      </c>
    </row>
    <row r="1198" spans="2:51" s="12" customFormat="1" ht="10.199999999999999">
      <c r="B1198" s="153"/>
      <c r="D1198" s="154" t="s">
        <v>360</v>
      </c>
      <c r="E1198" s="155" t="s">
        <v>32</v>
      </c>
      <c r="F1198" s="156" t="s">
        <v>1085</v>
      </c>
      <c r="H1198" s="155" t="s">
        <v>32</v>
      </c>
      <c r="I1198" s="157"/>
      <c r="L1198" s="153"/>
      <c r="M1198" s="158"/>
      <c r="T1198" s="159"/>
      <c r="AT1198" s="155" t="s">
        <v>360</v>
      </c>
      <c r="AU1198" s="155" t="s">
        <v>113</v>
      </c>
      <c r="AV1198" s="12" t="s">
        <v>85</v>
      </c>
      <c r="AW1198" s="12" t="s">
        <v>39</v>
      </c>
      <c r="AX1198" s="12" t="s">
        <v>78</v>
      </c>
      <c r="AY1198" s="155" t="s">
        <v>348</v>
      </c>
    </row>
    <row r="1199" spans="2:51" s="12" customFormat="1" ht="10.199999999999999">
      <c r="B1199" s="153"/>
      <c r="D1199" s="154" t="s">
        <v>360</v>
      </c>
      <c r="E1199" s="155" t="s">
        <v>32</v>
      </c>
      <c r="F1199" s="156" t="s">
        <v>1086</v>
      </c>
      <c r="H1199" s="155" t="s">
        <v>32</v>
      </c>
      <c r="I1199" s="157"/>
      <c r="L1199" s="153"/>
      <c r="M1199" s="158"/>
      <c r="T1199" s="159"/>
      <c r="AT1199" s="155" t="s">
        <v>360</v>
      </c>
      <c r="AU1199" s="155" t="s">
        <v>113</v>
      </c>
      <c r="AV1199" s="12" t="s">
        <v>85</v>
      </c>
      <c r="AW1199" s="12" t="s">
        <v>39</v>
      </c>
      <c r="AX1199" s="12" t="s">
        <v>78</v>
      </c>
      <c r="AY1199" s="155" t="s">
        <v>348</v>
      </c>
    </row>
    <row r="1200" spans="2:51" s="12" customFormat="1" ht="10.199999999999999">
      <c r="B1200" s="153"/>
      <c r="D1200" s="154" t="s">
        <v>360</v>
      </c>
      <c r="E1200" s="155" t="s">
        <v>32</v>
      </c>
      <c r="F1200" s="156" t="s">
        <v>368</v>
      </c>
      <c r="H1200" s="155" t="s">
        <v>32</v>
      </c>
      <c r="I1200" s="157"/>
      <c r="L1200" s="153"/>
      <c r="M1200" s="158"/>
      <c r="T1200" s="159"/>
      <c r="AT1200" s="155" t="s">
        <v>360</v>
      </c>
      <c r="AU1200" s="155" t="s">
        <v>113</v>
      </c>
      <c r="AV1200" s="12" t="s">
        <v>85</v>
      </c>
      <c r="AW1200" s="12" t="s">
        <v>39</v>
      </c>
      <c r="AX1200" s="12" t="s">
        <v>78</v>
      </c>
      <c r="AY1200" s="155" t="s">
        <v>348</v>
      </c>
    </row>
    <row r="1201" spans="2:65" s="12" customFormat="1" ht="10.199999999999999">
      <c r="B1201" s="153"/>
      <c r="D1201" s="154" t="s">
        <v>360</v>
      </c>
      <c r="E1201" s="155" t="s">
        <v>32</v>
      </c>
      <c r="F1201" s="156" t="s">
        <v>1087</v>
      </c>
      <c r="H1201" s="155" t="s">
        <v>32</v>
      </c>
      <c r="I1201" s="157"/>
      <c r="L1201" s="153"/>
      <c r="M1201" s="158"/>
      <c r="T1201" s="159"/>
      <c r="AT1201" s="155" t="s">
        <v>360</v>
      </c>
      <c r="AU1201" s="155" t="s">
        <v>113</v>
      </c>
      <c r="AV1201" s="12" t="s">
        <v>85</v>
      </c>
      <c r="AW1201" s="12" t="s">
        <v>39</v>
      </c>
      <c r="AX1201" s="12" t="s">
        <v>78</v>
      </c>
      <c r="AY1201" s="155" t="s">
        <v>348</v>
      </c>
    </row>
    <row r="1202" spans="2:65" s="13" customFormat="1" ht="10.199999999999999">
      <c r="B1202" s="160"/>
      <c r="D1202" s="154" t="s">
        <v>360</v>
      </c>
      <c r="E1202" s="162" t="s">
        <v>32</v>
      </c>
      <c r="F1202" s="170" t="s">
        <v>164</v>
      </c>
      <c r="H1202" s="163">
        <v>249.834</v>
      </c>
      <c r="I1202" s="164"/>
      <c r="L1202" s="160"/>
      <c r="M1202" s="165"/>
      <c r="T1202" s="166"/>
      <c r="AT1202" s="161" t="s">
        <v>360</v>
      </c>
      <c r="AU1202" s="161" t="s">
        <v>113</v>
      </c>
      <c r="AV1202" s="13" t="s">
        <v>87</v>
      </c>
      <c r="AW1202" s="13" t="s">
        <v>39</v>
      </c>
      <c r="AX1202" s="13" t="s">
        <v>85</v>
      </c>
      <c r="AY1202" s="161" t="s">
        <v>348</v>
      </c>
    </row>
    <row r="1203" spans="2:65" s="1" customFormat="1" ht="10.199999999999999">
      <c r="B1203" s="33"/>
      <c r="D1203" s="154" t="s">
        <v>376</v>
      </c>
      <c r="F1203" s="167" t="s">
        <v>1088</v>
      </c>
      <c r="L1203" s="33"/>
      <c r="M1203" s="152"/>
      <c r="T1203" s="54"/>
      <c r="AU1203" s="17" t="s">
        <v>113</v>
      </c>
    </row>
    <row r="1204" spans="2:65" s="1" customFormat="1" ht="10.199999999999999">
      <c r="B1204" s="33"/>
      <c r="D1204" s="154" t="s">
        <v>376</v>
      </c>
      <c r="F1204" s="168" t="s">
        <v>1089</v>
      </c>
      <c r="H1204" s="169">
        <v>10.837</v>
      </c>
      <c r="L1204" s="33"/>
      <c r="M1204" s="152"/>
      <c r="T1204" s="54"/>
      <c r="AU1204" s="17" t="s">
        <v>113</v>
      </c>
    </row>
    <row r="1205" spans="2:65" s="1" customFormat="1" ht="10.199999999999999">
      <c r="B1205" s="33"/>
      <c r="D1205" s="154" t="s">
        <v>376</v>
      </c>
      <c r="F1205" s="167" t="s">
        <v>1090</v>
      </c>
      <c r="L1205" s="33"/>
      <c r="M1205" s="152"/>
      <c r="T1205" s="54"/>
      <c r="AU1205" s="17" t="s">
        <v>113</v>
      </c>
    </row>
    <row r="1206" spans="2:65" s="1" customFormat="1" ht="10.199999999999999">
      <c r="B1206" s="33"/>
      <c r="D1206" s="154" t="s">
        <v>376</v>
      </c>
      <c r="F1206" s="168" t="s">
        <v>1091</v>
      </c>
      <c r="H1206" s="169">
        <v>130.95500000000001</v>
      </c>
      <c r="L1206" s="33"/>
      <c r="M1206" s="152"/>
      <c r="T1206" s="54"/>
      <c r="AU1206" s="17" t="s">
        <v>113</v>
      </c>
    </row>
    <row r="1207" spans="2:65" s="1" customFormat="1" ht="10.199999999999999">
      <c r="B1207" s="33"/>
      <c r="D1207" s="154" t="s">
        <v>376</v>
      </c>
      <c r="F1207" s="167" t="s">
        <v>1092</v>
      </c>
      <c r="L1207" s="33"/>
      <c r="M1207" s="152"/>
      <c r="T1207" s="54"/>
      <c r="AU1207" s="17" t="s">
        <v>113</v>
      </c>
    </row>
    <row r="1208" spans="2:65" s="1" customFormat="1" ht="10.199999999999999">
      <c r="B1208" s="33"/>
      <c r="D1208" s="154" t="s">
        <v>376</v>
      </c>
      <c r="F1208" s="168" t="s">
        <v>1093</v>
      </c>
      <c r="H1208" s="169">
        <v>21.006</v>
      </c>
      <c r="L1208" s="33"/>
      <c r="M1208" s="152"/>
      <c r="T1208" s="54"/>
      <c r="AU1208" s="17" t="s">
        <v>113</v>
      </c>
    </row>
    <row r="1209" spans="2:65" s="1" customFormat="1" ht="10.199999999999999">
      <c r="B1209" s="33"/>
      <c r="D1209" s="154" t="s">
        <v>376</v>
      </c>
      <c r="F1209" s="167" t="s">
        <v>1094</v>
      </c>
      <c r="L1209" s="33"/>
      <c r="M1209" s="152"/>
      <c r="T1209" s="54"/>
      <c r="AU1209" s="17" t="s">
        <v>113</v>
      </c>
    </row>
    <row r="1210" spans="2:65" s="1" customFormat="1" ht="10.199999999999999">
      <c r="B1210" s="33"/>
      <c r="D1210" s="154" t="s">
        <v>376</v>
      </c>
      <c r="F1210" s="168" t="s">
        <v>1095</v>
      </c>
      <c r="H1210" s="169">
        <v>23.686</v>
      </c>
      <c r="L1210" s="33"/>
      <c r="M1210" s="152"/>
      <c r="T1210" s="54"/>
      <c r="AU1210" s="17" t="s">
        <v>113</v>
      </c>
    </row>
    <row r="1211" spans="2:65" s="1" customFormat="1" ht="10.199999999999999">
      <c r="B1211" s="33"/>
      <c r="D1211" s="154" t="s">
        <v>376</v>
      </c>
      <c r="F1211" s="167" t="s">
        <v>1096</v>
      </c>
      <c r="L1211" s="33"/>
      <c r="M1211" s="152"/>
      <c r="T1211" s="54"/>
      <c r="AU1211" s="17" t="s">
        <v>113</v>
      </c>
    </row>
    <row r="1212" spans="2:65" s="1" customFormat="1" ht="10.199999999999999">
      <c r="B1212" s="33"/>
      <c r="D1212" s="154" t="s">
        <v>376</v>
      </c>
      <c r="F1212" s="168" t="s">
        <v>1097</v>
      </c>
      <c r="H1212" s="169">
        <v>71.186999999999998</v>
      </c>
      <c r="L1212" s="33"/>
      <c r="M1212" s="152"/>
      <c r="T1212" s="54"/>
      <c r="AU1212" s="17" t="s">
        <v>113</v>
      </c>
    </row>
    <row r="1213" spans="2:65" s="1" customFormat="1" ht="10.199999999999999">
      <c r="B1213" s="33"/>
      <c r="D1213" s="154" t="s">
        <v>376</v>
      </c>
      <c r="F1213" s="167" t="s">
        <v>1098</v>
      </c>
      <c r="L1213" s="33"/>
      <c r="M1213" s="152"/>
      <c r="T1213" s="54"/>
      <c r="AU1213" s="17" t="s">
        <v>113</v>
      </c>
    </row>
    <row r="1214" spans="2:65" s="1" customFormat="1" ht="10.199999999999999">
      <c r="B1214" s="33"/>
      <c r="D1214" s="154" t="s">
        <v>376</v>
      </c>
      <c r="F1214" s="168" t="s">
        <v>1099</v>
      </c>
      <c r="H1214" s="169">
        <v>4</v>
      </c>
      <c r="L1214" s="33"/>
      <c r="M1214" s="152"/>
      <c r="T1214" s="54"/>
      <c r="AU1214" s="17" t="s">
        <v>113</v>
      </c>
    </row>
    <row r="1215" spans="2:65" s="1" customFormat="1" ht="16.5" customHeight="1">
      <c r="B1215" s="33"/>
      <c r="C1215" s="178" t="s">
        <v>1100</v>
      </c>
      <c r="D1215" s="178" t="s">
        <v>496</v>
      </c>
      <c r="E1215" s="179" t="s">
        <v>1101</v>
      </c>
      <c r="F1215" s="180" t="s">
        <v>1102</v>
      </c>
      <c r="G1215" s="181" t="s">
        <v>436</v>
      </c>
      <c r="H1215" s="182">
        <v>96.77</v>
      </c>
      <c r="I1215" s="183"/>
      <c r="J1215" s="184">
        <f>ROUND(I1215*H1215,2)</f>
        <v>0</v>
      </c>
      <c r="K1215" s="180" t="s">
        <v>356</v>
      </c>
      <c r="L1215" s="185"/>
      <c r="M1215" s="186" t="s">
        <v>32</v>
      </c>
      <c r="N1215" s="187" t="s">
        <v>49</v>
      </c>
      <c r="P1215" s="145">
        <f>O1215*H1215</f>
        <v>0</v>
      </c>
      <c r="Q1215" s="145">
        <v>5.6000000000000001E-2</v>
      </c>
      <c r="R1215" s="145">
        <f>Q1215*H1215</f>
        <v>5.4191199999999995</v>
      </c>
      <c r="S1215" s="145">
        <v>0</v>
      </c>
      <c r="T1215" s="146">
        <f>S1215*H1215</f>
        <v>0</v>
      </c>
      <c r="AR1215" s="147" t="s">
        <v>433</v>
      </c>
      <c r="AT1215" s="147" t="s">
        <v>496</v>
      </c>
      <c r="AU1215" s="147" t="s">
        <v>113</v>
      </c>
      <c r="AY1215" s="17" t="s">
        <v>348</v>
      </c>
      <c r="BE1215" s="148">
        <f>IF(N1215="základní",J1215,0)</f>
        <v>0</v>
      </c>
      <c r="BF1215" s="148">
        <f>IF(N1215="snížená",J1215,0)</f>
        <v>0</v>
      </c>
      <c r="BG1215" s="148">
        <f>IF(N1215="zákl. přenesená",J1215,0)</f>
        <v>0</v>
      </c>
      <c r="BH1215" s="148">
        <f>IF(N1215="sníž. přenesená",J1215,0)</f>
        <v>0</v>
      </c>
      <c r="BI1215" s="148">
        <f>IF(N1215="nulová",J1215,0)</f>
        <v>0</v>
      </c>
      <c r="BJ1215" s="17" t="s">
        <v>85</v>
      </c>
      <c r="BK1215" s="148">
        <f>ROUND(I1215*H1215,2)</f>
        <v>0</v>
      </c>
      <c r="BL1215" s="17" t="s">
        <v>133</v>
      </c>
      <c r="BM1215" s="147" t="s">
        <v>1103</v>
      </c>
    </row>
    <row r="1216" spans="2:65" s="12" customFormat="1" ht="10.199999999999999">
      <c r="B1216" s="153"/>
      <c r="D1216" s="154" t="s">
        <v>360</v>
      </c>
      <c r="E1216" s="155" t="s">
        <v>32</v>
      </c>
      <c r="F1216" s="156" t="s">
        <v>361</v>
      </c>
      <c r="H1216" s="155" t="s">
        <v>32</v>
      </c>
      <c r="I1216" s="157"/>
      <c r="L1216" s="153"/>
      <c r="M1216" s="158"/>
      <c r="T1216" s="159"/>
      <c r="AT1216" s="155" t="s">
        <v>360</v>
      </c>
      <c r="AU1216" s="155" t="s">
        <v>113</v>
      </c>
      <c r="AV1216" s="12" t="s">
        <v>85</v>
      </c>
      <c r="AW1216" s="12" t="s">
        <v>39</v>
      </c>
      <c r="AX1216" s="12" t="s">
        <v>78</v>
      </c>
      <c r="AY1216" s="155" t="s">
        <v>348</v>
      </c>
    </row>
    <row r="1217" spans="2:65" s="12" customFormat="1" ht="10.199999999999999">
      <c r="B1217" s="153"/>
      <c r="D1217" s="154" t="s">
        <v>360</v>
      </c>
      <c r="E1217" s="155" t="s">
        <v>32</v>
      </c>
      <c r="F1217" s="156" t="s">
        <v>1083</v>
      </c>
      <c r="H1217" s="155" t="s">
        <v>32</v>
      </c>
      <c r="I1217" s="157"/>
      <c r="L1217" s="153"/>
      <c r="M1217" s="158"/>
      <c r="T1217" s="159"/>
      <c r="AT1217" s="155" t="s">
        <v>360</v>
      </c>
      <c r="AU1217" s="155" t="s">
        <v>113</v>
      </c>
      <c r="AV1217" s="12" t="s">
        <v>85</v>
      </c>
      <c r="AW1217" s="12" t="s">
        <v>39</v>
      </c>
      <c r="AX1217" s="12" t="s">
        <v>78</v>
      </c>
      <c r="AY1217" s="155" t="s">
        <v>348</v>
      </c>
    </row>
    <row r="1218" spans="2:65" s="12" customFormat="1" ht="10.199999999999999">
      <c r="B1218" s="153"/>
      <c r="D1218" s="154" t="s">
        <v>360</v>
      </c>
      <c r="E1218" s="155" t="s">
        <v>32</v>
      </c>
      <c r="F1218" s="156" t="s">
        <v>1084</v>
      </c>
      <c r="H1218" s="155" t="s">
        <v>32</v>
      </c>
      <c r="I1218" s="157"/>
      <c r="L1218" s="153"/>
      <c r="M1218" s="158"/>
      <c r="T1218" s="159"/>
      <c r="AT1218" s="155" t="s">
        <v>360</v>
      </c>
      <c r="AU1218" s="155" t="s">
        <v>113</v>
      </c>
      <c r="AV1218" s="12" t="s">
        <v>85</v>
      </c>
      <c r="AW1218" s="12" t="s">
        <v>39</v>
      </c>
      <c r="AX1218" s="12" t="s">
        <v>78</v>
      </c>
      <c r="AY1218" s="155" t="s">
        <v>348</v>
      </c>
    </row>
    <row r="1219" spans="2:65" s="13" customFormat="1" ht="10.199999999999999">
      <c r="B1219" s="160"/>
      <c r="D1219" s="154" t="s">
        <v>360</v>
      </c>
      <c r="E1219" s="162" t="s">
        <v>32</v>
      </c>
      <c r="F1219" s="170" t="s">
        <v>167</v>
      </c>
      <c r="H1219" s="163">
        <v>94.873000000000005</v>
      </c>
      <c r="I1219" s="164"/>
      <c r="L1219" s="160"/>
      <c r="M1219" s="165"/>
      <c r="T1219" s="166"/>
      <c r="AT1219" s="161" t="s">
        <v>360</v>
      </c>
      <c r="AU1219" s="161" t="s">
        <v>113</v>
      </c>
      <c r="AV1219" s="13" t="s">
        <v>87</v>
      </c>
      <c r="AW1219" s="13" t="s">
        <v>39</v>
      </c>
      <c r="AX1219" s="13" t="s">
        <v>85</v>
      </c>
      <c r="AY1219" s="161" t="s">
        <v>348</v>
      </c>
    </row>
    <row r="1220" spans="2:65" s="1" customFormat="1" ht="10.199999999999999">
      <c r="B1220" s="33"/>
      <c r="D1220" s="154" t="s">
        <v>376</v>
      </c>
      <c r="F1220" s="167" t="s">
        <v>1094</v>
      </c>
      <c r="L1220" s="33"/>
      <c r="M1220" s="152"/>
      <c r="T1220" s="54"/>
      <c r="AU1220" s="17" t="s">
        <v>113</v>
      </c>
    </row>
    <row r="1221" spans="2:65" s="1" customFormat="1" ht="10.199999999999999">
      <c r="B1221" s="33"/>
      <c r="D1221" s="154" t="s">
        <v>376</v>
      </c>
      <c r="F1221" s="168" t="s">
        <v>1095</v>
      </c>
      <c r="H1221" s="169">
        <v>23.686</v>
      </c>
      <c r="L1221" s="33"/>
      <c r="M1221" s="152"/>
      <c r="T1221" s="54"/>
      <c r="AU1221" s="17" t="s">
        <v>113</v>
      </c>
    </row>
    <row r="1222" spans="2:65" s="1" customFormat="1" ht="10.199999999999999">
      <c r="B1222" s="33"/>
      <c r="D1222" s="154" t="s">
        <v>376</v>
      </c>
      <c r="F1222" s="167" t="s">
        <v>1096</v>
      </c>
      <c r="L1222" s="33"/>
      <c r="M1222" s="152"/>
      <c r="T1222" s="54"/>
      <c r="AU1222" s="17" t="s">
        <v>113</v>
      </c>
    </row>
    <row r="1223" spans="2:65" s="1" customFormat="1" ht="10.199999999999999">
      <c r="B1223" s="33"/>
      <c r="D1223" s="154" t="s">
        <v>376</v>
      </c>
      <c r="F1223" s="168" t="s">
        <v>1097</v>
      </c>
      <c r="H1223" s="169">
        <v>71.186999999999998</v>
      </c>
      <c r="L1223" s="33"/>
      <c r="M1223" s="152"/>
      <c r="T1223" s="54"/>
      <c r="AU1223" s="17" t="s">
        <v>113</v>
      </c>
    </row>
    <row r="1224" spans="2:65" s="13" customFormat="1" ht="10.199999999999999">
      <c r="B1224" s="160"/>
      <c r="D1224" s="154" t="s">
        <v>360</v>
      </c>
      <c r="F1224" s="162" t="s">
        <v>1104</v>
      </c>
      <c r="H1224" s="163">
        <v>96.77</v>
      </c>
      <c r="I1224" s="164"/>
      <c r="L1224" s="160"/>
      <c r="M1224" s="165"/>
      <c r="T1224" s="166"/>
      <c r="AT1224" s="161" t="s">
        <v>360</v>
      </c>
      <c r="AU1224" s="161" t="s">
        <v>113</v>
      </c>
      <c r="AV1224" s="13" t="s">
        <v>87</v>
      </c>
      <c r="AW1224" s="13" t="s">
        <v>4</v>
      </c>
      <c r="AX1224" s="13" t="s">
        <v>85</v>
      </c>
      <c r="AY1224" s="161" t="s">
        <v>348</v>
      </c>
    </row>
    <row r="1225" spans="2:65" s="1" customFormat="1" ht="16.5" customHeight="1">
      <c r="B1225" s="33"/>
      <c r="C1225" s="178" t="s">
        <v>1105</v>
      </c>
      <c r="D1225" s="178" t="s">
        <v>496</v>
      </c>
      <c r="E1225" s="179" t="s">
        <v>1106</v>
      </c>
      <c r="F1225" s="180" t="s">
        <v>1107</v>
      </c>
      <c r="G1225" s="181" t="s">
        <v>436</v>
      </c>
      <c r="H1225" s="182">
        <v>155</v>
      </c>
      <c r="I1225" s="183"/>
      <c r="J1225" s="184">
        <f>ROUND(I1225*H1225,2)</f>
        <v>0</v>
      </c>
      <c r="K1225" s="180" t="s">
        <v>356</v>
      </c>
      <c r="L1225" s="185"/>
      <c r="M1225" s="186" t="s">
        <v>32</v>
      </c>
      <c r="N1225" s="187" t="s">
        <v>49</v>
      </c>
      <c r="P1225" s="145">
        <f>O1225*H1225</f>
        <v>0</v>
      </c>
      <c r="Q1225" s="145">
        <v>0.08</v>
      </c>
      <c r="R1225" s="145">
        <f>Q1225*H1225</f>
        <v>12.4</v>
      </c>
      <c r="S1225" s="145">
        <v>0</v>
      </c>
      <c r="T1225" s="146">
        <f>S1225*H1225</f>
        <v>0</v>
      </c>
      <c r="AR1225" s="147" t="s">
        <v>433</v>
      </c>
      <c r="AT1225" s="147" t="s">
        <v>496</v>
      </c>
      <c r="AU1225" s="147" t="s">
        <v>113</v>
      </c>
      <c r="AY1225" s="17" t="s">
        <v>348</v>
      </c>
      <c r="BE1225" s="148">
        <f>IF(N1225="základní",J1225,0)</f>
        <v>0</v>
      </c>
      <c r="BF1225" s="148">
        <f>IF(N1225="snížená",J1225,0)</f>
        <v>0</v>
      </c>
      <c r="BG1225" s="148">
        <f>IF(N1225="zákl. přenesená",J1225,0)</f>
        <v>0</v>
      </c>
      <c r="BH1225" s="148">
        <f>IF(N1225="sníž. přenesená",J1225,0)</f>
        <v>0</v>
      </c>
      <c r="BI1225" s="148">
        <f>IF(N1225="nulová",J1225,0)</f>
        <v>0</v>
      </c>
      <c r="BJ1225" s="17" t="s">
        <v>85</v>
      </c>
      <c r="BK1225" s="148">
        <f>ROUND(I1225*H1225,2)</f>
        <v>0</v>
      </c>
      <c r="BL1225" s="17" t="s">
        <v>133</v>
      </c>
      <c r="BM1225" s="147" t="s">
        <v>1108</v>
      </c>
    </row>
    <row r="1226" spans="2:65" s="12" customFormat="1" ht="10.199999999999999">
      <c r="B1226" s="153"/>
      <c r="D1226" s="154" t="s">
        <v>360</v>
      </c>
      <c r="E1226" s="155" t="s">
        <v>32</v>
      </c>
      <c r="F1226" s="156" t="s">
        <v>361</v>
      </c>
      <c r="H1226" s="155" t="s">
        <v>32</v>
      </c>
      <c r="I1226" s="157"/>
      <c r="L1226" s="153"/>
      <c r="M1226" s="158"/>
      <c r="T1226" s="159"/>
      <c r="AT1226" s="155" t="s">
        <v>360</v>
      </c>
      <c r="AU1226" s="155" t="s">
        <v>113</v>
      </c>
      <c r="AV1226" s="12" t="s">
        <v>85</v>
      </c>
      <c r="AW1226" s="12" t="s">
        <v>39</v>
      </c>
      <c r="AX1226" s="12" t="s">
        <v>78</v>
      </c>
      <c r="AY1226" s="155" t="s">
        <v>348</v>
      </c>
    </row>
    <row r="1227" spans="2:65" s="12" customFormat="1" ht="10.199999999999999">
      <c r="B1227" s="153"/>
      <c r="D1227" s="154" t="s">
        <v>360</v>
      </c>
      <c r="E1227" s="155" t="s">
        <v>32</v>
      </c>
      <c r="F1227" s="156" t="s">
        <v>1077</v>
      </c>
      <c r="H1227" s="155" t="s">
        <v>32</v>
      </c>
      <c r="I1227" s="157"/>
      <c r="L1227" s="153"/>
      <c r="M1227" s="158"/>
      <c r="T1227" s="159"/>
      <c r="AT1227" s="155" t="s">
        <v>360</v>
      </c>
      <c r="AU1227" s="155" t="s">
        <v>113</v>
      </c>
      <c r="AV1227" s="12" t="s">
        <v>85</v>
      </c>
      <c r="AW1227" s="12" t="s">
        <v>39</v>
      </c>
      <c r="AX1227" s="12" t="s">
        <v>78</v>
      </c>
      <c r="AY1227" s="155" t="s">
        <v>348</v>
      </c>
    </row>
    <row r="1228" spans="2:65" s="12" customFormat="1" ht="10.199999999999999">
      <c r="B1228" s="153"/>
      <c r="D1228" s="154" t="s">
        <v>360</v>
      </c>
      <c r="E1228" s="155" t="s">
        <v>32</v>
      </c>
      <c r="F1228" s="156" t="s">
        <v>1078</v>
      </c>
      <c r="H1228" s="155" t="s">
        <v>32</v>
      </c>
      <c r="I1228" s="157"/>
      <c r="L1228" s="153"/>
      <c r="M1228" s="158"/>
      <c r="T1228" s="159"/>
      <c r="AT1228" s="155" t="s">
        <v>360</v>
      </c>
      <c r="AU1228" s="155" t="s">
        <v>113</v>
      </c>
      <c r="AV1228" s="12" t="s">
        <v>85</v>
      </c>
      <c r="AW1228" s="12" t="s">
        <v>39</v>
      </c>
      <c r="AX1228" s="12" t="s">
        <v>78</v>
      </c>
      <c r="AY1228" s="155" t="s">
        <v>348</v>
      </c>
    </row>
    <row r="1229" spans="2:65" s="12" customFormat="1" ht="10.199999999999999">
      <c r="B1229" s="153"/>
      <c r="D1229" s="154" t="s">
        <v>360</v>
      </c>
      <c r="E1229" s="155" t="s">
        <v>32</v>
      </c>
      <c r="F1229" s="156" t="s">
        <v>1079</v>
      </c>
      <c r="H1229" s="155" t="s">
        <v>32</v>
      </c>
      <c r="I1229" s="157"/>
      <c r="L1229" s="153"/>
      <c r="M1229" s="158"/>
      <c r="T1229" s="159"/>
      <c r="AT1229" s="155" t="s">
        <v>360</v>
      </c>
      <c r="AU1229" s="155" t="s">
        <v>113</v>
      </c>
      <c r="AV1229" s="12" t="s">
        <v>85</v>
      </c>
      <c r="AW1229" s="12" t="s">
        <v>39</v>
      </c>
      <c r="AX1229" s="12" t="s">
        <v>78</v>
      </c>
      <c r="AY1229" s="155" t="s">
        <v>348</v>
      </c>
    </row>
    <row r="1230" spans="2:65" s="12" customFormat="1" ht="10.199999999999999">
      <c r="B1230" s="153"/>
      <c r="D1230" s="154" t="s">
        <v>360</v>
      </c>
      <c r="E1230" s="155" t="s">
        <v>32</v>
      </c>
      <c r="F1230" s="156" t="s">
        <v>368</v>
      </c>
      <c r="H1230" s="155" t="s">
        <v>32</v>
      </c>
      <c r="I1230" s="157"/>
      <c r="L1230" s="153"/>
      <c r="M1230" s="158"/>
      <c r="T1230" s="159"/>
      <c r="AT1230" s="155" t="s">
        <v>360</v>
      </c>
      <c r="AU1230" s="155" t="s">
        <v>113</v>
      </c>
      <c r="AV1230" s="12" t="s">
        <v>85</v>
      </c>
      <c r="AW1230" s="12" t="s">
        <v>39</v>
      </c>
      <c r="AX1230" s="12" t="s">
        <v>78</v>
      </c>
      <c r="AY1230" s="155" t="s">
        <v>348</v>
      </c>
    </row>
    <row r="1231" spans="2:65" s="12" customFormat="1" ht="10.199999999999999">
      <c r="B1231" s="153"/>
      <c r="D1231" s="154" t="s">
        <v>360</v>
      </c>
      <c r="E1231" s="155" t="s">
        <v>32</v>
      </c>
      <c r="F1231" s="156" t="s">
        <v>1080</v>
      </c>
      <c r="H1231" s="155" t="s">
        <v>32</v>
      </c>
      <c r="I1231" s="157"/>
      <c r="L1231" s="153"/>
      <c r="M1231" s="158"/>
      <c r="T1231" s="159"/>
      <c r="AT1231" s="155" t="s">
        <v>360</v>
      </c>
      <c r="AU1231" s="155" t="s">
        <v>113</v>
      </c>
      <c r="AV1231" s="12" t="s">
        <v>85</v>
      </c>
      <c r="AW1231" s="12" t="s">
        <v>39</v>
      </c>
      <c r="AX1231" s="12" t="s">
        <v>78</v>
      </c>
      <c r="AY1231" s="155" t="s">
        <v>348</v>
      </c>
    </row>
    <row r="1232" spans="2:65" s="12" customFormat="1" ht="10.199999999999999">
      <c r="B1232" s="153"/>
      <c r="D1232" s="154" t="s">
        <v>360</v>
      </c>
      <c r="E1232" s="155" t="s">
        <v>32</v>
      </c>
      <c r="F1232" s="156" t="s">
        <v>1081</v>
      </c>
      <c r="H1232" s="155" t="s">
        <v>32</v>
      </c>
      <c r="I1232" s="157"/>
      <c r="L1232" s="153"/>
      <c r="M1232" s="158"/>
      <c r="T1232" s="159"/>
      <c r="AT1232" s="155" t="s">
        <v>360</v>
      </c>
      <c r="AU1232" s="155" t="s">
        <v>113</v>
      </c>
      <c r="AV1232" s="12" t="s">
        <v>85</v>
      </c>
      <c r="AW1232" s="12" t="s">
        <v>39</v>
      </c>
      <c r="AX1232" s="12" t="s">
        <v>78</v>
      </c>
      <c r="AY1232" s="155" t="s">
        <v>348</v>
      </c>
    </row>
    <row r="1233" spans="2:65" s="13" customFormat="1" ht="10.199999999999999">
      <c r="B1233" s="160"/>
      <c r="D1233" s="154" t="s">
        <v>360</v>
      </c>
      <c r="E1233" s="162" t="s">
        <v>32</v>
      </c>
      <c r="F1233" s="170" t="s">
        <v>170</v>
      </c>
      <c r="H1233" s="163">
        <v>151.96100000000001</v>
      </c>
      <c r="I1233" s="164"/>
      <c r="L1233" s="160"/>
      <c r="M1233" s="165"/>
      <c r="T1233" s="166"/>
      <c r="AT1233" s="161" t="s">
        <v>360</v>
      </c>
      <c r="AU1233" s="161" t="s">
        <v>113</v>
      </c>
      <c r="AV1233" s="13" t="s">
        <v>87</v>
      </c>
      <c r="AW1233" s="13" t="s">
        <v>39</v>
      </c>
      <c r="AX1233" s="13" t="s">
        <v>85</v>
      </c>
      <c r="AY1233" s="161" t="s">
        <v>348</v>
      </c>
    </row>
    <row r="1234" spans="2:65" s="1" customFormat="1" ht="10.199999999999999">
      <c r="B1234" s="33"/>
      <c r="D1234" s="154" t="s">
        <v>376</v>
      </c>
      <c r="F1234" s="167" t="s">
        <v>1088</v>
      </c>
      <c r="L1234" s="33"/>
      <c r="M1234" s="152"/>
      <c r="T1234" s="54"/>
      <c r="AU1234" s="17" t="s">
        <v>113</v>
      </c>
    </row>
    <row r="1235" spans="2:65" s="1" customFormat="1" ht="10.199999999999999">
      <c r="B1235" s="33"/>
      <c r="D1235" s="154" t="s">
        <v>376</v>
      </c>
      <c r="F1235" s="168" t="s">
        <v>1089</v>
      </c>
      <c r="H1235" s="169">
        <v>10.837</v>
      </c>
      <c r="L1235" s="33"/>
      <c r="M1235" s="152"/>
      <c r="T1235" s="54"/>
      <c r="AU1235" s="17" t="s">
        <v>113</v>
      </c>
    </row>
    <row r="1236" spans="2:65" s="1" customFormat="1" ht="10.199999999999999">
      <c r="B1236" s="33"/>
      <c r="D1236" s="154" t="s">
        <v>376</v>
      </c>
      <c r="F1236" s="167" t="s">
        <v>1090</v>
      </c>
      <c r="L1236" s="33"/>
      <c r="M1236" s="152"/>
      <c r="T1236" s="54"/>
      <c r="AU1236" s="17" t="s">
        <v>113</v>
      </c>
    </row>
    <row r="1237" spans="2:65" s="1" customFormat="1" ht="10.199999999999999">
      <c r="B1237" s="33"/>
      <c r="D1237" s="154" t="s">
        <v>376</v>
      </c>
      <c r="F1237" s="168" t="s">
        <v>1091</v>
      </c>
      <c r="H1237" s="169">
        <v>130.95500000000001</v>
      </c>
      <c r="L1237" s="33"/>
      <c r="M1237" s="152"/>
      <c r="T1237" s="54"/>
      <c r="AU1237" s="17" t="s">
        <v>113</v>
      </c>
    </row>
    <row r="1238" spans="2:65" s="1" customFormat="1" ht="10.199999999999999">
      <c r="B1238" s="33"/>
      <c r="D1238" s="154" t="s">
        <v>376</v>
      </c>
      <c r="F1238" s="167" t="s">
        <v>1092</v>
      </c>
      <c r="L1238" s="33"/>
      <c r="M1238" s="152"/>
      <c r="T1238" s="54"/>
      <c r="AU1238" s="17" t="s">
        <v>113</v>
      </c>
    </row>
    <row r="1239" spans="2:65" s="1" customFormat="1" ht="10.199999999999999">
      <c r="B1239" s="33"/>
      <c r="D1239" s="154" t="s">
        <v>376</v>
      </c>
      <c r="F1239" s="168" t="s">
        <v>1093</v>
      </c>
      <c r="H1239" s="169">
        <v>21.006</v>
      </c>
      <c r="L1239" s="33"/>
      <c r="M1239" s="152"/>
      <c r="T1239" s="54"/>
      <c r="AU1239" s="17" t="s">
        <v>113</v>
      </c>
    </row>
    <row r="1240" spans="2:65" s="13" customFormat="1" ht="10.199999999999999">
      <c r="B1240" s="160"/>
      <c r="D1240" s="154" t="s">
        <v>360</v>
      </c>
      <c r="F1240" s="162" t="s">
        <v>1109</v>
      </c>
      <c r="H1240" s="163">
        <v>155</v>
      </c>
      <c r="I1240" s="164"/>
      <c r="L1240" s="160"/>
      <c r="M1240" s="165"/>
      <c r="T1240" s="166"/>
      <c r="AT1240" s="161" t="s">
        <v>360</v>
      </c>
      <c r="AU1240" s="161" t="s">
        <v>113</v>
      </c>
      <c r="AV1240" s="13" t="s">
        <v>87</v>
      </c>
      <c r="AW1240" s="13" t="s">
        <v>4</v>
      </c>
      <c r="AX1240" s="13" t="s">
        <v>85</v>
      </c>
      <c r="AY1240" s="161" t="s">
        <v>348</v>
      </c>
    </row>
    <row r="1241" spans="2:65" s="1" customFormat="1" ht="24.15" customHeight="1">
      <c r="B1241" s="33"/>
      <c r="C1241" s="178" t="s">
        <v>1110</v>
      </c>
      <c r="D1241" s="178" t="s">
        <v>496</v>
      </c>
      <c r="E1241" s="179" t="s">
        <v>1111</v>
      </c>
      <c r="F1241" s="180" t="s">
        <v>1112</v>
      </c>
      <c r="G1241" s="181" t="s">
        <v>436</v>
      </c>
      <c r="H1241" s="182">
        <v>3.06</v>
      </c>
      <c r="I1241" s="183"/>
      <c r="J1241" s="184">
        <f>ROUND(I1241*H1241,2)</f>
        <v>0</v>
      </c>
      <c r="K1241" s="180" t="s">
        <v>356</v>
      </c>
      <c r="L1241" s="185"/>
      <c r="M1241" s="186" t="s">
        <v>32</v>
      </c>
      <c r="N1241" s="187" t="s">
        <v>49</v>
      </c>
      <c r="P1241" s="145">
        <f>O1241*H1241</f>
        <v>0</v>
      </c>
      <c r="Q1241" s="145">
        <v>6.5670000000000006E-2</v>
      </c>
      <c r="R1241" s="145">
        <f>Q1241*H1241</f>
        <v>0.20095020000000002</v>
      </c>
      <c r="S1241" s="145">
        <v>0</v>
      </c>
      <c r="T1241" s="146">
        <f>S1241*H1241</f>
        <v>0</v>
      </c>
      <c r="AR1241" s="147" t="s">
        <v>433</v>
      </c>
      <c r="AT1241" s="147" t="s">
        <v>496</v>
      </c>
      <c r="AU1241" s="147" t="s">
        <v>113</v>
      </c>
      <c r="AY1241" s="17" t="s">
        <v>348</v>
      </c>
      <c r="BE1241" s="148">
        <f>IF(N1241="základní",J1241,0)</f>
        <v>0</v>
      </c>
      <c r="BF1241" s="148">
        <f>IF(N1241="snížená",J1241,0)</f>
        <v>0</v>
      </c>
      <c r="BG1241" s="148">
        <f>IF(N1241="zákl. přenesená",J1241,0)</f>
        <v>0</v>
      </c>
      <c r="BH1241" s="148">
        <f>IF(N1241="sníž. přenesená",J1241,0)</f>
        <v>0</v>
      </c>
      <c r="BI1241" s="148">
        <f>IF(N1241="nulová",J1241,0)</f>
        <v>0</v>
      </c>
      <c r="BJ1241" s="17" t="s">
        <v>85</v>
      </c>
      <c r="BK1241" s="148">
        <f>ROUND(I1241*H1241,2)</f>
        <v>0</v>
      </c>
      <c r="BL1241" s="17" t="s">
        <v>133</v>
      </c>
      <c r="BM1241" s="147" t="s">
        <v>1113</v>
      </c>
    </row>
    <row r="1242" spans="2:65" s="12" customFormat="1" ht="10.199999999999999">
      <c r="B1242" s="153"/>
      <c r="D1242" s="154" t="s">
        <v>360</v>
      </c>
      <c r="E1242" s="155" t="s">
        <v>32</v>
      </c>
      <c r="F1242" s="156" t="s">
        <v>361</v>
      </c>
      <c r="H1242" s="155" t="s">
        <v>32</v>
      </c>
      <c r="I1242" s="157"/>
      <c r="L1242" s="153"/>
      <c r="M1242" s="158"/>
      <c r="T1242" s="159"/>
      <c r="AT1242" s="155" t="s">
        <v>360</v>
      </c>
      <c r="AU1242" s="155" t="s">
        <v>113</v>
      </c>
      <c r="AV1242" s="12" t="s">
        <v>85</v>
      </c>
      <c r="AW1242" s="12" t="s">
        <v>39</v>
      </c>
      <c r="AX1242" s="12" t="s">
        <v>78</v>
      </c>
      <c r="AY1242" s="155" t="s">
        <v>348</v>
      </c>
    </row>
    <row r="1243" spans="2:65" s="12" customFormat="1" ht="10.199999999999999">
      <c r="B1243" s="153"/>
      <c r="D1243" s="154" t="s">
        <v>360</v>
      </c>
      <c r="E1243" s="155" t="s">
        <v>32</v>
      </c>
      <c r="F1243" s="156" t="s">
        <v>1086</v>
      </c>
      <c r="H1243" s="155" t="s">
        <v>32</v>
      </c>
      <c r="I1243" s="157"/>
      <c r="L1243" s="153"/>
      <c r="M1243" s="158"/>
      <c r="T1243" s="159"/>
      <c r="AT1243" s="155" t="s">
        <v>360</v>
      </c>
      <c r="AU1243" s="155" t="s">
        <v>113</v>
      </c>
      <c r="AV1243" s="12" t="s">
        <v>85</v>
      </c>
      <c r="AW1243" s="12" t="s">
        <v>39</v>
      </c>
      <c r="AX1243" s="12" t="s">
        <v>78</v>
      </c>
      <c r="AY1243" s="155" t="s">
        <v>348</v>
      </c>
    </row>
    <row r="1244" spans="2:65" s="12" customFormat="1" ht="10.199999999999999">
      <c r="B1244" s="153"/>
      <c r="D1244" s="154" t="s">
        <v>360</v>
      </c>
      <c r="E1244" s="155" t="s">
        <v>32</v>
      </c>
      <c r="F1244" s="156" t="s">
        <v>368</v>
      </c>
      <c r="H1244" s="155" t="s">
        <v>32</v>
      </c>
      <c r="I1244" s="157"/>
      <c r="L1244" s="153"/>
      <c r="M1244" s="158"/>
      <c r="T1244" s="159"/>
      <c r="AT1244" s="155" t="s">
        <v>360</v>
      </c>
      <c r="AU1244" s="155" t="s">
        <v>113</v>
      </c>
      <c r="AV1244" s="12" t="s">
        <v>85</v>
      </c>
      <c r="AW1244" s="12" t="s">
        <v>39</v>
      </c>
      <c r="AX1244" s="12" t="s">
        <v>78</v>
      </c>
      <c r="AY1244" s="155" t="s">
        <v>348</v>
      </c>
    </row>
    <row r="1245" spans="2:65" s="12" customFormat="1" ht="10.199999999999999">
      <c r="B1245" s="153"/>
      <c r="D1245" s="154" t="s">
        <v>360</v>
      </c>
      <c r="E1245" s="155" t="s">
        <v>32</v>
      </c>
      <c r="F1245" s="156" t="s">
        <v>1087</v>
      </c>
      <c r="H1245" s="155" t="s">
        <v>32</v>
      </c>
      <c r="I1245" s="157"/>
      <c r="L1245" s="153"/>
      <c r="M1245" s="158"/>
      <c r="T1245" s="159"/>
      <c r="AT1245" s="155" t="s">
        <v>360</v>
      </c>
      <c r="AU1245" s="155" t="s">
        <v>113</v>
      </c>
      <c r="AV1245" s="12" t="s">
        <v>85</v>
      </c>
      <c r="AW1245" s="12" t="s">
        <v>39</v>
      </c>
      <c r="AX1245" s="12" t="s">
        <v>78</v>
      </c>
      <c r="AY1245" s="155" t="s">
        <v>348</v>
      </c>
    </row>
    <row r="1246" spans="2:65" s="13" customFormat="1" ht="10.199999999999999">
      <c r="B1246" s="160"/>
      <c r="D1246" s="154" t="s">
        <v>360</v>
      </c>
      <c r="E1246" s="162" t="s">
        <v>32</v>
      </c>
      <c r="F1246" s="170" t="s">
        <v>173</v>
      </c>
      <c r="H1246" s="163">
        <v>3</v>
      </c>
      <c r="I1246" s="164"/>
      <c r="L1246" s="160"/>
      <c r="M1246" s="165"/>
      <c r="T1246" s="166"/>
      <c r="AT1246" s="161" t="s">
        <v>360</v>
      </c>
      <c r="AU1246" s="161" t="s">
        <v>113</v>
      </c>
      <c r="AV1246" s="13" t="s">
        <v>87</v>
      </c>
      <c r="AW1246" s="13" t="s">
        <v>39</v>
      </c>
      <c r="AX1246" s="13" t="s">
        <v>85</v>
      </c>
      <c r="AY1246" s="161" t="s">
        <v>348</v>
      </c>
    </row>
    <row r="1247" spans="2:65" s="1" customFormat="1" ht="10.199999999999999">
      <c r="B1247" s="33"/>
      <c r="D1247" s="154" t="s">
        <v>376</v>
      </c>
      <c r="F1247" s="167" t="s">
        <v>1098</v>
      </c>
      <c r="L1247" s="33"/>
      <c r="M1247" s="152"/>
      <c r="T1247" s="54"/>
      <c r="AU1247" s="17" t="s">
        <v>113</v>
      </c>
    </row>
    <row r="1248" spans="2:65" s="1" customFormat="1" ht="10.199999999999999">
      <c r="B1248" s="33"/>
      <c r="D1248" s="154" t="s">
        <v>376</v>
      </c>
      <c r="F1248" s="168" t="s">
        <v>1099</v>
      </c>
      <c r="H1248" s="169">
        <v>4</v>
      </c>
      <c r="L1248" s="33"/>
      <c r="M1248" s="152"/>
      <c r="T1248" s="54"/>
      <c r="AU1248" s="17" t="s">
        <v>113</v>
      </c>
    </row>
    <row r="1249" spans="2:65" s="13" customFormat="1" ht="10.199999999999999">
      <c r="B1249" s="160"/>
      <c r="D1249" s="154" t="s">
        <v>360</v>
      </c>
      <c r="F1249" s="162" t="s">
        <v>1114</v>
      </c>
      <c r="H1249" s="163">
        <v>3.06</v>
      </c>
      <c r="I1249" s="164"/>
      <c r="L1249" s="160"/>
      <c r="M1249" s="165"/>
      <c r="T1249" s="166"/>
      <c r="AT1249" s="161" t="s">
        <v>360</v>
      </c>
      <c r="AU1249" s="161" t="s">
        <v>113</v>
      </c>
      <c r="AV1249" s="13" t="s">
        <v>87</v>
      </c>
      <c r="AW1249" s="13" t="s">
        <v>4</v>
      </c>
      <c r="AX1249" s="13" t="s">
        <v>85</v>
      </c>
      <c r="AY1249" s="161" t="s">
        <v>348</v>
      </c>
    </row>
    <row r="1250" spans="2:65" s="1" customFormat="1" ht="49.05" customHeight="1">
      <c r="B1250" s="33"/>
      <c r="C1250" s="136" t="s">
        <v>1115</v>
      </c>
      <c r="D1250" s="136" t="s">
        <v>352</v>
      </c>
      <c r="E1250" s="137" t="s">
        <v>1116</v>
      </c>
      <c r="F1250" s="138" t="s">
        <v>1117</v>
      </c>
      <c r="G1250" s="139" t="s">
        <v>436</v>
      </c>
      <c r="H1250" s="140">
        <v>172.01</v>
      </c>
      <c r="I1250" s="141"/>
      <c r="J1250" s="142">
        <f>ROUND(I1250*H1250,2)</f>
        <v>0</v>
      </c>
      <c r="K1250" s="138" t="s">
        <v>356</v>
      </c>
      <c r="L1250" s="33"/>
      <c r="M1250" s="143" t="s">
        <v>32</v>
      </c>
      <c r="N1250" s="144" t="s">
        <v>49</v>
      </c>
      <c r="P1250" s="145">
        <f>O1250*H1250</f>
        <v>0</v>
      </c>
      <c r="Q1250" s="145">
        <v>0.1295</v>
      </c>
      <c r="R1250" s="145">
        <f>Q1250*H1250</f>
        <v>22.275295</v>
      </c>
      <c r="S1250" s="145">
        <v>0</v>
      </c>
      <c r="T1250" s="146">
        <f>S1250*H1250</f>
        <v>0</v>
      </c>
      <c r="AR1250" s="147" t="s">
        <v>133</v>
      </c>
      <c r="AT1250" s="147" t="s">
        <v>352</v>
      </c>
      <c r="AU1250" s="147" t="s">
        <v>113</v>
      </c>
      <c r="AY1250" s="17" t="s">
        <v>348</v>
      </c>
      <c r="BE1250" s="148">
        <f>IF(N1250="základní",J1250,0)</f>
        <v>0</v>
      </c>
      <c r="BF1250" s="148">
        <f>IF(N1250="snížená",J1250,0)</f>
        <v>0</v>
      </c>
      <c r="BG1250" s="148">
        <f>IF(N1250="zákl. přenesená",J1250,0)</f>
        <v>0</v>
      </c>
      <c r="BH1250" s="148">
        <f>IF(N1250="sníž. přenesená",J1250,0)</f>
        <v>0</v>
      </c>
      <c r="BI1250" s="148">
        <f>IF(N1250="nulová",J1250,0)</f>
        <v>0</v>
      </c>
      <c r="BJ1250" s="17" t="s">
        <v>85</v>
      </c>
      <c r="BK1250" s="148">
        <f>ROUND(I1250*H1250,2)</f>
        <v>0</v>
      </c>
      <c r="BL1250" s="17" t="s">
        <v>133</v>
      </c>
      <c r="BM1250" s="147" t="s">
        <v>1118</v>
      </c>
    </row>
    <row r="1251" spans="2:65" s="1" customFormat="1" ht="10.199999999999999">
      <c r="B1251" s="33"/>
      <c r="D1251" s="149" t="s">
        <v>358</v>
      </c>
      <c r="F1251" s="150" t="s">
        <v>1119</v>
      </c>
      <c r="I1251" s="151"/>
      <c r="L1251" s="33"/>
      <c r="M1251" s="152"/>
      <c r="T1251" s="54"/>
      <c r="AT1251" s="17" t="s">
        <v>358</v>
      </c>
      <c r="AU1251" s="17" t="s">
        <v>113</v>
      </c>
    </row>
    <row r="1252" spans="2:65" s="1" customFormat="1" ht="19.2">
      <c r="B1252" s="33"/>
      <c r="D1252" s="154" t="s">
        <v>589</v>
      </c>
      <c r="F1252" s="188" t="s">
        <v>1052</v>
      </c>
      <c r="I1252" s="151"/>
      <c r="L1252" s="33"/>
      <c r="M1252" s="152"/>
      <c r="T1252" s="54"/>
      <c r="AT1252" s="17" t="s">
        <v>589</v>
      </c>
      <c r="AU1252" s="17" t="s">
        <v>113</v>
      </c>
    </row>
    <row r="1253" spans="2:65" s="12" customFormat="1" ht="10.199999999999999">
      <c r="B1253" s="153"/>
      <c r="D1253" s="154" t="s">
        <v>360</v>
      </c>
      <c r="E1253" s="155" t="s">
        <v>32</v>
      </c>
      <c r="F1253" s="156" t="s">
        <v>361</v>
      </c>
      <c r="H1253" s="155" t="s">
        <v>32</v>
      </c>
      <c r="I1253" s="157"/>
      <c r="L1253" s="153"/>
      <c r="M1253" s="158"/>
      <c r="T1253" s="159"/>
      <c r="AT1253" s="155" t="s">
        <v>360</v>
      </c>
      <c r="AU1253" s="155" t="s">
        <v>113</v>
      </c>
      <c r="AV1253" s="12" t="s">
        <v>85</v>
      </c>
      <c r="AW1253" s="12" t="s">
        <v>39</v>
      </c>
      <c r="AX1253" s="12" t="s">
        <v>78</v>
      </c>
      <c r="AY1253" s="155" t="s">
        <v>348</v>
      </c>
    </row>
    <row r="1254" spans="2:65" s="12" customFormat="1" ht="10.199999999999999">
      <c r="B1254" s="153"/>
      <c r="D1254" s="154" t="s">
        <v>360</v>
      </c>
      <c r="E1254" s="155" t="s">
        <v>32</v>
      </c>
      <c r="F1254" s="156" t="s">
        <v>1053</v>
      </c>
      <c r="H1254" s="155" t="s">
        <v>32</v>
      </c>
      <c r="I1254" s="157"/>
      <c r="L1254" s="153"/>
      <c r="M1254" s="158"/>
      <c r="T1254" s="159"/>
      <c r="AT1254" s="155" t="s">
        <v>360</v>
      </c>
      <c r="AU1254" s="155" t="s">
        <v>113</v>
      </c>
      <c r="AV1254" s="12" t="s">
        <v>85</v>
      </c>
      <c r="AW1254" s="12" t="s">
        <v>39</v>
      </c>
      <c r="AX1254" s="12" t="s">
        <v>78</v>
      </c>
      <c r="AY1254" s="155" t="s">
        <v>348</v>
      </c>
    </row>
    <row r="1255" spans="2:65" s="12" customFormat="1" ht="10.199999999999999">
      <c r="B1255" s="153"/>
      <c r="D1255" s="154" t="s">
        <v>360</v>
      </c>
      <c r="E1255" s="155" t="s">
        <v>32</v>
      </c>
      <c r="F1255" s="156" t="s">
        <v>1120</v>
      </c>
      <c r="H1255" s="155" t="s">
        <v>32</v>
      </c>
      <c r="I1255" s="157"/>
      <c r="L1255" s="153"/>
      <c r="M1255" s="158"/>
      <c r="T1255" s="159"/>
      <c r="AT1255" s="155" t="s">
        <v>360</v>
      </c>
      <c r="AU1255" s="155" t="s">
        <v>113</v>
      </c>
      <c r="AV1255" s="12" t="s">
        <v>85</v>
      </c>
      <c r="AW1255" s="12" t="s">
        <v>39</v>
      </c>
      <c r="AX1255" s="12" t="s">
        <v>78</v>
      </c>
      <c r="AY1255" s="155" t="s">
        <v>348</v>
      </c>
    </row>
    <row r="1256" spans="2:65" s="12" customFormat="1" ht="10.199999999999999">
      <c r="B1256" s="153"/>
      <c r="D1256" s="154" t="s">
        <v>360</v>
      </c>
      <c r="E1256" s="155" t="s">
        <v>32</v>
      </c>
      <c r="F1256" s="156" t="s">
        <v>1121</v>
      </c>
      <c r="H1256" s="155" t="s">
        <v>32</v>
      </c>
      <c r="I1256" s="157"/>
      <c r="L1256" s="153"/>
      <c r="M1256" s="158"/>
      <c r="T1256" s="159"/>
      <c r="AT1256" s="155" t="s">
        <v>360</v>
      </c>
      <c r="AU1256" s="155" t="s">
        <v>113</v>
      </c>
      <c r="AV1256" s="12" t="s">
        <v>85</v>
      </c>
      <c r="AW1256" s="12" t="s">
        <v>39</v>
      </c>
      <c r="AX1256" s="12" t="s">
        <v>78</v>
      </c>
      <c r="AY1256" s="155" t="s">
        <v>348</v>
      </c>
    </row>
    <row r="1257" spans="2:65" s="12" customFormat="1" ht="10.199999999999999">
      <c r="B1257" s="153"/>
      <c r="D1257" s="154" t="s">
        <v>360</v>
      </c>
      <c r="E1257" s="155" t="s">
        <v>32</v>
      </c>
      <c r="F1257" s="156" t="s">
        <v>1122</v>
      </c>
      <c r="H1257" s="155" t="s">
        <v>32</v>
      </c>
      <c r="I1257" s="157"/>
      <c r="L1257" s="153"/>
      <c r="M1257" s="158"/>
      <c r="T1257" s="159"/>
      <c r="AT1257" s="155" t="s">
        <v>360</v>
      </c>
      <c r="AU1257" s="155" t="s">
        <v>113</v>
      </c>
      <c r="AV1257" s="12" t="s">
        <v>85</v>
      </c>
      <c r="AW1257" s="12" t="s">
        <v>39</v>
      </c>
      <c r="AX1257" s="12" t="s">
        <v>78</v>
      </c>
      <c r="AY1257" s="155" t="s">
        <v>348</v>
      </c>
    </row>
    <row r="1258" spans="2:65" s="13" customFormat="1" ht="10.199999999999999">
      <c r="B1258" s="160"/>
      <c r="D1258" s="154" t="s">
        <v>360</v>
      </c>
      <c r="E1258" s="162" t="s">
        <v>32</v>
      </c>
      <c r="F1258" s="170" t="s">
        <v>154</v>
      </c>
      <c r="H1258" s="163">
        <v>172.01</v>
      </c>
      <c r="I1258" s="164"/>
      <c r="L1258" s="160"/>
      <c r="M1258" s="165"/>
      <c r="T1258" s="166"/>
      <c r="AT1258" s="161" t="s">
        <v>360</v>
      </c>
      <c r="AU1258" s="161" t="s">
        <v>113</v>
      </c>
      <c r="AV1258" s="13" t="s">
        <v>87</v>
      </c>
      <c r="AW1258" s="13" t="s">
        <v>39</v>
      </c>
      <c r="AX1258" s="13" t="s">
        <v>85</v>
      </c>
      <c r="AY1258" s="161" t="s">
        <v>348</v>
      </c>
    </row>
    <row r="1259" spans="2:65" s="1" customFormat="1" ht="10.199999999999999">
      <c r="B1259" s="33"/>
      <c r="D1259" s="154" t="s">
        <v>376</v>
      </c>
      <c r="F1259" s="167" t="s">
        <v>1123</v>
      </c>
      <c r="L1259" s="33"/>
      <c r="M1259" s="152"/>
      <c r="T1259" s="54"/>
      <c r="AU1259" s="17" t="s">
        <v>113</v>
      </c>
    </row>
    <row r="1260" spans="2:65" s="1" customFormat="1" ht="10.199999999999999">
      <c r="B1260" s="33"/>
      <c r="D1260" s="154" t="s">
        <v>376</v>
      </c>
      <c r="F1260" s="168" t="s">
        <v>1124</v>
      </c>
      <c r="H1260" s="169">
        <v>73.498999999999995</v>
      </c>
      <c r="L1260" s="33"/>
      <c r="M1260" s="152"/>
      <c r="T1260" s="54"/>
      <c r="AU1260" s="17" t="s">
        <v>113</v>
      </c>
    </row>
    <row r="1261" spans="2:65" s="1" customFormat="1" ht="10.199999999999999">
      <c r="B1261" s="33"/>
      <c r="D1261" s="154" t="s">
        <v>376</v>
      </c>
      <c r="F1261" s="167" t="s">
        <v>1125</v>
      </c>
      <c r="L1261" s="33"/>
      <c r="M1261" s="152"/>
      <c r="T1261" s="54"/>
      <c r="AU1261" s="17" t="s">
        <v>113</v>
      </c>
    </row>
    <row r="1262" spans="2:65" s="1" customFormat="1" ht="10.199999999999999">
      <c r="B1262" s="33"/>
      <c r="D1262" s="154" t="s">
        <v>376</v>
      </c>
      <c r="F1262" s="168" t="s">
        <v>1126</v>
      </c>
      <c r="H1262" s="169">
        <v>98.510999999999996</v>
      </c>
      <c r="L1262" s="33"/>
      <c r="M1262" s="152"/>
      <c r="T1262" s="54"/>
      <c r="AU1262" s="17" t="s">
        <v>113</v>
      </c>
    </row>
    <row r="1263" spans="2:65" s="1" customFormat="1" ht="16.5" customHeight="1">
      <c r="B1263" s="33"/>
      <c r="C1263" s="178" t="s">
        <v>1127</v>
      </c>
      <c r="D1263" s="178" t="s">
        <v>496</v>
      </c>
      <c r="E1263" s="179" t="s">
        <v>1128</v>
      </c>
      <c r="F1263" s="180" t="s">
        <v>1129</v>
      </c>
      <c r="G1263" s="181" t="s">
        <v>436</v>
      </c>
      <c r="H1263" s="182">
        <v>175.45</v>
      </c>
      <c r="I1263" s="183"/>
      <c r="J1263" s="184">
        <f>ROUND(I1263*H1263,2)</f>
        <v>0</v>
      </c>
      <c r="K1263" s="180" t="s">
        <v>356</v>
      </c>
      <c r="L1263" s="185"/>
      <c r="M1263" s="186" t="s">
        <v>32</v>
      </c>
      <c r="N1263" s="187" t="s">
        <v>49</v>
      </c>
      <c r="P1263" s="145">
        <f>O1263*H1263</f>
        <v>0</v>
      </c>
      <c r="Q1263" s="145">
        <v>2.4E-2</v>
      </c>
      <c r="R1263" s="145">
        <f>Q1263*H1263</f>
        <v>4.2107999999999999</v>
      </c>
      <c r="S1263" s="145">
        <v>0</v>
      </c>
      <c r="T1263" s="146">
        <f>S1263*H1263</f>
        <v>0</v>
      </c>
      <c r="AR1263" s="147" t="s">
        <v>433</v>
      </c>
      <c r="AT1263" s="147" t="s">
        <v>496</v>
      </c>
      <c r="AU1263" s="147" t="s">
        <v>113</v>
      </c>
      <c r="AY1263" s="17" t="s">
        <v>348</v>
      </c>
      <c r="BE1263" s="148">
        <f>IF(N1263="základní",J1263,0)</f>
        <v>0</v>
      </c>
      <c r="BF1263" s="148">
        <f>IF(N1263="snížená",J1263,0)</f>
        <v>0</v>
      </c>
      <c r="BG1263" s="148">
        <f>IF(N1263="zákl. přenesená",J1263,0)</f>
        <v>0</v>
      </c>
      <c r="BH1263" s="148">
        <f>IF(N1263="sníž. přenesená",J1263,0)</f>
        <v>0</v>
      </c>
      <c r="BI1263" s="148">
        <f>IF(N1263="nulová",J1263,0)</f>
        <v>0</v>
      </c>
      <c r="BJ1263" s="17" t="s">
        <v>85</v>
      </c>
      <c r="BK1263" s="148">
        <f>ROUND(I1263*H1263,2)</f>
        <v>0</v>
      </c>
      <c r="BL1263" s="17" t="s">
        <v>133</v>
      </c>
      <c r="BM1263" s="147" t="s">
        <v>1130</v>
      </c>
    </row>
    <row r="1264" spans="2:65" s="12" customFormat="1" ht="10.199999999999999">
      <c r="B1264" s="153"/>
      <c r="D1264" s="154" t="s">
        <v>360</v>
      </c>
      <c r="E1264" s="155" t="s">
        <v>32</v>
      </c>
      <c r="F1264" s="156" t="s">
        <v>361</v>
      </c>
      <c r="H1264" s="155" t="s">
        <v>32</v>
      </c>
      <c r="I1264" s="157"/>
      <c r="L1264" s="153"/>
      <c r="M1264" s="158"/>
      <c r="T1264" s="159"/>
      <c r="AT1264" s="155" t="s">
        <v>360</v>
      </c>
      <c r="AU1264" s="155" t="s">
        <v>113</v>
      </c>
      <c r="AV1264" s="12" t="s">
        <v>85</v>
      </c>
      <c r="AW1264" s="12" t="s">
        <v>39</v>
      </c>
      <c r="AX1264" s="12" t="s">
        <v>78</v>
      </c>
      <c r="AY1264" s="155" t="s">
        <v>348</v>
      </c>
    </row>
    <row r="1265" spans="2:65" s="12" customFormat="1" ht="10.199999999999999">
      <c r="B1265" s="153"/>
      <c r="D1265" s="154" t="s">
        <v>360</v>
      </c>
      <c r="E1265" s="155" t="s">
        <v>32</v>
      </c>
      <c r="F1265" s="156" t="s">
        <v>1121</v>
      </c>
      <c r="H1265" s="155" t="s">
        <v>32</v>
      </c>
      <c r="I1265" s="157"/>
      <c r="L1265" s="153"/>
      <c r="M1265" s="158"/>
      <c r="T1265" s="159"/>
      <c r="AT1265" s="155" t="s">
        <v>360</v>
      </c>
      <c r="AU1265" s="155" t="s">
        <v>113</v>
      </c>
      <c r="AV1265" s="12" t="s">
        <v>85</v>
      </c>
      <c r="AW1265" s="12" t="s">
        <v>39</v>
      </c>
      <c r="AX1265" s="12" t="s">
        <v>78</v>
      </c>
      <c r="AY1265" s="155" t="s">
        <v>348</v>
      </c>
    </row>
    <row r="1266" spans="2:65" s="12" customFormat="1" ht="10.199999999999999">
      <c r="B1266" s="153"/>
      <c r="D1266" s="154" t="s">
        <v>360</v>
      </c>
      <c r="E1266" s="155" t="s">
        <v>32</v>
      </c>
      <c r="F1266" s="156" t="s">
        <v>1122</v>
      </c>
      <c r="H1266" s="155" t="s">
        <v>32</v>
      </c>
      <c r="I1266" s="157"/>
      <c r="L1266" s="153"/>
      <c r="M1266" s="158"/>
      <c r="T1266" s="159"/>
      <c r="AT1266" s="155" t="s">
        <v>360</v>
      </c>
      <c r="AU1266" s="155" t="s">
        <v>113</v>
      </c>
      <c r="AV1266" s="12" t="s">
        <v>85</v>
      </c>
      <c r="AW1266" s="12" t="s">
        <v>39</v>
      </c>
      <c r="AX1266" s="12" t="s">
        <v>78</v>
      </c>
      <c r="AY1266" s="155" t="s">
        <v>348</v>
      </c>
    </row>
    <row r="1267" spans="2:65" s="13" customFormat="1" ht="10.199999999999999">
      <c r="B1267" s="160"/>
      <c r="D1267" s="154" t="s">
        <v>360</v>
      </c>
      <c r="E1267" s="162" t="s">
        <v>32</v>
      </c>
      <c r="F1267" s="170" t="s">
        <v>157</v>
      </c>
      <c r="H1267" s="163">
        <v>172.01</v>
      </c>
      <c r="I1267" s="164"/>
      <c r="L1267" s="160"/>
      <c r="M1267" s="165"/>
      <c r="T1267" s="166"/>
      <c r="AT1267" s="161" t="s">
        <v>360</v>
      </c>
      <c r="AU1267" s="161" t="s">
        <v>113</v>
      </c>
      <c r="AV1267" s="13" t="s">
        <v>87</v>
      </c>
      <c r="AW1267" s="13" t="s">
        <v>39</v>
      </c>
      <c r="AX1267" s="13" t="s">
        <v>85</v>
      </c>
      <c r="AY1267" s="161" t="s">
        <v>348</v>
      </c>
    </row>
    <row r="1268" spans="2:65" s="1" customFormat="1" ht="10.199999999999999">
      <c r="B1268" s="33"/>
      <c r="D1268" s="154" t="s">
        <v>376</v>
      </c>
      <c r="F1268" s="167" t="s">
        <v>1123</v>
      </c>
      <c r="L1268" s="33"/>
      <c r="M1268" s="152"/>
      <c r="T1268" s="54"/>
      <c r="AU1268" s="17" t="s">
        <v>113</v>
      </c>
    </row>
    <row r="1269" spans="2:65" s="1" customFormat="1" ht="10.199999999999999">
      <c r="B1269" s="33"/>
      <c r="D1269" s="154" t="s">
        <v>376</v>
      </c>
      <c r="F1269" s="168" t="s">
        <v>1124</v>
      </c>
      <c r="H1269" s="169">
        <v>73.498999999999995</v>
      </c>
      <c r="L1269" s="33"/>
      <c r="M1269" s="152"/>
      <c r="T1269" s="54"/>
      <c r="AU1269" s="17" t="s">
        <v>113</v>
      </c>
    </row>
    <row r="1270" spans="2:65" s="1" customFormat="1" ht="10.199999999999999">
      <c r="B1270" s="33"/>
      <c r="D1270" s="154" t="s">
        <v>376</v>
      </c>
      <c r="F1270" s="167" t="s">
        <v>1125</v>
      </c>
      <c r="L1270" s="33"/>
      <c r="M1270" s="152"/>
      <c r="T1270" s="54"/>
      <c r="AU1270" s="17" t="s">
        <v>113</v>
      </c>
    </row>
    <row r="1271" spans="2:65" s="1" customFormat="1" ht="10.199999999999999">
      <c r="B1271" s="33"/>
      <c r="D1271" s="154" t="s">
        <v>376</v>
      </c>
      <c r="F1271" s="168" t="s">
        <v>1126</v>
      </c>
      <c r="H1271" s="169">
        <v>98.510999999999996</v>
      </c>
      <c r="L1271" s="33"/>
      <c r="M1271" s="152"/>
      <c r="T1271" s="54"/>
      <c r="AU1271" s="17" t="s">
        <v>113</v>
      </c>
    </row>
    <row r="1272" spans="2:65" s="13" customFormat="1" ht="10.199999999999999">
      <c r="B1272" s="160"/>
      <c r="D1272" s="154" t="s">
        <v>360</v>
      </c>
      <c r="F1272" s="162" t="s">
        <v>1131</v>
      </c>
      <c r="H1272" s="163">
        <v>175.45</v>
      </c>
      <c r="I1272" s="164"/>
      <c r="L1272" s="160"/>
      <c r="M1272" s="165"/>
      <c r="T1272" s="166"/>
      <c r="AT1272" s="161" t="s">
        <v>360</v>
      </c>
      <c r="AU1272" s="161" t="s">
        <v>113</v>
      </c>
      <c r="AV1272" s="13" t="s">
        <v>87</v>
      </c>
      <c r="AW1272" s="13" t="s">
        <v>4</v>
      </c>
      <c r="AX1272" s="13" t="s">
        <v>85</v>
      </c>
      <c r="AY1272" s="161" t="s">
        <v>348</v>
      </c>
    </row>
    <row r="1273" spans="2:65" s="1" customFormat="1" ht="37.799999999999997" customHeight="1">
      <c r="B1273" s="33"/>
      <c r="C1273" s="136" t="s">
        <v>1132</v>
      </c>
      <c r="D1273" s="136" t="s">
        <v>352</v>
      </c>
      <c r="E1273" s="137" t="s">
        <v>958</v>
      </c>
      <c r="F1273" s="138" t="s">
        <v>959</v>
      </c>
      <c r="G1273" s="139" t="s">
        <v>436</v>
      </c>
      <c r="H1273" s="140">
        <v>131.173</v>
      </c>
      <c r="I1273" s="141"/>
      <c r="J1273" s="142">
        <f>ROUND(I1273*H1273,2)</f>
        <v>0</v>
      </c>
      <c r="K1273" s="138" t="s">
        <v>356</v>
      </c>
      <c r="L1273" s="33"/>
      <c r="M1273" s="143" t="s">
        <v>32</v>
      </c>
      <c r="N1273" s="144" t="s">
        <v>49</v>
      </c>
      <c r="P1273" s="145">
        <f>O1273*H1273</f>
        <v>0</v>
      </c>
      <c r="Q1273" s="145">
        <v>0</v>
      </c>
      <c r="R1273" s="145">
        <f>Q1273*H1273</f>
        <v>0</v>
      </c>
      <c r="S1273" s="145">
        <v>0</v>
      </c>
      <c r="T1273" s="146">
        <f>S1273*H1273</f>
        <v>0</v>
      </c>
      <c r="AR1273" s="147" t="s">
        <v>133</v>
      </c>
      <c r="AT1273" s="147" t="s">
        <v>352</v>
      </c>
      <c r="AU1273" s="147" t="s">
        <v>113</v>
      </c>
      <c r="AY1273" s="17" t="s">
        <v>348</v>
      </c>
      <c r="BE1273" s="148">
        <f>IF(N1273="základní",J1273,0)</f>
        <v>0</v>
      </c>
      <c r="BF1273" s="148">
        <f>IF(N1273="snížená",J1273,0)</f>
        <v>0</v>
      </c>
      <c r="BG1273" s="148">
        <f>IF(N1273="zákl. přenesená",J1273,0)</f>
        <v>0</v>
      </c>
      <c r="BH1273" s="148">
        <f>IF(N1273="sníž. přenesená",J1273,0)</f>
        <v>0</v>
      </c>
      <c r="BI1273" s="148">
        <f>IF(N1273="nulová",J1273,0)</f>
        <v>0</v>
      </c>
      <c r="BJ1273" s="17" t="s">
        <v>85</v>
      </c>
      <c r="BK1273" s="148">
        <f>ROUND(I1273*H1273,2)</f>
        <v>0</v>
      </c>
      <c r="BL1273" s="17" t="s">
        <v>133</v>
      </c>
      <c r="BM1273" s="147" t="s">
        <v>1133</v>
      </c>
    </row>
    <row r="1274" spans="2:65" s="1" customFormat="1" ht="10.199999999999999">
      <c r="B1274" s="33"/>
      <c r="D1274" s="149" t="s">
        <v>358</v>
      </c>
      <c r="F1274" s="150" t="s">
        <v>961</v>
      </c>
      <c r="I1274" s="151"/>
      <c r="L1274" s="33"/>
      <c r="M1274" s="152"/>
      <c r="T1274" s="54"/>
      <c r="AT1274" s="17" t="s">
        <v>358</v>
      </c>
      <c r="AU1274" s="17" t="s">
        <v>113</v>
      </c>
    </row>
    <row r="1275" spans="2:65" s="12" customFormat="1" ht="10.199999999999999">
      <c r="B1275" s="153"/>
      <c r="D1275" s="154" t="s">
        <v>360</v>
      </c>
      <c r="E1275" s="155" t="s">
        <v>32</v>
      </c>
      <c r="F1275" s="156" t="s">
        <v>361</v>
      </c>
      <c r="H1275" s="155" t="s">
        <v>32</v>
      </c>
      <c r="I1275" s="157"/>
      <c r="L1275" s="153"/>
      <c r="M1275" s="158"/>
      <c r="T1275" s="159"/>
      <c r="AT1275" s="155" t="s">
        <v>360</v>
      </c>
      <c r="AU1275" s="155" t="s">
        <v>113</v>
      </c>
      <c r="AV1275" s="12" t="s">
        <v>85</v>
      </c>
      <c r="AW1275" s="12" t="s">
        <v>39</v>
      </c>
      <c r="AX1275" s="12" t="s">
        <v>78</v>
      </c>
      <c r="AY1275" s="155" t="s">
        <v>348</v>
      </c>
    </row>
    <row r="1276" spans="2:65" s="12" customFormat="1" ht="10.199999999999999">
      <c r="B1276" s="153"/>
      <c r="D1276" s="154" t="s">
        <v>360</v>
      </c>
      <c r="E1276" s="155" t="s">
        <v>32</v>
      </c>
      <c r="F1276" s="156" t="s">
        <v>362</v>
      </c>
      <c r="H1276" s="155" t="s">
        <v>32</v>
      </c>
      <c r="I1276" s="157"/>
      <c r="L1276" s="153"/>
      <c r="M1276" s="158"/>
      <c r="T1276" s="159"/>
      <c r="AT1276" s="155" t="s">
        <v>360</v>
      </c>
      <c r="AU1276" s="155" t="s">
        <v>113</v>
      </c>
      <c r="AV1276" s="12" t="s">
        <v>85</v>
      </c>
      <c r="AW1276" s="12" t="s">
        <v>39</v>
      </c>
      <c r="AX1276" s="12" t="s">
        <v>78</v>
      </c>
      <c r="AY1276" s="155" t="s">
        <v>348</v>
      </c>
    </row>
    <row r="1277" spans="2:65" s="12" customFormat="1" ht="10.199999999999999">
      <c r="B1277" s="153"/>
      <c r="D1277" s="154" t="s">
        <v>360</v>
      </c>
      <c r="E1277" s="155" t="s">
        <v>32</v>
      </c>
      <c r="F1277" s="156" t="s">
        <v>559</v>
      </c>
      <c r="H1277" s="155" t="s">
        <v>32</v>
      </c>
      <c r="I1277" s="157"/>
      <c r="L1277" s="153"/>
      <c r="M1277" s="158"/>
      <c r="T1277" s="159"/>
      <c r="AT1277" s="155" t="s">
        <v>360</v>
      </c>
      <c r="AU1277" s="155" t="s">
        <v>113</v>
      </c>
      <c r="AV1277" s="12" t="s">
        <v>85</v>
      </c>
      <c r="AW1277" s="12" t="s">
        <v>39</v>
      </c>
      <c r="AX1277" s="12" t="s">
        <v>78</v>
      </c>
      <c r="AY1277" s="155" t="s">
        <v>348</v>
      </c>
    </row>
    <row r="1278" spans="2:65" s="12" customFormat="1" ht="10.199999999999999">
      <c r="B1278" s="153"/>
      <c r="D1278" s="154" t="s">
        <v>360</v>
      </c>
      <c r="E1278" s="155" t="s">
        <v>32</v>
      </c>
      <c r="F1278" s="156" t="s">
        <v>1134</v>
      </c>
      <c r="H1278" s="155" t="s">
        <v>32</v>
      </c>
      <c r="I1278" s="157"/>
      <c r="L1278" s="153"/>
      <c r="M1278" s="158"/>
      <c r="T1278" s="159"/>
      <c r="AT1278" s="155" t="s">
        <v>360</v>
      </c>
      <c r="AU1278" s="155" t="s">
        <v>113</v>
      </c>
      <c r="AV1278" s="12" t="s">
        <v>85</v>
      </c>
      <c r="AW1278" s="12" t="s">
        <v>39</v>
      </c>
      <c r="AX1278" s="12" t="s">
        <v>78</v>
      </c>
      <c r="AY1278" s="155" t="s">
        <v>348</v>
      </c>
    </row>
    <row r="1279" spans="2:65" s="12" customFormat="1" ht="10.199999999999999">
      <c r="B1279" s="153"/>
      <c r="D1279" s="154" t="s">
        <v>360</v>
      </c>
      <c r="E1279" s="155" t="s">
        <v>32</v>
      </c>
      <c r="F1279" s="156" t="s">
        <v>1135</v>
      </c>
      <c r="H1279" s="155" t="s">
        <v>32</v>
      </c>
      <c r="I1279" s="157"/>
      <c r="L1279" s="153"/>
      <c r="M1279" s="158"/>
      <c r="T1279" s="159"/>
      <c r="AT1279" s="155" t="s">
        <v>360</v>
      </c>
      <c r="AU1279" s="155" t="s">
        <v>113</v>
      </c>
      <c r="AV1279" s="12" t="s">
        <v>85</v>
      </c>
      <c r="AW1279" s="12" t="s">
        <v>39</v>
      </c>
      <c r="AX1279" s="12" t="s">
        <v>78</v>
      </c>
      <c r="AY1279" s="155" t="s">
        <v>348</v>
      </c>
    </row>
    <row r="1280" spans="2:65" s="12" customFormat="1" ht="10.199999999999999">
      <c r="B1280" s="153"/>
      <c r="D1280" s="154" t="s">
        <v>360</v>
      </c>
      <c r="E1280" s="155" t="s">
        <v>32</v>
      </c>
      <c r="F1280" s="156" t="s">
        <v>368</v>
      </c>
      <c r="H1280" s="155" t="s">
        <v>32</v>
      </c>
      <c r="I1280" s="157"/>
      <c r="L1280" s="153"/>
      <c r="M1280" s="158"/>
      <c r="T1280" s="159"/>
      <c r="AT1280" s="155" t="s">
        <v>360</v>
      </c>
      <c r="AU1280" s="155" t="s">
        <v>113</v>
      </c>
      <c r="AV1280" s="12" t="s">
        <v>85</v>
      </c>
      <c r="AW1280" s="12" t="s">
        <v>39</v>
      </c>
      <c r="AX1280" s="12" t="s">
        <v>78</v>
      </c>
      <c r="AY1280" s="155" t="s">
        <v>348</v>
      </c>
    </row>
    <row r="1281" spans="2:65" s="12" customFormat="1" ht="10.199999999999999">
      <c r="B1281" s="153"/>
      <c r="D1281" s="154" t="s">
        <v>360</v>
      </c>
      <c r="E1281" s="155" t="s">
        <v>32</v>
      </c>
      <c r="F1281" s="156" t="s">
        <v>1069</v>
      </c>
      <c r="H1281" s="155" t="s">
        <v>32</v>
      </c>
      <c r="I1281" s="157"/>
      <c r="L1281" s="153"/>
      <c r="M1281" s="158"/>
      <c r="T1281" s="159"/>
      <c r="AT1281" s="155" t="s">
        <v>360</v>
      </c>
      <c r="AU1281" s="155" t="s">
        <v>113</v>
      </c>
      <c r="AV1281" s="12" t="s">
        <v>85</v>
      </c>
      <c r="AW1281" s="12" t="s">
        <v>39</v>
      </c>
      <c r="AX1281" s="12" t="s">
        <v>78</v>
      </c>
      <c r="AY1281" s="155" t="s">
        <v>348</v>
      </c>
    </row>
    <row r="1282" spans="2:65" s="13" customFormat="1" ht="10.199999999999999">
      <c r="B1282" s="160"/>
      <c r="D1282" s="154" t="s">
        <v>360</v>
      </c>
      <c r="E1282" s="162" t="s">
        <v>32</v>
      </c>
      <c r="F1282" s="170" t="s">
        <v>175</v>
      </c>
      <c r="H1282" s="163">
        <v>131.173</v>
      </c>
      <c r="I1282" s="164"/>
      <c r="L1282" s="160"/>
      <c r="M1282" s="165"/>
      <c r="T1282" s="166"/>
      <c r="AT1282" s="161" t="s">
        <v>360</v>
      </c>
      <c r="AU1282" s="161" t="s">
        <v>113</v>
      </c>
      <c r="AV1282" s="13" t="s">
        <v>87</v>
      </c>
      <c r="AW1282" s="13" t="s">
        <v>39</v>
      </c>
      <c r="AX1282" s="13" t="s">
        <v>85</v>
      </c>
      <c r="AY1282" s="161" t="s">
        <v>348</v>
      </c>
    </row>
    <row r="1283" spans="2:65" s="1" customFormat="1" ht="55.5" customHeight="1">
      <c r="B1283" s="33"/>
      <c r="C1283" s="136" t="s">
        <v>1136</v>
      </c>
      <c r="D1283" s="136" t="s">
        <v>352</v>
      </c>
      <c r="E1283" s="137" t="s">
        <v>965</v>
      </c>
      <c r="F1283" s="138" t="s">
        <v>966</v>
      </c>
      <c r="G1283" s="139" t="s">
        <v>436</v>
      </c>
      <c r="H1283" s="140">
        <v>131.173</v>
      </c>
      <c r="I1283" s="141"/>
      <c r="J1283" s="142">
        <f>ROUND(I1283*H1283,2)</f>
        <v>0</v>
      </c>
      <c r="K1283" s="138" t="s">
        <v>356</v>
      </c>
      <c r="L1283" s="33"/>
      <c r="M1283" s="143" t="s">
        <v>32</v>
      </c>
      <c r="N1283" s="144" t="s">
        <v>49</v>
      </c>
      <c r="P1283" s="145">
        <f>O1283*H1283</f>
        <v>0</v>
      </c>
      <c r="Q1283" s="145">
        <v>5.0000000000000002E-5</v>
      </c>
      <c r="R1283" s="145">
        <f>Q1283*H1283</f>
        <v>6.5586500000000001E-3</v>
      </c>
      <c r="S1283" s="145">
        <v>0</v>
      </c>
      <c r="T1283" s="146">
        <f>S1283*H1283</f>
        <v>0</v>
      </c>
      <c r="AR1283" s="147" t="s">
        <v>133</v>
      </c>
      <c r="AT1283" s="147" t="s">
        <v>352</v>
      </c>
      <c r="AU1283" s="147" t="s">
        <v>113</v>
      </c>
      <c r="AY1283" s="17" t="s">
        <v>348</v>
      </c>
      <c r="BE1283" s="148">
        <f>IF(N1283="základní",J1283,0)</f>
        <v>0</v>
      </c>
      <c r="BF1283" s="148">
        <f>IF(N1283="snížená",J1283,0)</f>
        <v>0</v>
      </c>
      <c r="BG1283" s="148">
        <f>IF(N1283="zákl. přenesená",J1283,0)</f>
        <v>0</v>
      </c>
      <c r="BH1283" s="148">
        <f>IF(N1283="sníž. přenesená",J1283,0)</f>
        <v>0</v>
      </c>
      <c r="BI1283" s="148">
        <f>IF(N1283="nulová",J1283,0)</f>
        <v>0</v>
      </c>
      <c r="BJ1283" s="17" t="s">
        <v>85</v>
      </c>
      <c r="BK1283" s="148">
        <f>ROUND(I1283*H1283,2)</f>
        <v>0</v>
      </c>
      <c r="BL1283" s="17" t="s">
        <v>133</v>
      </c>
      <c r="BM1283" s="147" t="s">
        <v>1137</v>
      </c>
    </row>
    <row r="1284" spans="2:65" s="1" customFormat="1" ht="10.199999999999999">
      <c r="B1284" s="33"/>
      <c r="D1284" s="149" t="s">
        <v>358</v>
      </c>
      <c r="F1284" s="150" t="s">
        <v>968</v>
      </c>
      <c r="I1284" s="151"/>
      <c r="L1284" s="33"/>
      <c r="M1284" s="152"/>
      <c r="T1284" s="54"/>
      <c r="AT1284" s="17" t="s">
        <v>358</v>
      </c>
      <c r="AU1284" s="17" t="s">
        <v>113</v>
      </c>
    </row>
    <row r="1285" spans="2:65" s="12" customFormat="1" ht="10.199999999999999">
      <c r="B1285" s="153"/>
      <c r="D1285" s="154" t="s">
        <v>360</v>
      </c>
      <c r="E1285" s="155" t="s">
        <v>32</v>
      </c>
      <c r="F1285" s="156" t="s">
        <v>361</v>
      </c>
      <c r="H1285" s="155" t="s">
        <v>32</v>
      </c>
      <c r="I1285" s="157"/>
      <c r="L1285" s="153"/>
      <c r="M1285" s="158"/>
      <c r="T1285" s="159"/>
      <c r="AT1285" s="155" t="s">
        <v>360</v>
      </c>
      <c r="AU1285" s="155" t="s">
        <v>113</v>
      </c>
      <c r="AV1285" s="12" t="s">
        <v>85</v>
      </c>
      <c r="AW1285" s="12" t="s">
        <v>39</v>
      </c>
      <c r="AX1285" s="12" t="s">
        <v>78</v>
      </c>
      <c r="AY1285" s="155" t="s">
        <v>348</v>
      </c>
    </row>
    <row r="1286" spans="2:65" s="12" customFormat="1" ht="10.199999999999999">
      <c r="B1286" s="153"/>
      <c r="D1286" s="154" t="s">
        <v>360</v>
      </c>
      <c r="E1286" s="155" t="s">
        <v>32</v>
      </c>
      <c r="F1286" s="156" t="s">
        <v>362</v>
      </c>
      <c r="H1286" s="155" t="s">
        <v>32</v>
      </c>
      <c r="I1286" s="157"/>
      <c r="L1286" s="153"/>
      <c r="M1286" s="158"/>
      <c r="T1286" s="159"/>
      <c r="AT1286" s="155" t="s">
        <v>360</v>
      </c>
      <c r="AU1286" s="155" t="s">
        <v>113</v>
      </c>
      <c r="AV1286" s="12" t="s">
        <v>85</v>
      </c>
      <c r="AW1286" s="12" t="s">
        <v>39</v>
      </c>
      <c r="AX1286" s="12" t="s">
        <v>78</v>
      </c>
      <c r="AY1286" s="155" t="s">
        <v>348</v>
      </c>
    </row>
    <row r="1287" spans="2:65" s="12" customFormat="1" ht="10.199999999999999">
      <c r="B1287" s="153"/>
      <c r="D1287" s="154" t="s">
        <v>360</v>
      </c>
      <c r="E1287" s="155" t="s">
        <v>32</v>
      </c>
      <c r="F1287" s="156" t="s">
        <v>559</v>
      </c>
      <c r="H1287" s="155" t="s">
        <v>32</v>
      </c>
      <c r="I1287" s="157"/>
      <c r="L1287" s="153"/>
      <c r="M1287" s="158"/>
      <c r="T1287" s="159"/>
      <c r="AT1287" s="155" t="s">
        <v>360</v>
      </c>
      <c r="AU1287" s="155" t="s">
        <v>113</v>
      </c>
      <c r="AV1287" s="12" t="s">
        <v>85</v>
      </c>
      <c r="AW1287" s="12" t="s">
        <v>39</v>
      </c>
      <c r="AX1287" s="12" t="s">
        <v>78</v>
      </c>
      <c r="AY1287" s="155" t="s">
        <v>348</v>
      </c>
    </row>
    <row r="1288" spans="2:65" s="12" customFormat="1" ht="10.199999999999999">
      <c r="B1288" s="153"/>
      <c r="D1288" s="154" t="s">
        <v>360</v>
      </c>
      <c r="E1288" s="155" t="s">
        <v>32</v>
      </c>
      <c r="F1288" s="156" t="s">
        <v>1134</v>
      </c>
      <c r="H1288" s="155" t="s">
        <v>32</v>
      </c>
      <c r="I1288" s="157"/>
      <c r="L1288" s="153"/>
      <c r="M1288" s="158"/>
      <c r="T1288" s="159"/>
      <c r="AT1288" s="155" t="s">
        <v>360</v>
      </c>
      <c r="AU1288" s="155" t="s">
        <v>113</v>
      </c>
      <c r="AV1288" s="12" t="s">
        <v>85</v>
      </c>
      <c r="AW1288" s="12" t="s">
        <v>39</v>
      </c>
      <c r="AX1288" s="12" t="s">
        <v>78</v>
      </c>
      <c r="AY1288" s="155" t="s">
        <v>348</v>
      </c>
    </row>
    <row r="1289" spans="2:65" s="12" customFormat="1" ht="10.199999999999999">
      <c r="B1289" s="153"/>
      <c r="D1289" s="154" t="s">
        <v>360</v>
      </c>
      <c r="E1289" s="155" t="s">
        <v>32</v>
      </c>
      <c r="F1289" s="156" t="s">
        <v>1135</v>
      </c>
      <c r="H1289" s="155" t="s">
        <v>32</v>
      </c>
      <c r="I1289" s="157"/>
      <c r="L1289" s="153"/>
      <c r="M1289" s="158"/>
      <c r="T1289" s="159"/>
      <c r="AT1289" s="155" t="s">
        <v>360</v>
      </c>
      <c r="AU1289" s="155" t="s">
        <v>113</v>
      </c>
      <c r="AV1289" s="12" t="s">
        <v>85</v>
      </c>
      <c r="AW1289" s="12" t="s">
        <v>39</v>
      </c>
      <c r="AX1289" s="12" t="s">
        <v>78</v>
      </c>
      <c r="AY1289" s="155" t="s">
        <v>348</v>
      </c>
    </row>
    <row r="1290" spans="2:65" s="12" customFormat="1" ht="10.199999999999999">
      <c r="B1290" s="153"/>
      <c r="D1290" s="154" t="s">
        <v>360</v>
      </c>
      <c r="E1290" s="155" t="s">
        <v>32</v>
      </c>
      <c r="F1290" s="156" t="s">
        <v>368</v>
      </c>
      <c r="H1290" s="155" t="s">
        <v>32</v>
      </c>
      <c r="I1290" s="157"/>
      <c r="L1290" s="153"/>
      <c r="M1290" s="158"/>
      <c r="T1290" s="159"/>
      <c r="AT1290" s="155" t="s">
        <v>360</v>
      </c>
      <c r="AU1290" s="155" t="s">
        <v>113</v>
      </c>
      <c r="AV1290" s="12" t="s">
        <v>85</v>
      </c>
      <c r="AW1290" s="12" t="s">
        <v>39</v>
      </c>
      <c r="AX1290" s="12" t="s">
        <v>78</v>
      </c>
      <c r="AY1290" s="155" t="s">
        <v>348</v>
      </c>
    </row>
    <row r="1291" spans="2:65" s="12" customFormat="1" ht="10.199999999999999">
      <c r="B1291" s="153"/>
      <c r="D1291" s="154" t="s">
        <v>360</v>
      </c>
      <c r="E1291" s="155" t="s">
        <v>32</v>
      </c>
      <c r="F1291" s="156" t="s">
        <v>1069</v>
      </c>
      <c r="H1291" s="155" t="s">
        <v>32</v>
      </c>
      <c r="I1291" s="157"/>
      <c r="L1291" s="153"/>
      <c r="M1291" s="158"/>
      <c r="T1291" s="159"/>
      <c r="AT1291" s="155" t="s">
        <v>360</v>
      </c>
      <c r="AU1291" s="155" t="s">
        <v>113</v>
      </c>
      <c r="AV1291" s="12" t="s">
        <v>85</v>
      </c>
      <c r="AW1291" s="12" t="s">
        <v>39</v>
      </c>
      <c r="AX1291" s="12" t="s">
        <v>78</v>
      </c>
      <c r="AY1291" s="155" t="s">
        <v>348</v>
      </c>
    </row>
    <row r="1292" spans="2:65" s="13" customFormat="1" ht="10.199999999999999">
      <c r="B1292" s="160"/>
      <c r="D1292" s="154" t="s">
        <v>360</v>
      </c>
      <c r="E1292" s="162" t="s">
        <v>32</v>
      </c>
      <c r="F1292" s="170" t="s">
        <v>175</v>
      </c>
      <c r="H1292" s="163">
        <v>131.173</v>
      </c>
      <c r="I1292" s="164"/>
      <c r="L1292" s="160"/>
      <c r="M1292" s="165"/>
      <c r="T1292" s="166"/>
      <c r="AT1292" s="161" t="s">
        <v>360</v>
      </c>
      <c r="AU1292" s="161" t="s">
        <v>113</v>
      </c>
      <c r="AV1292" s="13" t="s">
        <v>87</v>
      </c>
      <c r="AW1292" s="13" t="s">
        <v>39</v>
      </c>
      <c r="AX1292" s="13" t="s">
        <v>85</v>
      </c>
      <c r="AY1292" s="161" t="s">
        <v>348</v>
      </c>
    </row>
    <row r="1293" spans="2:65" s="1" customFormat="1" ht="37.799999999999997" customHeight="1">
      <c r="B1293" s="33"/>
      <c r="C1293" s="136" t="s">
        <v>1138</v>
      </c>
      <c r="D1293" s="136" t="s">
        <v>352</v>
      </c>
      <c r="E1293" s="137" t="s">
        <v>970</v>
      </c>
      <c r="F1293" s="138" t="s">
        <v>971</v>
      </c>
      <c r="G1293" s="139" t="s">
        <v>436</v>
      </c>
      <c r="H1293" s="140">
        <v>131.173</v>
      </c>
      <c r="I1293" s="141"/>
      <c r="J1293" s="142">
        <f>ROUND(I1293*H1293,2)</f>
        <v>0</v>
      </c>
      <c r="K1293" s="138" t="s">
        <v>356</v>
      </c>
      <c r="L1293" s="33"/>
      <c r="M1293" s="143" t="s">
        <v>32</v>
      </c>
      <c r="N1293" s="144" t="s">
        <v>49</v>
      </c>
      <c r="P1293" s="145">
        <f>O1293*H1293</f>
        <v>0</v>
      </c>
      <c r="Q1293" s="145">
        <v>4.4999999999999999E-4</v>
      </c>
      <c r="R1293" s="145">
        <f>Q1293*H1293</f>
        <v>5.902785E-2</v>
      </c>
      <c r="S1293" s="145">
        <v>0</v>
      </c>
      <c r="T1293" s="146">
        <f>S1293*H1293</f>
        <v>0</v>
      </c>
      <c r="AR1293" s="147" t="s">
        <v>133</v>
      </c>
      <c r="AT1293" s="147" t="s">
        <v>352</v>
      </c>
      <c r="AU1293" s="147" t="s">
        <v>113</v>
      </c>
      <c r="AY1293" s="17" t="s">
        <v>348</v>
      </c>
      <c r="BE1293" s="148">
        <f>IF(N1293="základní",J1293,0)</f>
        <v>0</v>
      </c>
      <c r="BF1293" s="148">
        <f>IF(N1293="snížená",J1293,0)</f>
        <v>0</v>
      </c>
      <c r="BG1293" s="148">
        <f>IF(N1293="zákl. přenesená",J1293,0)</f>
        <v>0</v>
      </c>
      <c r="BH1293" s="148">
        <f>IF(N1293="sníž. přenesená",J1293,0)</f>
        <v>0</v>
      </c>
      <c r="BI1293" s="148">
        <f>IF(N1293="nulová",J1293,0)</f>
        <v>0</v>
      </c>
      <c r="BJ1293" s="17" t="s">
        <v>85</v>
      </c>
      <c r="BK1293" s="148">
        <f>ROUND(I1293*H1293,2)</f>
        <v>0</v>
      </c>
      <c r="BL1293" s="17" t="s">
        <v>133</v>
      </c>
      <c r="BM1293" s="147" t="s">
        <v>1139</v>
      </c>
    </row>
    <row r="1294" spans="2:65" s="1" customFormat="1" ht="10.199999999999999">
      <c r="B1294" s="33"/>
      <c r="D1294" s="149" t="s">
        <v>358</v>
      </c>
      <c r="F1294" s="150" t="s">
        <v>973</v>
      </c>
      <c r="I1294" s="151"/>
      <c r="L1294" s="33"/>
      <c r="M1294" s="152"/>
      <c r="T1294" s="54"/>
      <c r="AT1294" s="17" t="s">
        <v>358</v>
      </c>
      <c r="AU1294" s="17" t="s">
        <v>113</v>
      </c>
    </row>
    <row r="1295" spans="2:65" s="12" customFormat="1" ht="10.199999999999999">
      <c r="B1295" s="153"/>
      <c r="D1295" s="154" t="s">
        <v>360</v>
      </c>
      <c r="E1295" s="155" t="s">
        <v>32</v>
      </c>
      <c r="F1295" s="156" t="s">
        <v>361</v>
      </c>
      <c r="H1295" s="155" t="s">
        <v>32</v>
      </c>
      <c r="I1295" s="157"/>
      <c r="L1295" s="153"/>
      <c r="M1295" s="158"/>
      <c r="T1295" s="159"/>
      <c r="AT1295" s="155" t="s">
        <v>360</v>
      </c>
      <c r="AU1295" s="155" t="s">
        <v>113</v>
      </c>
      <c r="AV1295" s="12" t="s">
        <v>85</v>
      </c>
      <c r="AW1295" s="12" t="s">
        <v>39</v>
      </c>
      <c r="AX1295" s="12" t="s">
        <v>78</v>
      </c>
      <c r="AY1295" s="155" t="s">
        <v>348</v>
      </c>
    </row>
    <row r="1296" spans="2:65" s="12" customFormat="1" ht="10.199999999999999">
      <c r="B1296" s="153"/>
      <c r="D1296" s="154" t="s">
        <v>360</v>
      </c>
      <c r="E1296" s="155" t="s">
        <v>32</v>
      </c>
      <c r="F1296" s="156" t="s">
        <v>362</v>
      </c>
      <c r="H1296" s="155" t="s">
        <v>32</v>
      </c>
      <c r="I1296" s="157"/>
      <c r="L1296" s="153"/>
      <c r="M1296" s="158"/>
      <c r="T1296" s="159"/>
      <c r="AT1296" s="155" t="s">
        <v>360</v>
      </c>
      <c r="AU1296" s="155" t="s">
        <v>113</v>
      </c>
      <c r="AV1296" s="12" t="s">
        <v>85</v>
      </c>
      <c r="AW1296" s="12" t="s">
        <v>39</v>
      </c>
      <c r="AX1296" s="12" t="s">
        <v>78</v>
      </c>
      <c r="AY1296" s="155" t="s">
        <v>348</v>
      </c>
    </row>
    <row r="1297" spans="2:65" s="12" customFormat="1" ht="10.199999999999999">
      <c r="B1297" s="153"/>
      <c r="D1297" s="154" t="s">
        <v>360</v>
      </c>
      <c r="E1297" s="155" t="s">
        <v>32</v>
      </c>
      <c r="F1297" s="156" t="s">
        <v>559</v>
      </c>
      <c r="H1297" s="155" t="s">
        <v>32</v>
      </c>
      <c r="I1297" s="157"/>
      <c r="L1297" s="153"/>
      <c r="M1297" s="158"/>
      <c r="T1297" s="159"/>
      <c r="AT1297" s="155" t="s">
        <v>360</v>
      </c>
      <c r="AU1297" s="155" t="s">
        <v>113</v>
      </c>
      <c r="AV1297" s="12" t="s">
        <v>85</v>
      </c>
      <c r="AW1297" s="12" t="s">
        <v>39</v>
      </c>
      <c r="AX1297" s="12" t="s">
        <v>78</v>
      </c>
      <c r="AY1297" s="155" t="s">
        <v>348</v>
      </c>
    </row>
    <row r="1298" spans="2:65" s="12" customFormat="1" ht="10.199999999999999">
      <c r="B1298" s="153"/>
      <c r="D1298" s="154" t="s">
        <v>360</v>
      </c>
      <c r="E1298" s="155" t="s">
        <v>32</v>
      </c>
      <c r="F1298" s="156" t="s">
        <v>1134</v>
      </c>
      <c r="H1298" s="155" t="s">
        <v>32</v>
      </c>
      <c r="I1298" s="157"/>
      <c r="L1298" s="153"/>
      <c r="M1298" s="158"/>
      <c r="T1298" s="159"/>
      <c r="AT1298" s="155" t="s">
        <v>360</v>
      </c>
      <c r="AU1298" s="155" t="s">
        <v>113</v>
      </c>
      <c r="AV1298" s="12" t="s">
        <v>85</v>
      </c>
      <c r="AW1298" s="12" t="s">
        <v>39</v>
      </c>
      <c r="AX1298" s="12" t="s">
        <v>78</v>
      </c>
      <c r="AY1298" s="155" t="s">
        <v>348</v>
      </c>
    </row>
    <row r="1299" spans="2:65" s="12" customFormat="1" ht="10.199999999999999">
      <c r="B1299" s="153"/>
      <c r="D1299" s="154" t="s">
        <v>360</v>
      </c>
      <c r="E1299" s="155" t="s">
        <v>32</v>
      </c>
      <c r="F1299" s="156" t="s">
        <v>1135</v>
      </c>
      <c r="H1299" s="155" t="s">
        <v>32</v>
      </c>
      <c r="I1299" s="157"/>
      <c r="L1299" s="153"/>
      <c r="M1299" s="158"/>
      <c r="T1299" s="159"/>
      <c r="AT1299" s="155" t="s">
        <v>360</v>
      </c>
      <c r="AU1299" s="155" t="s">
        <v>113</v>
      </c>
      <c r="AV1299" s="12" t="s">
        <v>85</v>
      </c>
      <c r="AW1299" s="12" t="s">
        <v>39</v>
      </c>
      <c r="AX1299" s="12" t="s">
        <v>78</v>
      </c>
      <c r="AY1299" s="155" t="s">
        <v>348</v>
      </c>
    </row>
    <row r="1300" spans="2:65" s="12" customFormat="1" ht="10.199999999999999">
      <c r="B1300" s="153"/>
      <c r="D1300" s="154" t="s">
        <v>360</v>
      </c>
      <c r="E1300" s="155" t="s">
        <v>32</v>
      </c>
      <c r="F1300" s="156" t="s">
        <v>368</v>
      </c>
      <c r="H1300" s="155" t="s">
        <v>32</v>
      </c>
      <c r="I1300" s="157"/>
      <c r="L1300" s="153"/>
      <c r="M1300" s="158"/>
      <c r="T1300" s="159"/>
      <c r="AT1300" s="155" t="s">
        <v>360</v>
      </c>
      <c r="AU1300" s="155" t="s">
        <v>113</v>
      </c>
      <c r="AV1300" s="12" t="s">
        <v>85</v>
      </c>
      <c r="AW1300" s="12" t="s">
        <v>39</v>
      </c>
      <c r="AX1300" s="12" t="s">
        <v>78</v>
      </c>
      <c r="AY1300" s="155" t="s">
        <v>348</v>
      </c>
    </row>
    <row r="1301" spans="2:65" s="12" customFormat="1" ht="10.199999999999999">
      <c r="B1301" s="153"/>
      <c r="D1301" s="154" t="s">
        <v>360</v>
      </c>
      <c r="E1301" s="155" t="s">
        <v>32</v>
      </c>
      <c r="F1301" s="156" t="s">
        <v>1069</v>
      </c>
      <c r="H1301" s="155" t="s">
        <v>32</v>
      </c>
      <c r="I1301" s="157"/>
      <c r="L1301" s="153"/>
      <c r="M1301" s="158"/>
      <c r="T1301" s="159"/>
      <c r="AT1301" s="155" t="s">
        <v>360</v>
      </c>
      <c r="AU1301" s="155" t="s">
        <v>113</v>
      </c>
      <c r="AV1301" s="12" t="s">
        <v>85</v>
      </c>
      <c r="AW1301" s="12" t="s">
        <v>39</v>
      </c>
      <c r="AX1301" s="12" t="s">
        <v>78</v>
      </c>
      <c r="AY1301" s="155" t="s">
        <v>348</v>
      </c>
    </row>
    <row r="1302" spans="2:65" s="13" customFormat="1" ht="10.199999999999999">
      <c r="B1302" s="160"/>
      <c r="D1302" s="154" t="s">
        <v>360</v>
      </c>
      <c r="E1302" s="162" t="s">
        <v>32</v>
      </c>
      <c r="F1302" s="170" t="s">
        <v>175</v>
      </c>
      <c r="H1302" s="163">
        <v>131.173</v>
      </c>
      <c r="I1302" s="164"/>
      <c r="L1302" s="160"/>
      <c r="M1302" s="165"/>
      <c r="T1302" s="166"/>
      <c r="AT1302" s="161" t="s">
        <v>360</v>
      </c>
      <c r="AU1302" s="161" t="s">
        <v>113</v>
      </c>
      <c r="AV1302" s="13" t="s">
        <v>87</v>
      </c>
      <c r="AW1302" s="13" t="s">
        <v>39</v>
      </c>
      <c r="AX1302" s="13" t="s">
        <v>85</v>
      </c>
      <c r="AY1302" s="161" t="s">
        <v>348</v>
      </c>
    </row>
    <row r="1303" spans="2:65" s="11" customFormat="1" ht="20.85" customHeight="1">
      <c r="B1303" s="124"/>
      <c r="D1303" s="125" t="s">
        <v>77</v>
      </c>
      <c r="E1303" s="134" t="s">
        <v>1140</v>
      </c>
      <c r="F1303" s="134" t="s">
        <v>1141</v>
      </c>
      <c r="I1303" s="127"/>
      <c r="J1303" s="135">
        <f>BK1303</f>
        <v>0</v>
      </c>
      <c r="L1303" s="124"/>
      <c r="M1303" s="129"/>
      <c r="P1303" s="130">
        <f>SUM(P1304:P1317)</f>
        <v>0</v>
      </c>
      <c r="R1303" s="130">
        <f>SUM(R1304:R1317)</f>
        <v>0</v>
      </c>
      <c r="T1303" s="131">
        <f>SUM(T1304:T1317)</f>
        <v>2.7633599999999996</v>
      </c>
      <c r="AR1303" s="125" t="s">
        <v>85</v>
      </c>
      <c r="AT1303" s="132" t="s">
        <v>77</v>
      </c>
      <c r="AU1303" s="132" t="s">
        <v>87</v>
      </c>
      <c r="AY1303" s="125" t="s">
        <v>348</v>
      </c>
      <c r="BK1303" s="133">
        <f>SUM(BK1304:BK1317)</f>
        <v>0</v>
      </c>
    </row>
    <row r="1304" spans="2:65" s="1" customFormat="1" ht="33" customHeight="1">
      <c r="B1304" s="33"/>
      <c r="C1304" s="136" t="s">
        <v>1142</v>
      </c>
      <c r="D1304" s="136" t="s">
        <v>352</v>
      </c>
      <c r="E1304" s="137" t="s">
        <v>1143</v>
      </c>
      <c r="F1304" s="138" t="s">
        <v>1144</v>
      </c>
      <c r="G1304" s="139" t="s">
        <v>355</v>
      </c>
      <c r="H1304" s="140">
        <v>1.2829999999999999</v>
      </c>
      <c r="I1304" s="141"/>
      <c r="J1304" s="142">
        <f>ROUND(I1304*H1304,2)</f>
        <v>0</v>
      </c>
      <c r="K1304" s="138" t="s">
        <v>356</v>
      </c>
      <c r="L1304" s="33"/>
      <c r="M1304" s="143" t="s">
        <v>32</v>
      </c>
      <c r="N1304" s="144" t="s">
        <v>49</v>
      </c>
      <c r="P1304" s="145">
        <f>O1304*H1304</f>
        <v>0</v>
      </c>
      <c r="Q1304" s="145">
        <v>0</v>
      </c>
      <c r="R1304" s="145">
        <f>Q1304*H1304</f>
        <v>0</v>
      </c>
      <c r="S1304" s="145">
        <v>1.92</v>
      </c>
      <c r="T1304" s="146">
        <f>S1304*H1304</f>
        <v>2.4633599999999998</v>
      </c>
      <c r="AR1304" s="147" t="s">
        <v>133</v>
      </c>
      <c r="AT1304" s="147" t="s">
        <v>352</v>
      </c>
      <c r="AU1304" s="147" t="s">
        <v>113</v>
      </c>
      <c r="AY1304" s="17" t="s">
        <v>348</v>
      </c>
      <c r="BE1304" s="148">
        <f>IF(N1304="základní",J1304,0)</f>
        <v>0</v>
      </c>
      <c r="BF1304" s="148">
        <f>IF(N1304="snížená",J1304,0)</f>
        <v>0</v>
      </c>
      <c r="BG1304" s="148">
        <f>IF(N1304="zákl. přenesená",J1304,0)</f>
        <v>0</v>
      </c>
      <c r="BH1304" s="148">
        <f>IF(N1304="sníž. přenesená",J1304,0)</f>
        <v>0</v>
      </c>
      <c r="BI1304" s="148">
        <f>IF(N1304="nulová",J1304,0)</f>
        <v>0</v>
      </c>
      <c r="BJ1304" s="17" t="s">
        <v>85</v>
      </c>
      <c r="BK1304" s="148">
        <f>ROUND(I1304*H1304,2)</f>
        <v>0</v>
      </c>
      <c r="BL1304" s="17" t="s">
        <v>133</v>
      </c>
      <c r="BM1304" s="147" t="s">
        <v>1145</v>
      </c>
    </row>
    <row r="1305" spans="2:65" s="1" customFormat="1" ht="10.199999999999999">
      <c r="B1305" s="33"/>
      <c r="D1305" s="149" t="s">
        <v>358</v>
      </c>
      <c r="F1305" s="150" t="s">
        <v>1146</v>
      </c>
      <c r="I1305" s="151"/>
      <c r="L1305" s="33"/>
      <c r="M1305" s="152"/>
      <c r="T1305" s="54"/>
      <c r="AT1305" s="17" t="s">
        <v>358</v>
      </c>
      <c r="AU1305" s="17" t="s">
        <v>113</v>
      </c>
    </row>
    <row r="1306" spans="2:65" s="12" customFormat="1" ht="10.199999999999999">
      <c r="B1306" s="153"/>
      <c r="D1306" s="154" t="s">
        <v>360</v>
      </c>
      <c r="E1306" s="155" t="s">
        <v>32</v>
      </c>
      <c r="F1306" s="156" t="s">
        <v>361</v>
      </c>
      <c r="H1306" s="155" t="s">
        <v>32</v>
      </c>
      <c r="I1306" s="157"/>
      <c r="L1306" s="153"/>
      <c r="M1306" s="158"/>
      <c r="T1306" s="159"/>
      <c r="AT1306" s="155" t="s">
        <v>360</v>
      </c>
      <c r="AU1306" s="155" t="s">
        <v>113</v>
      </c>
      <c r="AV1306" s="12" t="s">
        <v>85</v>
      </c>
      <c r="AW1306" s="12" t="s">
        <v>39</v>
      </c>
      <c r="AX1306" s="12" t="s">
        <v>78</v>
      </c>
      <c r="AY1306" s="155" t="s">
        <v>348</v>
      </c>
    </row>
    <row r="1307" spans="2:65" s="12" customFormat="1" ht="10.199999999999999">
      <c r="B1307" s="153"/>
      <c r="D1307" s="154" t="s">
        <v>360</v>
      </c>
      <c r="E1307" s="155" t="s">
        <v>32</v>
      </c>
      <c r="F1307" s="156" t="s">
        <v>457</v>
      </c>
      <c r="H1307" s="155" t="s">
        <v>32</v>
      </c>
      <c r="I1307" s="157"/>
      <c r="L1307" s="153"/>
      <c r="M1307" s="158"/>
      <c r="T1307" s="159"/>
      <c r="AT1307" s="155" t="s">
        <v>360</v>
      </c>
      <c r="AU1307" s="155" t="s">
        <v>113</v>
      </c>
      <c r="AV1307" s="12" t="s">
        <v>85</v>
      </c>
      <c r="AW1307" s="12" t="s">
        <v>39</v>
      </c>
      <c r="AX1307" s="12" t="s">
        <v>78</v>
      </c>
      <c r="AY1307" s="155" t="s">
        <v>348</v>
      </c>
    </row>
    <row r="1308" spans="2:65" s="12" customFormat="1" ht="10.199999999999999">
      <c r="B1308" s="153"/>
      <c r="D1308" s="154" t="s">
        <v>360</v>
      </c>
      <c r="E1308" s="155" t="s">
        <v>32</v>
      </c>
      <c r="F1308" s="156" t="s">
        <v>1147</v>
      </c>
      <c r="H1308" s="155" t="s">
        <v>32</v>
      </c>
      <c r="I1308" s="157"/>
      <c r="L1308" s="153"/>
      <c r="M1308" s="158"/>
      <c r="T1308" s="159"/>
      <c r="AT1308" s="155" t="s">
        <v>360</v>
      </c>
      <c r="AU1308" s="155" t="s">
        <v>113</v>
      </c>
      <c r="AV1308" s="12" t="s">
        <v>85</v>
      </c>
      <c r="AW1308" s="12" t="s">
        <v>39</v>
      </c>
      <c r="AX1308" s="12" t="s">
        <v>78</v>
      </c>
      <c r="AY1308" s="155" t="s">
        <v>348</v>
      </c>
    </row>
    <row r="1309" spans="2:65" s="12" customFormat="1" ht="10.199999999999999">
      <c r="B1309" s="153"/>
      <c r="D1309" s="154" t="s">
        <v>360</v>
      </c>
      <c r="E1309" s="155" t="s">
        <v>32</v>
      </c>
      <c r="F1309" s="156" t="s">
        <v>1148</v>
      </c>
      <c r="H1309" s="155" t="s">
        <v>32</v>
      </c>
      <c r="I1309" s="157"/>
      <c r="L1309" s="153"/>
      <c r="M1309" s="158"/>
      <c r="T1309" s="159"/>
      <c r="AT1309" s="155" t="s">
        <v>360</v>
      </c>
      <c r="AU1309" s="155" t="s">
        <v>113</v>
      </c>
      <c r="AV1309" s="12" t="s">
        <v>85</v>
      </c>
      <c r="AW1309" s="12" t="s">
        <v>39</v>
      </c>
      <c r="AX1309" s="12" t="s">
        <v>78</v>
      </c>
      <c r="AY1309" s="155" t="s">
        <v>348</v>
      </c>
    </row>
    <row r="1310" spans="2:65" s="13" customFormat="1" ht="10.199999999999999">
      <c r="B1310" s="160"/>
      <c r="D1310" s="154" t="s">
        <v>360</v>
      </c>
      <c r="E1310" s="162" t="s">
        <v>32</v>
      </c>
      <c r="F1310" s="170" t="s">
        <v>251</v>
      </c>
      <c r="H1310" s="163">
        <v>1.2829999999999999</v>
      </c>
      <c r="I1310" s="164"/>
      <c r="L1310" s="160"/>
      <c r="M1310" s="165"/>
      <c r="T1310" s="166"/>
      <c r="AT1310" s="161" t="s">
        <v>360</v>
      </c>
      <c r="AU1310" s="161" t="s">
        <v>113</v>
      </c>
      <c r="AV1310" s="13" t="s">
        <v>87</v>
      </c>
      <c r="AW1310" s="13" t="s">
        <v>39</v>
      </c>
      <c r="AX1310" s="13" t="s">
        <v>85</v>
      </c>
      <c r="AY1310" s="161" t="s">
        <v>348</v>
      </c>
    </row>
    <row r="1311" spans="2:65" s="1" customFormat="1" ht="24.15" customHeight="1">
      <c r="B1311" s="33"/>
      <c r="C1311" s="136" t="s">
        <v>1149</v>
      </c>
      <c r="D1311" s="136" t="s">
        <v>352</v>
      </c>
      <c r="E1311" s="137" t="s">
        <v>1150</v>
      </c>
      <c r="F1311" s="138" t="s">
        <v>1151</v>
      </c>
      <c r="G1311" s="139" t="s">
        <v>515</v>
      </c>
      <c r="H1311" s="140">
        <v>3</v>
      </c>
      <c r="I1311" s="141"/>
      <c r="J1311" s="142">
        <f>ROUND(I1311*H1311,2)</f>
        <v>0</v>
      </c>
      <c r="K1311" s="138" t="s">
        <v>356</v>
      </c>
      <c r="L1311" s="33"/>
      <c r="M1311" s="143" t="s">
        <v>32</v>
      </c>
      <c r="N1311" s="144" t="s">
        <v>49</v>
      </c>
      <c r="P1311" s="145">
        <f>O1311*H1311</f>
        <v>0</v>
      </c>
      <c r="Q1311" s="145">
        <v>0</v>
      </c>
      <c r="R1311" s="145">
        <f>Q1311*H1311</f>
        <v>0</v>
      </c>
      <c r="S1311" s="145">
        <v>0.1</v>
      </c>
      <c r="T1311" s="146">
        <f>S1311*H1311</f>
        <v>0.30000000000000004</v>
      </c>
      <c r="AR1311" s="147" t="s">
        <v>133</v>
      </c>
      <c r="AT1311" s="147" t="s">
        <v>352</v>
      </c>
      <c r="AU1311" s="147" t="s">
        <v>113</v>
      </c>
      <c r="AY1311" s="17" t="s">
        <v>348</v>
      </c>
      <c r="BE1311" s="148">
        <f>IF(N1311="základní",J1311,0)</f>
        <v>0</v>
      </c>
      <c r="BF1311" s="148">
        <f>IF(N1311="snížená",J1311,0)</f>
        <v>0</v>
      </c>
      <c r="BG1311" s="148">
        <f>IF(N1311="zákl. přenesená",J1311,0)</f>
        <v>0</v>
      </c>
      <c r="BH1311" s="148">
        <f>IF(N1311="sníž. přenesená",J1311,0)</f>
        <v>0</v>
      </c>
      <c r="BI1311" s="148">
        <f>IF(N1311="nulová",J1311,0)</f>
        <v>0</v>
      </c>
      <c r="BJ1311" s="17" t="s">
        <v>85</v>
      </c>
      <c r="BK1311" s="148">
        <f>ROUND(I1311*H1311,2)</f>
        <v>0</v>
      </c>
      <c r="BL1311" s="17" t="s">
        <v>133</v>
      </c>
      <c r="BM1311" s="147" t="s">
        <v>1152</v>
      </c>
    </row>
    <row r="1312" spans="2:65" s="1" customFormat="1" ht="10.199999999999999">
      <c r="B1312" s="33"/>
      <c r="D1312" s="149" t="s">
        <v>358</v>
      </c>
      <c r="F1312" s="150" t="s">
        <v>1153</v>
      </c>
      <c r="I1312" s="151"/>
      <c r="L1312" s="33"/>
      <c r="M1312" s="152"/>
      <c r="T1312" s="54"/>
      <c r="AT1312" s="17" t="s">
        <v>358</v>
      </c>
      <c r="AU1312" s="17" t="s">
        <v>113</v>
      </c>
    </row>
    <row r="1313" spans="2:65" s="12" customFormat="1" ht="10.199999999999999">
      <c r="B1313" s="153"/>
      <c r="D1313" s="154" t="s">
        <v>360</v>
      </c>
      <c r="E1313" s="155" t="s">
        <v>32</v>
      </c>
      <c r="F1313" s="156" t="s">
        <v>361</v>
      </c>
      <c r="H1313" s="155" t="s">
        <v>32</v>
      </c>
      <c r="I1313" s="157"/>
      <c r="L1313" s="153"/>
      <c r="M1313" s="158"/>
      <c r="T1313" s="159"/>
      <c r="AT1313" s="155" t="s">
        <v>360</v>
      </c>
      <c r="AU1313" s="155" t="s">
        <v>113</v>
      </c>
      <c r="AV1313" s="12" t="s">
        <v>85</v>
      </c>
      <c r="AW1313" s="12" t="s">
        <v>39</v>
      </c>
      <c r="AX1313" s="12" t="s">
        <v>78</v>
      </c>
      <c r="AY1313" s="155" t="s">
        <v>348</v>
      </c>
    </row>
    <row r="1314" spans="2:65" s="12" customFormat="1" ht="10.199999999999999">
      <c r="B1314" s="153"/>
      <c r="D1314" s="154" t="s">
        <v>360</v>
      </c>
      <c r="E1314" s="155" t="s">
        <v>32</v>
      </c>
      <c r="F1314" s="156" t="s">
        <v>457</v>
      </c>
      <c r="H1314" s="155" t="s">
        <v>32</v>
      </c>
      <c r="I1314" s="157"/>
      <c r="L1314" s="153"/>
      <c r="M1314" s="158"/>
      <c r="T1314" s="159"/>
      <c r="AT1314" s="155" t="s">
        <v>360</v>
      </c>
      <c r="AU1314" s="155" t="s">
        <v>113</v>
      </c>
      <c r="AV1314" s="12" t="s">
        <v>85</v>
      </c>
      <c r="AW1314" s="12" t="s">
        <v>39</v>
      </c>
      <c r="AX1314" s="12" t="s">
        <v>78</v>
      </c>
      <c r="AY1314" s="155" t="s">
        <v>348</v>
      </c>
    </row>
    <row r="1315" spans="2:65" s="12" customFormat="1" ht="10.199999999999999">
      <c r="B1315" s="153"/>
      <c r="D1315" s="154" t="s">
        <v>360</v>
      </c>
      <c r="E1315" s="155" t="s">
        <v>32</v>
      </c>
      <c r="F1315" s="156" t="s">
        <v>1147</v>
      </c>
      <c r="H1315" s="155" t="s">
        <v>32</v>
      </c>
      <c r="I1315" s="157"/>
      <c r="L1315" s="153"/>
      <c r="M1315" s="158"/>
      <c r="T1315" s="159"/>
      <c r="AT1315" s="155" t="s">
        <v>360</v>
      </c>
      <c r="AU1315" s="155" t="s">
        <v>113</v>
      </c>
      <c r="AV1315" s="12" t="s">
        <v>85</v>
      </c>
      <c r="AW1315" s="12" t="s">
        <v>39</v>
      </c>
      <c r="AX1315" s="12" t="s">
        <v>78</v>
      </c>
      <c r="AY1315" s="155" t="s">
        <v>348</v>
      </c>
    </row>
    <row r="1316" spans="2:65" s="12" customFormat="1" ht="10.199999999999999">
      <c r="B1316" s="153"/>
      <c r="D1316" s="154" t="s">
        <v>360</v>
      </c>
      <c r="E1316" s="155" t="s">
        <v>32</v>
      </c>
      <c r="F1316" s="156" t="s">
        <v>1154</v>
      </c>
      <c r="H1316" s="155" t="s">
        <v>32</v>
      </c>
      <c r="I1316" s="157"/>
      <c r="L1316" s="153"/>
      <c r="M1316" s="158"/>
      <c r="T1316" s="159"/>
      <c r="AT1316" s="155" t="s">
        <v>360</v>
      </c>
      <c r="AU1316" s="155" t="s">
        <v>113</v>
      </c>
      <c r="AV1316" s="12" t="s">
        <v>85</v>
      </c>
      <c r="AW1316" s="12" t="s">
        <v>39</v>
      </c>
      <c r="AX1316" s="12" t="s">
        <v>78</v>
      </c>
      <c r="AY1316" s="155" t="s">
        <v>348</v>
      </c>
    </row>
    <row r="1317" spans="2:65" s="13" customFormat="1" ht="10.199999999999999">
      <c r="B1317" s="160"/>
      <c r="D1317" s="154" t="s">
        <v>360</v>
      </c>
      <c r="E1317" s="162" t="s">
        <v>32</v>
      </c>
      <c r="F1317" s="170" t="s">
        <v>249</v>
      </c>
      <c r="H1317" s="163">
        <v>3</v>
      </c>
      <c r="I1317" s="164"/>
      <c r="L1317" s="160"/>
      <c r="M1317" s="165"/>
      <c r="T1317" s="166"/>
      <c r="AT1317" s="161" t="s">
        <v>360</v>
      </c>
      <c r="AU1317" s="161" t="s">
        <v>113</v>
      </c>
      <c r="AV1317" s="13" t="s">
        <v>87</v>
      </c>
      <c r="AW1317" s="13" t="s">
        <v>39</v>
      </c>
      <c r="AX1317" s="13" t="s">
        <v>85</v>
      </c>
      <c r="AY1317" s="161" t="s">
        <v>348</v>
      </c>
    </row>
    <row r="1318" spans="2:65" s="11" customFormat="1" ht="20.85" customHeight="1">
      <c r="B1318" s="124"/>
      <c r="D1318" s="125" t="s">
        <v>77</v>
      </c>
      <c r="E1318" s="134" t="s">
        <v>1155</v>
      </c>
      <c r="F1318" s="134" t="s">
        <v>1156</v>
      </c>
      <c r="I1318" s="127"/>
      <c r="J1318" s="135">
        <f>BK1318</f>
        <v>0</v>
      </c>
      <c r="L1318" s="124"/>
      <c r="M1318" s="129"/>
      <c r="P1318" s="130">
        <f>SUM(P1319:P1432)</f>
        <v>0</v>
      </c>
      <c r="R1318" s="130">
        <f>SUM(R1319:R1432)</f>
        <v>6.0958380000000013E-2</v>
      </c>
      <c r="T1318" s="131">
        <f>SUM(T1319:T1432)</f>
        <v>616.21924000000001</v>
      </c>
      <c r="AR1318" s="125" t="s">
        <v>85</v>
      </c>
      <c r="AT1318" s="132" t="s">
        <v>77</v>
      </c>
      <c r="AU1318" s="132" t="s">
        <v>87</v>
      </c>
      <c r="AY1318" s="125" t="s">
        <v>348</v>
      </c>
      <c r="BK1318" s="133">
        <f>SUM(BK1319:BK1432)</f>
        <v>0</v>
      </c>
    </row>
    <row r="1319" spans="2:65" s="1" customFormat="1" ht="49.05" customHeight="1">
      <c r="B1319" s="33"/>
      <c r="C1319" s="136" t="s">
        <v>1157</v>
      </c>
      <c r="D1319" s="136" t="s">
        <v>352</v>
      </c>
      <c r="E1319" s="137" t="s">
        <v>1158</v>
      </c>
      <c r="F1319" s="138" t="s">
        <v>1159</v>
      </c>
      <c r="G1319" s="139" t="s">
        <v>420</v>
      </c>
      <c r="H1319" s="140">
        <v>20.972000000000001</v>
      </c>
      <c r="I1319" s="141"/>
      <c r="J1319" s="142">
        <f>ROUND(I1319*H1319,2)</f>
        <v>0</v>
      </c>
      <c r="K1319" s="138" t="s">
        <v>356</v>
      </c>
      <c r="L1319" s="33"/>
      <c r="M1319" s="143" t="s">
        <v>32</v>
      </c>
      <c r="N1319" s="144" t="s">
        <v>49</v>
      </c>
      <c r="P1319" s="145">
        <f>O1319*H1319</f>
        <v>0</v>
      </c>
      <c r="Q1319" s="145">
        <v>0</v>
      </c>
      <c r="R1319" s="145">
        <f>Q1319*H1319</f>
        <v>0</v>
      </c>
      <c r="S1319" s="145">
        <v>0.22</v>
      </c>
      <c r="T1319" s="146">
        <f>S1319*H1319</f>
        <v>4.6138400000000006</v>
      </c>
      <c r="AR1319" s="147" t="s">
        <v>133</v>
      </c>
      <c r="AT1319" s="147" t="s">
        <v>352</v>
      </c>
      <c r="AU1319" s="147" t="s">
        <v>113</v>
      </c>
      <c r="AY1319" s="17" t="s">
        <v>348</v>
      </c>
      <c r="BE1319" s="148">
        <f>IF(N1319="základní",J1319,0)</f>
        <v>0</v>
      </c>
      <c r="BF1319" s="148">
        <f>IF(N1319="snížená",J1319,0)</f>
        <v>0</v>
      </c>
      <c r="BG1319" s="148">
        <f>IF(N1319="zákl. přenesená",J1319,0)</f>
        <v>0</v>
      </c>
      <c r="BH1319" s="148">
        <f>IF(N1319="sníž. přenesená",J1319,0)</f>
        <v>0</v>
      </c>
      <c r="BI1319" s="148">
        <f>IF(N1319="nulová",J1319,0)</f>
        <v>0</v>
      </c>
      <c r="BJ1319" s="17" t="s">
        <v>85</v>
      </c>
      <c r="BK1319" s="148">
        <f>ROUND(I1319*H1319,2)</f>
        <v>0</v>
      </c>
      <c r="BL1319" s="17" t="s">
        <v>133</v>
      </c>
      <c r="BM1319" s="147" t="s">
        <v>1160</v>
      </c>
    </row>
    <row r="1320" spans="2:65" s="1" customFormat="1" ht="10.199999999999999">
      <c r="B1320" s="33"/>
      <c r="D1320" s="149" t="s">
        <v>358</v>
      </c>
      <c r="F1320" s="150" t="s">
        <v>1161</v>
      </c>
      <c r="I1320" s="151"/>
      <c r="L1320" s="33"/>
      <c r="M1320" s="152"/>
      <c r="T1320" s="54"/>
      <c r="AT1320" s="17" t="s">
        <v>358</v>
      </c>
      <c r="AU1320" s="17" t="s">
        <v>113</v>
      </c>
    </row>
    <row r="1321" spans="2:65" s="12" customFormat="1" ht="10.199999999999999">
      <c r="B1321" s="153"/>
      <c r="D1321" s="154" t="s">
        <v>360</v>
      </c>
      <c r="E1321" s="155" t="s">
        <v>32</v>
      </c>
      <c r="F1321" s="156" t="s">
        <v>361</v>
      </c>
      <c r="H1321" s="155" t="s">
        <v>32</v>
      </c>
      <c r="I1321" s="157"/>
      <c r="L1321" s="153"/>
      <c r="M1321" s="158"/>
      <c r="T1321" s="159"/>
      <c r="AT1321" s="155" t="s">
        <v>360</v>
      </c>
      <c r="AU1321" s="155" t="s">
        <v>113</v>
      </c>
      <c r="AV1321" s="12" t="s">
        <v>85</v>
      </c>
      <c r="AW1321" s="12" t="s">
        <v>39</v>
      </c>
      <c r="AX1321" s="12" t="s">
        <v>78</v>
      </c>
      <c r="AY1321" s="155" t="s">
        <v>348</v>
      </c>
    </row>
    <row r="1322" spans="2:65" s="12" customFormat="1" ht="10.199999999999999">
      <c r="B1322" s="153"/>
      <c r="D1322" s="154" t="s">
        <v>360</v>
      </c>
      <c r="E1322" s="155" t="s">
        <v>32</v>
      </c>
      <c r="F1322" s="156" t="s">
        <v>1162</v>
      </c>
      <c r="H1322" s="155" t="s">
        <v>32</v>
      </c>
      <c r="I1322" s="157"/>
      <c r="L1322" s="153"/>
      <c r="M1322" s="158"/>
      <c r="T1322" s="159"/>
      <c r="AT1322" s="155" t="s">
        <v>360</v>
      </c>
      <c r="AU1322" s="155" t="s">
        <v>113</v>
      </c>
      <c r="AV1322" s="12" t="s">
        <v>85</v>
      </c>
      <c r="AW1322" s="12" t="s">
        <v>39</v>
      </c>
      <c r="AX1322" s="12" t="s">
        <v>78</v>
      </c>
      <c r="AY1322" s="155" t="s">
        <v>348</v>
      </c>
    </row>
    <row r="1323" spans="2:65" s="12" customFormat="1" ht="10.199999999999999">
      <c r="B1323" s="153"/>
      <c r="D1323" s="154" t="s">
        <v>360</v>
      </c>
      <c r="E1323" s="155" t="s">
        <v>32</v>
      </c>
      <c r="F1323" s="156" t="s">
        <v>1163</v>
      </c>
      <c r="H1323" s="155" t="s">
        <v>32</v>
      </c>
      <c r="I1323" s="157"/>
      <c r="L1323" s="153"/>
      <c r="M1323" s="158"/>
      <c r="T1323" s="159"/>
      <c r="AT1323" s="155" t="s">
        <v>360</v>
      </c>
      <c r="AU1323" s="155" t="s">
        <v>113</v>
      </c>
      <c r="AV1323" s="12" t="s">
        <v>85</v>
      </c>
      <c r="AW1323" s="12" t="s">
        <v>39</v>
      </c>
      <c r="AX1323" s="12" t="s">
        <v>78</v>
      </c>
      <c r="AY1323" s="155" t="s">
        <v>348</v>
      </c>
    </row>
    <row r="1324" spans="2:65" s="12" customFormat="1" ht="10.199999999999999">
      <c r="B1324" s="153"/>
      <c r="D1324" s="154" t="s">
        <v>360</v>
      </c>
      <c r="E1324" s="155" t="s">
        <v>32</v>
      </c>
      <c r="F1324" s="156" t="s">
        <v>1164</v>
      </c>
      <c r="H1324" s="155" t="s">
        <v>32</v>
      </c>
      <c r="I1324" s="157"/>
      <c r="L1324" s="153"/>
      <c r="M1324" s="158"/>
      <c r="T1324" s="159"/>
      <c r="AT1324" s="155" t="s">
        <v>360</v>
      </c>
      <c r="AU1324" s="155" t="s">
        <v>113</v>
      </c>
      <c r="AV1324" s="12" t="s">
        <v>85</v>
      </c>
      <c r="AW1324" s="12" t="s">
        <v>39</v>
      </c>
      <c r="AX1324" s="12" t="s">
        <v>78</v>
      </c>
      <c r="AY1324" s="155" t="s">
        <v>348</v>
      </c>
    </row>
    <row r="1325" spans="2:65" s="12" customFormat="1" ht="10.199999999999999">
      <c r="B1325" s="153"/>
      <c r="D1325" s="154" t="s">
        <v>360</v>
      </c>
      <c r="E1325" s="155" t="s">
        <v>32</v>
      </c>
      <c r="F1325" s="156" t="s">
        <v>1165</v>
      </c>
      <c r="H1325" s="155" t="s">
        <v>32</v>
      </c>
      <c r="I1325" s="157"/>
      <c r="L1325" s="153"/>
      <c r="M1325" s="158"/>
      <c r="T1325" s="159"/>
      <c r="AT1325" s="155" t="s">
        <v>360</v>
      </c>
      <c r="AU1325" s="155" t="s">
        <v>113</v>
      </c>
      <c r="AV1325" s="12" t="s">
        <v>85</v>
      </c>
      <c r="AW1325" s="12" t="s">
        <v>39</v>
      </c>
      <c r="AX1325" s="12" t="s">
        <v>78</v>
      </c>
      <c r="AY1325" s="155" t="s">
        <v>348</v>
      </c>
    </row>
    <row r="1326" spans="2:65" s="12" customFormat="1" ht="10.199999999999999">
      <c r="B1326" s="153"/>
      <c r="D1326" s="154" t="s">
        <v>360</v>
      </c>
      <c r="E1326" s="155" t="s">
        <v>32</v>
      </c>
      <c r="F1326" s="156" t="s">
        <v>1166</v>
      </c>
      <c r="H1326" s="155" t="s">
        <v>32</v>
      </c>
      <c r="I1326" s="157"/>
      <c r="L1326" s="153"/>
      <c r="M1326" s="158"/>
      <c r="T1326" s="159"/>
      <c r="AT1326" s="155" t="s">
        <v>360</v>
      </c>
      <c r="AU1326" s="155" t="s">
        <v>113</v>
      </c>
      <c r="AV1326" s="12" t="s">
        <v>85</v>
      </c>
      <c r="AW1326" s="12" t="s">
        <v>39</v>
      </c>
      <c r="AX1326" s="12" t="s">
        <v>78</v>
      </c>
      <c r="AY1326" s="155" t="s">
        <v>348</v>
      </c>
    </row>
    <row r="1327" spans="2:65" s="13" customFormat="1" ht="10.199999999999999">
      <c r="B1327" s="160"/>
      <c r="D1327" s="154" t="s">
        <v>360</v>
      </c>
      <c r="E1327" s="162" t="s">
        <v>32</v>
      </c>
      <c r="F1327" s="170" t="s">
        <v>281</v>
      </c>
      <c r="H1327" s="163">
        <v>20.972000000000001</v>
      </c>
      <c r="I1327" s="164"/>
      <c r="L1327" s="160"/>
      <c r="M1327" s="165"/>
      <c r="T1327" s="166"/>
      <c r="AT1327" s="161" t="s">
        <v>360</v>
      </c>
      <c r="AU1327" s="161" t="s">
        <v>113</v>
      </c>
      <c r="AV1327" s="13" t="s">
        <v>87</v>
      </c>
      <c r="AW1327" s="13" t="s">
        <v>39</v>
      </c>
      <c r="AX1327" s="13" t="s">
        <v>85</v>
      </c>
      <c r="AY1327" s="161" t="s">
        <v>348</v>
      </c>
    </row>
    <row r="1328" spans="2:65" s="1" customFormat="1" ht="10.199999999999999">
      <c r="B1328" s="33"/>
      <c r="D1328" s="154" t="s">
        <v>376</v>
      </c>
      <c r="F1328" s="167" t="s">
        <v>1167</v>
      </c>
      <c r="L1328" s="33"/>
      <c r="M1328" s="152"/>
      <c r="T1328" s="54"/>
      <c r="AU1328" s="17" t="s">
        <v>113</v>
      </c>
    </row>
    <row r="1329" spans="2:65" s="1" customFormat="1" ht="10.199999999999999">
      <c r="B1329" s="33"/>
      <c r="D1329" s="154" t="s">
        <v>376</v>
      </c>
      <c r="F1329" s="168" t="s">
        <v>265</v>
      </c>
      <c r="H1329" s="169">
        <v>139.81100000000001</v>
      </c>
      <c r="L1329" s="33"/>
      <c r="M1329" s="152"/>
      <c r="T1329" s="54"/>
      <c r="AU1329" s="17" t="s">
        <v>113</v>
      </c>
    </row>
    <row r="1330" spans="2:65" s="1" customFormat="1" ht="66.75" customHeight="1">
      <c r="B1330" s="33"/>
      <c r="C1330" s="136" t="s">
        <v>1168</v>
      </c>
      <c r="D1330" s="136" t="s">
        <v>352</v>
      </c>
      <c r="E1330" s="137" t="s">
        <v>1169</v>
      </c>
      <c r="F1330" s="138" t="s">
        <v>1170</v>
      </c>
      <c r="G1330" s="139" t="s">
        <v>420</v>
      </c>
      <c r="H1330" s="140">
        <v>780.08</v>
      </c>
      <c r="I1330" s="141"/>
      <c r="J1330" s="142">
        <f>ROUND(I1330*H1330,2)</f>
        <v>0</v>
      </c>
      <c r="K1330" s="138" t="s">
        <v>356</v>
      </c>
      <c r="L1330" s="33"/>
      <c r="M1330" s="143" t="s">
        <v>32</v>
      </c>
      <c r="N1330" s="144" t="s">
        <v>49</v>
      </c>
      <c r="P1330" s="145">
        <f>O1330*H1330</f>
        <v>0</v>
      </c>
      <c r="Q1330" s="145">
        <v>0</v>
      </c>
      <c r="R1330" s="145">
        <f>Q1330*H1330</f>
        <v>0</v>
      </c>
      <c r="S1330" s="145">
        <v>0.28999999999999998</v>
      </c>
      <c r="T1330" s="146">
        <f>S1330*H1330</f>
        <v>226.22319999999999</v>
      </c>
      <c r="AR1330" s="147" t="s">
        <v>133</v>
      </c>
      <c r="AT1330" s="147" t="s">
        <v>352</v>
      </c>
      <c r="AU1330" s="147" t="s">
        <v>113</v>
      </c>
      <c r="AY1330" s="17" t="s">
        <v>348</v>
      </c>
      <c r="BE1330" s="148">
        <f>IF(N1330="základní",J1330,0)</f>
        <v>0</v>
      </c>
      <c r="BF1330" s="148">
        <f>IF(N1330="snížená",J1330,0)</f>
        <v>0</v>
      </c>
      <c r="BG1330" s="148">
        <f>IF(N1330="zákl. přenesená",J1330,0)</f>
        <v>0</v>
      </c>
      <c r="BH1330" s="148">
        <f>IF(N1330="sníž. přenesená",J1330,0)</f>
        <v>0</v>
      </c>
      <c r="BI1330" s="148">
        <f>IF(N1330="nulová",J1330,0)</f>
        <v>0</v>
      </c>
      <c r="BJ1330" s="17" t="s">
        <v>85</v>
      </c>
      <c r="BK1330" s="148">
        <f>ROUND(I1330*H1330,2)</f>
        <v>0</v>
      </c>
      <c r="BL1330" s="17" t="s">
        <v>133</v>
      </c>
      <c r="BM1330" s="147" t="s">
        <v>1171</v>
      </c>
    </row>
    <row r="1331" spans="2:65" s="1" customFormat="1" ht="10.199999999999999">
      <c r="B1331" s="33"/>
      <c r="D1331" s="149" t="s">
        <v>358</v>
      </c>
      <c r="F1331" s="150" t="s">
        <v>1172</v>
      </c>
      <c r="I1331" s="151"/>
      <c r="L1331" s="33"/>
      <c r="M1331" s="152"/>
      <c r="T1331" s="54"/>
      <c r="AT1331" s="17" t="s">
        <v>358</v>
      </c>
      <c r="AU1331" s="17" t="s">
        <v>113</v>
      </c>
    </row>
    <row r="1332" spans="2:65" s="12" customFormat="1" ht="10.199999999999999">
      <c r="B1332" s="153"/>
      <c r="D1332" s="154" t="s">
        <v>360</v>
      </c>
      <c r="E1332" s="155" t="s">
        <v>32</v>
      </c>
      <c r="F1332" s="156" t="s">
        <v>361</v>
      </c>
      <c r="H1332" s="155" t="s">
        <v>32</v>
      </c>
      <c r="I1332" s="157"/>
      <c r="L1332" s="153"/>
      <c r="M1332" s="158"/>
      <c r="T1332" s="159"/>
      <c r="AT1332" s="155" t="s">
        <v>360</v>
      </c>
      <c r="AU1332" s="155" t="s">
        <v>113</v>
      </c>
      <c r="AV1332" s="12" t="s">
        <v>85</v>
      </c>
      <c r="AW1332" s="12" t="s">
        <v>39</v>
      </c>
      <c r="AX1332" s="12" t="s">
        <v>78</v>
      </c>
      <c r="AY1332" s="155" t="s">
        <v>348</v>
      </c>
    </row>
    <row r="1333" spans="2:65" s="12" customFormat="1" ht="10.199999999999999">
      <c r="B1333" s="153"/>
      <c r="D1333" s="154" t="s">
        <v>360</v>
      </c>
      <c r="E1333" s="155" t="s">
        <v>32</v>
      </c>
      <c r="F1333" s="156" t="s">
        <v>1162</v>
      </c>
      <c r="H1333" s="155" t="s">
        <v>32</v>
      </c>
      <c r="I1333" s="157"/>
      <c r="L1333" s="153"/>
      <c r="M1333" s="158"/>
      <c r="T1333" s="159"/>
      <c r="AT1333" s="155" t="s">
        <v>360</v>
      </c>
      <c r="AU1333" s="155" t="s">
        <v>113</v>
      </c>
      <c r="AV1333" s="12" t="s">
        <v>85</v>
      </c>
      <c r="AW1333" s="12" t="s">
        <v>39</v>
      </c>
      <c r="AX1333" s="12" t="s">
        <v>78</v>
      </c>
      <c r="AY1333" s="155" t="s">
        <v>348</v>
      </c>
    </row>
    <row r="1334" spans="2:65" s="12" customFormat="1" ht="10.199999999999999">
      <c r="B1334" s="153"/>
      <c r="D1334" s="154" t="s">
        <v>360</v>
      </c>
      <c r="E1334" s="155" t="s">
        <v>32</v>
      </c>
      <c r="F1334" s="156" t="s">
        <v>1173</v>
      </c>
      <c r="H1334" s="155" t="s">
        <v>32</v>
      </c>
      <c r="I1334" s="157"/>
      <c r="L1334" s="153"/>
      <c r="M1334" s="158"/>
      <c r="T1334" s="159"/>
      <c r="AT1334" s="155" t="s">
        <v>360</v>
      </c>
      <c r="AU1334" s="155" t="s">
        <v>113</v>
      </c>
      <c r="AV1334" s="12" t="s">
        <v>85</v>
      </c>
      <c r="AW1334" s="12" t="s">
        <v>39</v>
      </c>
      <c r="AX1334" s="12" t="s">
        <v>78</v>
      </c>
      <c r="AY1334" s="155" t="s">
        <v>348</v>
      </c>
    </row>
    <row r="1335" spans="2:65" s="12" customFormat="1" ht="20.399999999999999">
      <c r="B1335" s="153"/>
      <c r="D1335" s="154" t="s">
        <v>360</v>
      </c>
      <c r="E1335" s="155" t="s">
        <v>32</v>
      </c>
      <c r="F1335" s="156" t="s">
        <v>1174</v>
      </c>
      <c r="H1335" s="155" t="s">
        <v>32</v>
      </c>
      <c r="I1335" s="157"/>
      <c r="L1335" s="153"/>
      <c r="M1335" s="158"/>
      <c r="T1335" s="159"/>
      <c r="AT1335" s="155" t="s">
        <v>360</v>
      </c>
      <c r="AU1335" s="155" t="s">
        <v>113</v>
      </c>
      <c r="AV1335" s="12" t="s">
        <v>85</v>
      </c>
      <c r="AW1335" s="12" t="s">
        <v>39</v>
      </c>
      <c r="AX1335" s="12" t="s">
        <v>78</v>
      </c>
      <c r="AY1335" s="155" t="s">
        <v>348</v>
      </c>
    </row>
    <row r="1336" spans="2:65" s="13" customFormat="1" ht="10.199999999999999">
      <c r="B1336" s="160"/>
      <c r="D1336" s="154" t="s">
        <v>360</v>
      </c>
      <c r="E1336" s="162" t="s">
        <v>32</v>
      </c>
      <c r="F1336" s="170" t="s">
        <v>278</v>
      </c>
      <c r="H1336" s="163">
        <v>780.08</v>
      </c>
      <c r="I1336" s="164"/>
      <c r="L1336" s="160"/>
      <c r="M1336" s="165"/>
      <c r="T1336" s="166"/>
      <c r="AT1336" s="161" t="s">
        <v>360</v>
      </c>
      <c r="AU1336" s="161" t="s">
        <v>113</v>
      </c>
      <c r="AV1336" s="13" t="s">
        <v>87</v>
      </c>
      <c r="AW1336" s="13" t="s">
        <v>39</v>
      </c>
      <c r="AX1336" s="13" t="s">
        <v>85</v>
      </c>
      <c r="AY1336" s="161" t="s">
        <v>348</v>
      </c>
    </row>
    <row r="1337" spans="2:65" s="1" customFormat="1" ht="10.199999999999999">
      <c r="B1337" s="33"/>
      <c r="D1337" s="154" t="s">
        <v>376</v>
      </c>
      <c r="F1337" s="167" t="s">
        <v>1175</v>
      </c>
      <c r="L1337" s="33"/>
      <c r="M1337" s="152"/>
      <c r="T1337" s="54"/>
      <c r="AU1337" s="17" t="s">
        <v>113</v>
      </c>
    </row>
    <row r="1338" spans="2:65" s="1" customFormat="1" ht="10.199999999999999">
      <c r="B1338" s="33"/>
      <c r="D1338" s="154" t="s">
        <v>376</v>
      </c>
      <c r="F1338" s="168" t="s">
        <v>1176</v>
      </c>
      <c r="H1338" s="169">
        <v>778.96</v>
      </c>
      <c r="L1338" s="33"/>
      <c r="M1338" s="152"/>
      <c r="T1338" s="54"/>
      <c r="AU1338" s="17" t="s">
        <v>113</v>
      </c>
    </row>
    <row r="1339" spans="2:65" s="1" customFormat="1" ht="10.199999999999999">
      <c r="B1339" s="33"/>
      <c r="D1339" s="154" t="s">
        <v>376</v>
      </c>
      <c r="F1339" s="167" t="s">
        <v>1177</v>
      </c>
      <c r="L1339" s="33"/>
      <c r="M1339" s="152"/>
      <c r="T1339" s="54"/>
      <c r="AU1339" s="17" t="s">
        <v>113</v>
      </c>
    </row>
    <row r="1340" spans="2:65" s="1" customFormat="1" ht="10.199999999999999">
      <c r="B1340" s="33"/>
      <c r="D1340" s="154" t="s">
        <v>376</v>
      </c>
      <c r="F1340" s="168" t="s">
        <v>1178</v>
      </c>
      <c r="H1340" s="169">
        <v>0</v>
      </c>
      <c r="L1340" s="33"/>
      <c r="M1340" s="152"/>
      <c r="T1340" s="54"/>
      <c r="AU1340" s="17" t="s">
        <v>113</v>
      </c>
    </row>
    <row r="1341" spans="2:65" s="1" customFormat="1" ht="10.199999999999999">
      <c r="B1341" s="33"/>
      <c r="D1341" s="154" t="s">
        <v>376</v>
      </c>
      <c r="F1341" s="168" t="s">
        <v>378</v>
      </c>
      <c r="H1341" s="169">
        <v>4.4800000000000004</v>
      </c>
      <c r="L1341" s="33"/>
      <c r="M1341" s="152"/>
      <c r="T1341" s="54"/>
      <c r="AU1341" s="17" t="s">
        <v>113</v>
      </c>
    </row>
    <row r="1342" spans="2:65" s="1" customFormat="1" ht="55.5" customHeight="1">
      <c r="B1342" s="33"/>
      <c r="C1342" s="136" t="s">
        <v>1179</v>
      </c>
      <c r="D1342" s="136" t="s">
        <v>352</v>
      </c>
      <c r="E1342" s="137" t="s">
        <v>1180</v>
      </c>
      <c r="F1342" s="138" t="s">
        <v>1181</v>
      </c>
      <c r="G1342" s="139" t="s">
        <v>420</v>
      </c>
      <c r="H1342" s="140">
        <v>780.08</v>
      </c>
      <c r="I1342" s="141"/>
      <c r="J1342" s="142">
        <f>ROUND(I1342*H1342,2)</f>
        <v>0</v>
      </c>
      <c r="K1342" s="138" t="s">
        <v>356</v>
      </c>
      <c r="L1342" s="33"/>
      <c r="M1342" s="143" t="s">
        <v>32</v>
      </c>
      <c r="N1342" s="144" t="s">
        <v>49</v>
      </c>
      <c r="P1342" s="145">
        <f>O1342*H1342</f>
        <v>0</v>
      </c>
      <c r="Q1342" s="145">
        <v>0</v>
      </c>
      <c r="R1342" s="145">
        <f>Q1342*H1342</f>
        <v>0</v>
      </c>
      <c r="S1342" s="145">
        <v>0.24</v>
      </c>
      <c r="T1342" s="146">
        <f>S1342*H1342</f>
        <v>187.2192</v>
      </c>
      <c r="AR1342" s="147" t="s">
        <v>133</v>
      </c>
      <c r="AT1342" s="147" t="s">
        <v>352</v>
      </c>
      <c r="AU1342" s="147" t="s">
        <v>113</v>
      </c>
      <c r="AY1342" s="17" t="s">
        <v>348</v>
      </c>
      <c r="BE1342" s="148">
        <f>IF(N1342="základní",J1342,0)</f>
        <v>0</v>
      </c>
      <c r="BF1342" s="148">
        <f>IF(N1342="snížená",J1342,0)</f>
        <v>0</v>
      </c>
      <c r="BG1342" s="148">
        <f>IF(N1342="zákl. přenesená",J1342,0)</f>
        <v>0</v>
      </c>
      <c r="BH1342" s="148">
        <f>IF(N1342="sníž. přenesená",J1342,0)</f>
        <v>0</v>
      </c>
      <c r="BI1342" s="148">
        <f>IF(N1342="nulová",J1342,0)</f>
        <v>0</v>
      </c>
      <c r="BJ1342" s="17" t="s">
        <v>85</v>
      </c>
      <c r="BK1342" s="148">
        <f>ROUND(I1342*H1342,2)</f>
        <v>0</v>
      </c>
      <c r="BL1342" s="17" t="s">
        <v>133</v>
      </c>
      <c r="BM1342" s="147" t="s">
        <v>1182</v>
      </c>
    </row>
    <row r="1343" spans="2:65" s="1" customFormat="1" ht="10.199999999999999">
      <c r="B1343" s="33"/>
      <c r="D1343" s="149" t="s">
        <v>358</v>
      </c>
      <c r="F1343" s="150" t="s">
        <v>1183</v>
      </c>
      <c r="I1343" s="151"/>
      <c r="L1343" s="33"/>
      <c r="M1343" s="152"/>
      <c r="T1343" s="54"/>
      <c r="AT1343" s="17" t="s">
        <v>358</v>
      </c>
      <c r="AU1343" s="17" t="s">
        <v>113</v>
      </c>
    </row>
    <row r="1344" spans="2:65" s="12" customFormat="1" ht="10.199999999999999">
      <c r="B1344" s="153"/>
      <c r="D1344" s="154" t="s">
        <v>360</v>
      </c>
      <c r="E1344" s="155" t="s">
        <v>32</v>
      </c>
      <c r="F1344" s="156" t="s">
        <v>361</v>
      </c>
      <c r="H1344" s="155" t="s">
        <v>32</v>
      </c>
      <c r="I1344" s="157"/>
      <c r="L1344" s="153"/>
      <c r="M1344" s="158"/>
      <c r="T1344" s="159"/>
      <c r="AT1344" s="155" t="s">
        <v>360</v>
      </c>
      <c r="AU1344" s="155" t="s">
        <v>113</v>
      </c>
      <c r="AV1344" s="12" t="s">
        <v>85</v>
      </c>
      <c r="AW1344" s="12" t="s">
        <v>39</v>
      </c>
      <c r="AX1344" s="12" t="s">
        <v>78</v>
      </c>
      <c r="AY1344" s="155" t="s">
        <v>348</v>
      </c>
    </row>
    <row r="1345" spans="2:65" s="12" customFormat="1" ht="10.199999999999999">
      <c r="B1345" s="153"/>
      <c r="D1345" s="154" t="s">
        <v>360</v>
      </c>
      <c r="E1345" s="155" t="s">
        <v>32</v>
      </c>
      <c r="F1345" s="156" t="s">
        <v>1162</v>
      </c>
      <c r="H1345" s="155" t="s">
        <v>32</v>
      </c>
      <c r="I1345" s="157"/>
      <c r="L1345" s="153"/>
      <c r="M1345" s="158"/>
      <c r="T1345" s="159"/>
      <c r="AT1345" s="155" t="s">
        <v>360</v>
      </c>
      <c r="AU1345" s="155" t="s">
        <v>113</v>
      </c>
      <c r="AV1345" s="12" t="s">
        <v>85</v>
      </c>
      <c r="AW1345" s="12" t="s">
        <v>39</v>
      </c>
      <c r="AX1345" s="12" t="s">
        <v>78</v>
      </c>
      <c r="AY1345" s="155" t="s">
        <v>348</v>
      </c>
    </row>
    <row r="1346" spans="2:65" s="12" customFormat="1" ht="10.199999999999999">
      <c r="B1346" s="153"/>
      <c r="D1346" s="154" t="s">
        <v>360</v>
      </c>
      <c r="E1346" s="155" t="s">
        <v>32</v>
      </c>
      <c r="F1346" s="156" t="s">
        <v>1173</v>
      </c>
      <c r="H1346" s="155" t="s">
        <v>32</v>
      </c>
      <c r="I1346" s="157"/>
      <c r="L1346" s="153"/>
      <c r="M1346" s="158"/>
      <c r="T1346" s="159"/>
      <c r="AT1346" s="155" t="s">
        <v>360</v>
      </c>
      <c r="AU1346" s="155" t="s">
        <v>113</v>
      </c>
      <c r="AV1346" s="12" t="s">
        <v>85</v>
      </c>
      <c r="AW1346" s="12" t="s">
        <v>39</v>
      </c>
      <c r="AX1346" s="12" t="s">
        <v>78</v>
      </c>
      <c r="AY1346" s="155" t="s">
        <v>348</v>
      </c>
    </row>
    <row r="1347" spans="2:65" s="12" customFormat="1" ht="20.399999999999999">
      <c r="B1347" s="153"/>
      <c r="D1347" s="154" t="s">
        <v>360</v>
      </c>
      <c r="E1347" s="155" t="s">
        <v>32</v>
      </c>
      <c r="F1347" s="156" t="s">
        <v>1174</v>
      </c>
      <c r="H1347" s="155" t="s">
        <v>32</v>
      </c>
      <c r="I1347" s="157"/>
      <c r="L1347" s="153"/>
      <c r="M1347" s="158"/>
      <c r="T1347" s="159"/>
      <c r="AT1347" s="155" t="s">
        <v>360</v>
      </c>
      <c r="AU1347" s="155" t="s">
        <v>113</v>
      </c>
      <c r="AV1347" s="12" t="s">
        <v>85</v>
      </c>
      <c r="AW1347" s="12" t="s">
        <v>39</v>
      </c>
      <c r="AX1347" s="12" t="s">
        <v>78</v>
      </c>
      <c r="AY1347" s="155" t="s">
        <v>348</v>
      </c>
    </row>
    <row r="1348" spans="2:65" s="13" customFormat="1" ht="10.199999999999999">
      <c r="B1348" s="160"/>
      <c r="D1348" s="154" t="s">
        <v>360</v>
      </c>
      <c r="E1348" s="162" t="s">
        <v>32</v>
      </c>
      <c r="F1348" s="170" t="s">
        <v>278</v>
      </c>
      <c r="H1348" s="163">
        <v>780.08</v>
      </c>
      <c r="I1348" s="164"/>
      <c r="L1348" s="160"/>
      <c r="M1348" s="165"/>
      <c r="T1348" s="166"/>
      <c r="AT1348" s="161" t="s">
        <v>360</v>
      </c>
      <c r="AU1348" s="161" t="s">
        <v>113</v>
      </c>
      <c r="AV1348" s="13" t="s">
        <v>87</v>
      </c>
      <c r="AW1348" s="13" t="s">
        <v>39</v>
      </c>
      <c r="AX1348" s="13" t="s">
        <v>85</v>
      </c>
      <c r="AY1348" s="161" t="s">
        <v>348</v>
      </c>
    </row>
    <row r="1349" spans="2:65" s="1" customFormat="1" ht="10.199999999999999">
      <c r="B1349" s="33"/>
      <c r="D1349" s="154" t="s">
        <v>376</v>
      </c>
      <c r="F1349" s="167" t="s">
        <v>1175</v>
      </c>
      <c r="L1349" s="33"/>
      <c r="M1349" s="152"/>
      <c r="T1349" s="54"/>
      <c r="AU1349" s="17" t="s">
        <v>113</v>
      </c>
    </row>
    <row r="1350" spans="2:65" s="1" customFormat="1" ht="10.199999999999999">
      <c r="B1350" s="33"/>
      <c r="D1350" s="154" t="s">
        <v>376</v>
      </c>
      <c r="F1350" s="168" t="s">
        <v>1176</v>
      </c>
      <c r="H1350" s="169">
        <v>778.96</v>
      </c>
      <c r="L1350" s="33"/>
      <c r="M1350" s="152"/>
      <c r="T1350" s="54"/>
      <c r="AU1350" s="17" t="s">
        <v>113</v>
      </c>
    </row>
    <row r="1351" spans="2:65" s="1" customFormat="1" ht="10.199999999999999">
      <c r="B1351" s="33"/>
      <c r="D1351" s="154" t="s">
        <v>376</v>
      </c>
      <c r="F1351" s="167" t="s">
        <v>1177</v>
      </c>
      <c r="L1351" s="33"/>
      <c r="M1351" s="152"/>
      <c r="T1351" s="54"/>
      <c r="AU1351" s="17" t="s">
        <v>113</v>
      </c>
    </row>
    <row r="1352" spans="2:65" s="1" customFormat="1" ht="10.199999999999999">
      <c r="B1352" s="33"/>
      <c r="D1352" s="154" t="s">
        <v>376</v>
      </c>
      <c r="F1352" s="168" t="s">
        <v>1178</v>
      </c>
      <c r="H1352" s="169">
        <v>0</v>
      </c>
      <c r="L1352" s="33"/>
      <c r="M1352" s="152"/>
      <c r="T1352" s="54"/>
      <c r="AU1352" s="17" t="s">
        <v>113</v>
      </c>
    </row>
    <row r="1353" spans="2:65" s="1" customFormat="1" ht="10.199999999999999">
      <c r="B1353" s="33"/>
      <c r="D1353" s="154" t="s">
        <v>376</v>
      </c>
      <c r="F1353" s="168" t="s">
        <v>378</v>
      </c>
      <c r="H1353" s="169">
        <v>4.4800000000000004</v>
      </c>
      <c r="L1353" s="33"/>
      <c r="M1353" s="152"/>
      <c r="T1353" s="54"/>
      <c r="AU1353" s="17" t="s">
        <v>113</v>
      </c>
    </row>
    <row r="1354" spans="2:65" s="1" customFormat="1" ht="44.25" customHeight="1">
      <c r="B1354" s="33"/>
      <c r="C1354" s="136" t="s">
        <v>1184</v>
      </c>
      <c r="D1354" s="136" t="s">
        <v>352</v>
      </c>
      <c r="E1354" s="137" t="s">
        <v>1185</v>
      </c>
      <c r="F1354" s="138" t="s">
        <v>1186</v>
      </c>
      <c r="G1354" s="139" t="s">
        <v>420</v>
      </c>
      <c r="H1354" s="140">
        <v>4.4800000000000004</v>
      </c>
      <c r="I1354" s="141"/>
      <c r="J1354" s="142">
        <f>ROUND(I1354*H1354,2)</f>
        <v>0</v>
      </c>
      <c r="K1354" s="138" t="s">
        <v>356</v>
      </c>
      <c r="L1354" s="33"/>
      <c r="M1354" s="143" t="s">
        <v>32</v>
      </c>
      <c r="N1354" s="144" t="s">
        <v>49</v>
      </c>
      <c r="P1354" s="145">
        <f>O1354*H1354</f>
        <v>0</v>
      </c>
      <c r="Q1354" s="145">
        <v>3.0000000000000001E-5</v>
      </c>
      <c r="R1354" s="145">
        <f>Q1354*H1354</f>
        <v>1.3440000000000001E-4</v>
      </c>
      <c r="S1354" s="145">
        <v>9.1999999999999998E-2</v>
      </c>
      <c r="T1354" s="146">
        <f>S1354*H1354</f>
        <v>0.41216000000000003</v>
      </c>
      <c r="AR1354" s="147" t="s">
        <v>133</v>
      </c>
      <c r="AT1354" s="147" t="s">
        <v>352</v>
      </c>
      <c r="AU1354" s="147" t="s">
        <v>113</v>
      </c>
      <c r="AY1354" s="17" t="s">
        <v>348</v>
      </c>
      <c r="BE1354" s="148">
        <f>IF(N1354="základní",J1354,0)</f>
        <v>0</v>
      </c>
      <c r="BF1354" s="148">
        <f>IF(N1354="snížená",J1354,0)</f>
        <v>0</v>
      </c>
      <c r="BG1354" s="148">
        <f>IF(N1354="zákl. přenesená",J1354,0)</f>
        <v>0</v>
      </c>
      <c r="BH1354" s="148">
        <f>IF(N1354="sníž. přenesená",J1354,0)</f>
        <v>0</v>
      </c>
      <c r="BI1354" s="148">
        <f>IF(N1354="nulová",J1354,0)</f>
        <v>0</v>
      </c>
      <c r="BJ1354" s="17" t="s">
        <v>85</v>
      </c>
      <c r="BK1354" s="148">
        <f>ROUND(I1354*H1354,2)</f>
        <v>0</v>
      </c>
      <c r="BL1354" s="17" t="s">
        <v>133</v>
      </c>
      <c r="BM1354" s="147" t="s">
        <v>1187</v>
      </c>
    </row>
    <row r="1355" spans="2:65" s="1" customFormat="1" ht="10.199999999999999">
      <c r="B1355" s="33"/>
      <c r="D1355" s="149" t="s">
        <v>358</v>
      </c>
      <c r="F1355" s="150" t="s">
        <v>1188</v>
      </c>
      <c r="I1355" s="151"/>
      <c r="L1355" s="33"/>
      <c r="M1355" s="152"/>
      <c r="T1355" s="54"/>
      <c r="AT1355" s="17" t="s">
        <v>358</v>
      </c>
      <c r="AU1355" s="17" t="s">
        <v>113</v>
      </c>
    </row>
    <row r="1356" spans="2:65" s="12" customFormat="1" ht="10.199999999999999">
      <c r="B1356" s="153"/>
      <c r="D1356" s="154" t="s">
        <v>360</v>
      </c>
      <c r="E1356" s="155" t="s">
        <v>32</v>
      </c>
      <c r="F1356" s="156" t="s">
        <v>361</v>
      </c>
      <c r="H1356" s="155" t="s">
        <v>32</v>
      </c>
      <c r="I1356" s="157"/>
      <c r="L1356" s="153"/>
      <c r="M1356" s="158"/>
      <c r="T1356" s="159"/>
      <c r="AT1356" s="155" t="s">
        <v>360</v>
      </c>
      <c r="AU1356" s="155" t="s">
        <v>113</v>
      </c>
      <c r="AV1356" s="12" t="s">
        <v>85</v>
      </c>
      <c r="AW1356" s="12" t="s">
        <v>39</v>
      </c>
      <c r="AX1356" s="12" t="s">
        <v>78</v>
      </c>
      <c r="AY1356" s="155" t="s">
        <v>348</v>
      </c>
    </row>
    <row r="1357" spans="2:65" s="12" customFormat="1" ht="10.199999999999999">
      <c r="B1357" s="153"/>
      <c r="D1357" s="154" t="s">
        <v>360</v>
      </c>
      <c r="E1357" s="155" t="s">
        <v>32</v>
      </c>
      <c r="F1357" s="156" t="s">
        <v>362</v>
      </c>
      <c r="H1357" s="155" t="s">
        <v>32</v>
      </c>
      <c r="I1357" s="157"/>
      <c r="L1357" s="153"/>
      <c r="M1357" s="158"/>
      <c r="T1357" s="159"/>
      <c r="AT1357" s="155" t="s">
        <v>360</v>
      </c>
      <c r="AU1357" s="155" t="s">
        <v>113</v>
      </c>
      <c r="AV1357" s="12" t="s">
        <v>85</v>
      </c>
      <c r="AW1357" s="12" t="s">
        <v>39</v>
      </c>
      <c r="AX1357" s="12" t="s">
        <v>78</v>
      </c>
      <c r="AY1357" s="155" t="s">
        <v>348</v>
      </c>
    </row>
    <row r="1358" spans="2:65" s="12" customFormat="1" ht="10.199999999999999">
      <c r="B1358" s="153"/>
      <c r="D1358" s="154" t="s">
        <v>360</v>
      </c>
      <c r="E1358" s="155" t="s">
        <v>32</v>
      </c>
      <c r="F1358" s="156" t="s">
        <v>616</v>
      </c>
      <c r="H1358" s="155" t="s">
        <v>32</v>
      </c>
      <c r="I1358" s="157"/>
      <c r="L1358" s="153"/>
      <c r="M1358" s="158"/>
      <c r="T1358" s="159"/>
      <c r="AT1358" s="155" t="s">
        <v>360</v>
      </c>
      <c r="AU1358" s="155" t="s">
        <v>113</v>
      </c>
      <c r="AV1358" s="12" t="s">
        <v>85</v>
      </c>
      <c r="AW1358" s="12" t="s">
        <v>39</v>
      </c>
      <c r="AX1358" s="12" t="s">
        <v>78</v>
      </c>
      <c r="AY1358" s="155" t="s">
        <v>348</v>
      </c>
    </row>
    <row r="1359" spans="2:65" s="12" customFormat="1" ht="20.399999999999999">
      <c r="B1359" s="153"/>
      <c r="D1359" s="154" t="s">
        <v>360</v>
      </c>
      <c r="E1359" s="155" t="s">
        <v>32</v>
      </c>
      <c r="F1359" s="156" t="s">
        <v>1189</v>
      </c>
      <c r="H1359" s="155" t="s">
        <v>32</v>
      </c>
      <c r="I1359" s="157"/>
      <c r="L1359" s="153"/>
      <c r="M1359" s="158"/>
      <c r="T1359" s="159"/>
      <c r="AT1359" s="155" t="s">
        <v>360</v>
      </c>
      <c r="AU1359" s="155" t="s">
        <v>113</v>
      </c>
      <c r="AV1359" s="12" t="s">
        <v>85</v>
      </c>
      <c r="AW1359" s="12" t="s">
        <v>39</v>
      </c>
      <c r="AX1359" s="12" t="s">
        <v>78</v>
      </c>
      <c r="AY1359" s="155" t="s">
        <v>348</v>
      </c>
    </row>
    <row r="1360" spans="2:65" s="13" customFormat="1" ht="10.199999999999999">
      <c r="B1360" s="160"/>
      <c r="D1360" s="154" t="s">
        <v>360</v>
      </c>
      <c r="E1360" s="162" t="s">
        <v>32</v>
      </c>
      <c r="F1360" s="170" t="s">
        <v>254</v>
      </c>
      <c r="H1360" s="163">
        <v>4.4800000000000004</v>
      </c>
      <c r="I1360" s="164"/>
      <c r="L1360" s="160"/>
      <c r="M1360" s="165"/>
      <c r="T1360" s="166"/>
      <c r="AT1360" s="161" t="s">
        <v>360</v>
      </c>
      <c r="AU1360" s="161" t="s">
        <v>113</v>
      </c>
      <c r="AV1360" s="13" t="s">
        <v>87</v>
      </c>
      <c r="AW1360" s="13" t="s">
        <v>39</v>
      </c>
      <c r="AX1360" s="13" t="s">
        <v>85</v>
      </c>
      <c r="AY1360" s="161" t="s">
        <v>348</v>
      </c>
    </row>
    <row r="1361" spans="2:65" s="1" customFormat="1" ht="10.199999999999999">
      <c r="B1361" s="33"/>
      <c r="D1361" s="154" t="s">
        <v>376</v>
      </c>
      <c r="F1361" s="167" t="s">
        <v>1177</v>
      </c>
      <c r="L1361" s="33"/>
      <c r="M1361" s="152"/>
      <c r="T1361" s="54"/>
      <c r="AU1361" s="17" t="s">
        <v>113</v>
      </c>
    </row>
    <row r="1362" spans="2:65" s="1" customFormat="1" ht="10.199999999999999">
      <c r="B1362" s="33"/>
      <c r="D1362" s="154" t="s">
        <v>376</v>
      </c>
      <c r="F1362" s="168" t="s">
        <v>1178</v>
      </c>
      <c r="H1362" s="169">
        <v>0</v>
      </c>
      <c r="L1362" s="33"/>
      <c r="M1362" s="152"/>
      <c r="T1362" s="54"/>
      <c r="AU1362" s="17" t="s">
        <v>113</v>
      </c>
    </row>
    <row r="1363" spans="2:65" s="1" customFormat="1" ht="10.199999999999999">
      <c r="B1363" s="33"/>
      <c r="D1363" s="154" t="s">
        <v>376</v>
      </c>
      <c r="F1363" s="168" t="s">
        <v>378</v>
      </c>
      <c r="H1363" s="169">
        <v>4.4800000000000004</v>
      </c>
      <c r="L1363" s="33"/>
      <c r="M1363" s="152"/>
      <c r="T1363" s="54"/>
      <c r="AU1363" s="17" t="s">
        <v>113</v>
      </c>
    </row>
    <row r="1364" spans="2:65" s="1" customFormat="1" ht="44.25" customHeight="1">
      <c r="B1364" s="33"/>
      <c r="C1364" s="136" t="s">
        <v>1190</v>
      </c>
      <c r="D1364" s="136" t="s">
        <v>352</v>
      </c>
      <c r="E1364" s="137" t="s">
        <v>1191</v>
      </c>
      <c r="F1364" s="138" t="s">
        <v>1192</v>
      </c>
      <c r="G1364" s="139" t="s">
        <v>420</v>
      </c>
      <c r="H1364" s="140">
        <v>757.98800000000006</v>
      </c>
      <c r="I1364" s="141"/>
      <c r="J1364" s="142">
        <f>ROUND(I1364*H1364,2)</f>
        <v>0</v>
      </c>
      <c r="K1364" s="138" t="s">
        <v>356</v>
      </c>
      <c r="L1364" s="33"/>
      <c r="M1364" s="143" t="s">
        <v>32</v>
      </c>
      <c r="N1364" s="144" t="s">
        <v>49</v>
      </c>
      <c r="P1364" s="145">
        <f>O1364*H1364</f>
        <v>0</v>
      </c>
      <c r="Q1364" s="145">
        <v>8.0000000000000007E-5</v>
      </c>
      <c r="R1364" s="145">
        <f>Q1364*H1364</f>
        <v>6.0639040000000012E-2</v>
      </c>
      <c r="S1364" s="145">
        <v>0.23</v>
      </c>
      <c r="T1364" s="146">
        <f>S1364*H1364</f>
        <v>174.33724000000001</v>
      </c>
      <c r="AR1364" s="147" t="s">
        <v>133</v>
      </c>
      <c r="AT1364" s="147" t="s">
        <v>352</v>
      </c>
      <c r="AU1364" s="147" t="s">
        <v>113</v>
      </c>
      <c r="AY1364" s="17" t="s">
        <v>348</v>
      </c>
      <c r="BE1364" s="148">
        <f>IF(N1364="základní",J1364,0)</f>
        <v>0</v>
      </c>
      <c r="BF1364" s="148">
        <f>IF(N1364="snížená",J1364,0)</f>
        <v>0</v>
      </c>
      <c r="BG1364" s="148">
        <f>IF(N1364="zákl. přenesená",J1364,0)</f>
        <v>0</v>
      </c>
      <c r="BH1364" s="148">
        <f>IF(N1364="sníž. přenesená",J1364,0)</f>
        <v>0</v>
      </c>
      <c r="BI1364" s="148">
        <f>IF(N1364="nulová",J1364,0)</f>
        <v>0</v>
      </c>
      <c r="BJ1364" s="17" t="s">
        <v>85</v>
      </c>
      <c r="BK1364" s="148">
        <f>ROUND(I1364*H1364,2)</f>
        <v>0</v>
      </c>
      <c r="BL1364" s="17" t="s">
        <v>133</v>
      </c>
      <c r="BM1364" s="147" t="s">
        <v>1193</v>
      </c>
    </row>
    <row r="1365" spans="2:65" s="1" customFormat="1" ht="10.199999999999999">
      <c r="B1365" s="33"/>
      <c r="D1365" s="149" t="s">
        <v>358</v>
      </c>
      <c r="F1365" s="150" t="s">
        <v>1194</v>
      </c>
      <c r="I1365" s="151"/>
      <c r="L1365" s="33"/>
      <c r="M1365" s="152"/>
      <c r="T1365" s="54"/>
      <c r="AT1365" s="17" t="s">
        <v>358</v>
      </c>
      <c r="AU1365" s="17" t="s">
        <v>113</v>
      </c>
    </row>
    <row r="1366" spans="2:65" s="12" customFormat="1" ht="10.199999999999999">
      <c r="B1366" s="153"/>
      <c r="D1366" s="154" t="s">
        <v>360</v>
      </c>
      <c r="E1366" s="155" t="s">
        <v>32</v>
      </c>
      <c r="F1366" s="156" t="s">
        <v>361</v>
      </c>
      <c r="H1366" s="155" t="s">
        <v>32</v>
      </c>
      <c r="I1366" s="157"/>
      <c r="L1366" s="153"/>
      <c r="M1366" s="158"/>
      <c r="T1366" s="159"/>
      <c r="AT1366" s="155" t="s">
        <v>360</v>
      </c>
      <c r="AU1366" s="155" t="s">
        <v>113</v>
      </c>
      <c r="AV1366" s="12" t="s">
        <v>85</v>
      </c>
      <c r="AW1366" s="12" t="s">
        <v>39</v>
      </c>
      <c r="AX1366" s="12" t="s">
        <v>78</v>
      </c>
      <c r="AY1366" s="155" t="s">
        <v>348</v>
      </c>
    </row>
    <row r="1367" spans="2:65" s="12" customFormat="1" ht="10.199999999999999">
      <c r="B1367" s="153"/>
      <c r="D1367" s="154" t="s">
        <v>360</v>
      </c>
      <c r="E1367" s="155" t="s">
        <v>32</v>
      </c>
      <c r="F1367" s="156" t="s">
        <v>1162</v>
      </c>
      <c r="H1367" s="155" t="s">
        <v>32</v>
      </c>
      <c r="I1367" s="157"/>
      <c r="L1367" s="153"/>
      <c r="M1367" s="158"/>
      <c r="T1367" s="159"/>
      <c r="AT1367" s="155" t="s">
        <v>360</v>
      </c>
      <c r="AU1367" s="155" t="s">
        <v>113</v>
      </c>
      <c r="AV1367" s="12" t="s">
        <v>85</v>
      </c>
      <c r="AW1367" s="12" t="s">
        <v>39</v>
      </c>
      <c r="AX1367" s="12" t="s">
        <v>78</v>
      </c>
      <c r="AY1367" s="155" t="s">
        <v>348</v>
      </c>
    </row>
    <row r="1368" spans="2:65" s="12" customFormat="1" ht="10.199999999999999">
      <c r="B1368" s="153"/>
      <c r="D1368" s="154" t="s">
        <v>360</v>
      </c>
      <c r="E1368" s="155" t="s">
        <v>32</v>
      </c>
      <c r="F1368" s="156" t="s">
        <v>1173</v>
      </c>
      <c r="H1368" s="155" t="s">
        <v>32</v>
      </c>
      <c r="I1368" s="157"/>
      <c r="L1368" s="153"/>
      <c r="M1368" s="158"/>
      <c r="T1368" s="159"/>
      <c r="AT1368" s="155" t="s">
        <v>360</v>
      </c>
      <c r="AU1368" s="155" t="s">
        <v>113</v>
      </c>
      <c r="AV1368" s="12" t="s">
        <v>85</v>
      </c>
      <c r="AW1368" s="12" t="s">
        <v>39</v>
      </c>
      <c r="AX1368" s="12" t="s">
        <v>78</v>
      </c>
      <c r="AY1368" s="155" t="s">
        <v>348</v>
      </c>
    </row>
    <row r="1369" spans="2:65" s="12" customFormat="1" ht="10.199999999999999">
      <c r="B1369" s="153"/>
      <c r="D1369" s="154" t="s">
        <v>360</v>
      </c>
      <c r="E1369" s="155" t="s">
        <v>32</v>
      </c>
      <c r="F1369" s="156" t="s">
        <v>1195</v>
      </c>
      <c r="H1369" s="155" t="s">
        <v>32</v>
      </c>
      <c r="I1369" s="157"/>
      <c r="L1369" s="153"/>
      <c r="M1369" s="158"/>
      <c r="T1369" s="159"/>
      <c r="AT1369" s="155" t="s">
        <v>360</v>
      </c>
      <c r="AU1369" s="155" t="s">
        <v>113</v>
      </c>
      <c r="AV1369" s="12" t="s">
        <v>85</v>
      </c>
      <c r="AW1369" s="12" t="s">
        <v>39</v>
      </c>
      <c r="AX1369" s="12" t="s">
        <v>78</v>
      </c>
      <c r="AY1369" s="155" t="s">
        <v>348</v>
      </c>
    </row>
    <row r="1370" spans="2:65" s="12" customFormat="1" ht="10.199999999999999">
      <c r="B1370" s="153"/>
      <c r="D1370" s="154" t="s">
        <v>360</v>
      </c>
      <c r="E1370" s="155" t="s">
        <v>32</v>
      </c>
      <c r="F1370" s="156" t="s">
        <v>1196</v>
      </c>
      <c r="H1370" s="155" t="s">
        <v>32</v>
      </c>
      <c r="I1370" s="157"/>
      <c r="L1370" s="153"/>
      <c r="M1370" s="158"/>
      <c r="T1370" s="159"/>
      <c r="AT1370" s="155" t="s">
        <v>360</v>
      </c>
      <c r="AU1370" s="155" t="s">
        <v>113</v>
      </c>
      <c r="AV1370" s="12" t="s">
        <v>85</v>
      </c>
      <c r="AW1370" s="12" t="s">
        <v>39</v>
      </c>
      <c r="AX1370" s="12" t="s">
        <v>78</v>
      </c>
      <c r="AY1370" s="155" t="s">
        <v>348</v>
      </c>
    </row>
    <row r="1371" spans="2:65" s="12" customFormat="1" ht="10.199999999999999">
      <c r="B1371" s="153"/>
      <c r="D1371" s="154" t="s">
        <v>360</v>
      </c>
      <c r="E1371" s="155" t="s">
        <v>32</v>
      </c>
      <c r="F1371" s="156" t="s">
        <v>1197</v>
      </c>
      <c r="H1371" s="155" t="s">
        <v>32</v>
      </c>
      <c r="I1371" s="157"/>
      <c r="L1371" s="153"/>
      <c r="M1371" s="158"/>
      <c r="T1371" s="159"/>
      <c r="AT1371" s="155" t="s">
        <v>360</v>
      </c>
      <c r="AU1371" s="155" t="s">
        <v>113</v>
      </c>
      <c r="AV1371" s="12" t="s">
        <v>85</v>
      </c>
      <c r="AW1371" s="12" t="s">
        <v>39</v>
      </c>
      <c r="AX1371" s="12" t="s">
        <v>78</v>
      </c>
      <c r="AY1371" s="155" t="s">
        <v>348</v>
      </c>
    </row>
    <row r="1372" spans="2:65" s="13" customFormat="1" ht="10.199999999999999">
      <c r="B1372" s="160"/>
      <c r="D1372" s="154" t="s">
        <v>360</v>
      </c>
      <c r="E1372" s="162" t="s">
        <v>32</v>
      </c>
      <c r="F1372" s="170" t="s">
        <v>286</v>
      </c>
      <c r="H1372" s="163">
        <v>757.98800000000006</v>
      </c>
      <c r="I1372" s="164"/>
      <c r="L1372" s="160"/>
      <c r="M1372" s="165"/>
      <c r="T1372" s="166"/>
      <c r="AT1372" s="161" t="s">
        <v>360</v>
      </c>
      <c r="AU1372" s="161" t="s">
        <v>113</v>
      </c>
      <c r="AV1372" s="13" t="s">
        <v>87</v>
      </c>
      <c r="AW1372" s="13" t="s">
        <v>39</v>
      </c>
      <c r="AX1372" s="13" t="s">
        <v>85</v>
      </c>
      <c r="AY1372" s="161" t="s">
        <v>348</v>
      </c>
    </row>
    <row r="1373" spans="2:65" s="1" customFormat="1" ht="10.199999999999999">
      <c r="B1373" s="33"/>
      <c r="D1373" s="154" t="s">
        <v>376</v>
      </c>
      <c r="F1373" s="167" t="s">
        <v>1175</v>
      </c>
      <c r="L1373" s="33"/>
      <c r="M1373" s="152"/>
      <c r="T1373" s="54"/>
      <c r="AU1373" s="17" t="s">
        <v>113</v>
      </c>
    </row>
    <row r="1374" spans="2:65" s="1" customFormat="1" ht="10.199999999999999">
      <c r="B1374" s="33"/>
      <c r="D1374" s="154" t="s">
        <v>376</v>
      </c>
      <c r="F1374" s="168" t="s">
        <v>1176</v>
      </c>
      <c r="H1374" s="169">
        <v>778.96</v>
      </c>
      <c r="L1374" s="33"/>
      <c r="M1374" s="152"/>
      <c r="T1374" s="54"/>
      <c r="AU1374" s="17" t="s">
        <v>113</v>
      </c>
    </row>
    <row r="1375" spans="2:65" s="1" customFormat="1" ht="24.15" customHeight="1">
      <c r="B1375" s="33"/>
      <c r="C1375" s="136" t="s">
        <v>1198</v>
      </c>
      <c r="D1375" s="136" t="s">
        <v>352</v>
      </c>
      <c r="E1375" s="137" t="s">
        <v>1199</v>
      </c>
      <c r="F1375" s="138" t="s">
        <v>1200</v>
      </c>
      <c r="G1375" s="139" t="s">
        <v>436</v>
      </c>
      <c r="H1375" s="140">
        <v>9.2469999999999999</v>
      </c>
      <c r="I1375" s="141"/>
      <c r="J1375" s="142">
        <f>ROUND(I1375*H1375,2)</f>
        <v>0</v>
      </c>
      <c r="K1375" s="138" t="s">
        <v>356</v>
      </c>
      <c r="L1375" s="33"/>
      <c r="M1375" s="143" t="s">
        <v>32</v>
      </c>
      <c r="N1375" s="144" t="s">
        <v>49</v>
      </c>
      <c r="P1375" s="145">
        <f>O1375*H1375</f>
        <v>0</v>
      </c>
      <c r="Q1375" s="145">
        <v>0</v>
      </c>
      <c r="R1375" s="145">
        <f>Q1375*H1375</f>
        <v>0</v>
      </c>
      <c r="S1375" s="145">
        <v>0</v>
      </c>
      <c r="T1375" s="146">
        <f>S1375*H1375</f>
        <v>0</v>
      </c>
      <c r="AR1375" s="147" t="s">
        <v>133</v>
      </c>
      <c r="AT1375" s="147" t="s">
        <v>352</v>
      </c>
      <c r="AU1375" s="147" t="s">
        <v>113</v>
      </c>
      <c r="AY1375" s="17" t="s">
        <v>348</v>
      </c>
      <c r="BE1375" s="148">
        <f>IF(N1375="základní",J1375,0)</f>
        <v>0</v>
      </c>
      <c r="BF1375" s="148">
        <f>IF(N1375="snížená",J1375,0)</f>
        <v>0</v>
      </c>
      <c r="BG1375" s="148">
        <f>IF(N1375="zákl. přenesená",J1375,0)</f>
        <v>0</v>
      </c>
      <c r="BH1375" s="148">
        <f>IF(N1375="sníž. přenesená",J1375,0)</f>
        <v>0</v>
      </c>
      <c r="BI1375" s="148">
        <f>IF(N1375="nulová",J1375,0)</f>
        <v>0</v>
      </c>
      <c r="BJ1375" s="17" t="s">
        <v>85</v>
      </c>
      <c r="BK1375" s="148">
        <f>ROUND(I1375*H1375,2)</f>
        <v>0</v>
      </c>
      <c r="BL1375" s="17" t="s">
        <v>133</v>
      </c>
      <c r="BM1375" s="147" t="s">
        <v>1201</v>
      </c>
    </row>
    <row r="1376" spans="2:65" s="1" customFormat="1" ht="10.199999999999999">
      <c r="B1376" s="33"/>
      <c r="D1376" s="149" t="s">
        <v>358</v>
      </c>
      <c r="F1376" s="150" t="s">
        <v>1202</v>
      </c>
      <c r="I1376" s="151"/>
      <c r="L1376" s="33"/>
      <c r="M1376" s="152"/>
      <c r="T1376" s="54"/>
      <c r="AT1376" s="17" t="s">
        <v>358</v>
      </c>
      <c r="AU1376" s="17" t="s">
        <v>113</v>
      </c>
    </row>
    <row r="1377" spans="2:65" s="12" customFormat="1" ht="10.199999999999999">
      <c r="B1377" s="153"/>
      <c r="D1377" s="154" t="s">
        <v>360</v>
      </c>
      <c r="E1377" s="155" t="s">
        <v>32</v>
      </c>
      <c r="F1377" s="156" t="s">
        <v>361</v>
      </c>
      <c r="H1377" s="155" t="s">
        <v>32</v>
      </c>
      <c r="I1377" s="157"/>
      <c r="L1377" s="153"/>
      <c r="M1377" s="158"/>
      <c r="T1377" s="159"/>
      <c r="AT1377" s="155" t="s">
        <v>360</v>
      </c>
      <c r="AU1377" s="155" t="s">
        <v>113</v>
      </c>
      <c r="AV1377" s="12" t="s">
        <v>85</v>
      </c>
      <c r="AW1377" s="12" t="s">
        <v>39</v>
      </c>
      <c r="AX1377" s="12" t="s">
        <v>78</v>
      </c>
      <c r="AY1377" s="155" t="s">
        <v>348</v>
      </c>
    </row>
    <row r="1378" spans="2:65" s="12" customFormat="1" ht="10.199999999999999">
      <c r="B1378" s="153"/>
      <c r="D1378" s="154" t="s">
        <v>360</v>
      </c>
      <c r="E1378" s="155" t="s">
        <v>32</v>
      </c>
      <c r="F1378" s="156" t="s">
        <v>362</v>
      </c>
      <c r="H1378" s="155" t="s">
        <v>32</v>
      </c>
      <c r="I1378" s="157"/>
      <c r="L1378" s="153"/>
      <c r="M1378" s="158"/>
      <c r="T1378" s="159"/>
      <c r="AT1378" s="155" t="s">
        <v>360</v>
      </c>
      <c r="AU1378" s="155" t="s">
        <v>113</v>
      </c>
      <c r="AV1378" s="12" t="s">
        <v>85</v>
      </c>
      <c r="AW1378" s="12" t="s">
        <v>39</v>
      </c>
      <c r="AX1378" s="12" t="s">
        <v>78</v>
      </c>
      <c r="AY1378" s="155" t="s">
        <v>348</v>
      </c>
    </row>
    <row r="1379" spans="2:65" s="12" customFormat="1" ht="10.199999999999999">
      <c r="B1379" s="153"/>
      <c r="D1379" s="154" t="s">
        <v>360</v>
      </c>
      <c r="E1379" s="155" t="s">
        <v>32</v>
      </c>
      <c r="F1379" s="156" t="s">
        <v>616</v>
      </c>
      <c r="H1379" s="155" t="s">
        <v>32</v>
      </c>
      <c r="I1379" s="157"/>
      <c r="L1379" s="153"/>
      <c r="M1379" s="158"/>
      <c r="T1379" s="159"/>
      <c r="AT1379" s="155" t="s">
        <v>360</v>
      </c>
      <c r="AU1379" s="155" t="s">
        <v>113</v>
      </c>
      <c r="AV1379" s="12" t="s">
        <v>85</v>
      </c>
      <c r="AW1379" s="12" t="s">
        <v>39</v>
      </c>
      <c r="AX1379" s="12" t="s">
        <v>78</v>
      </c>
      <c r="AY1379" s="155" t="s">
        <v>348</v>
      </c>
    </row>
    <row r="1380" spans="2:65" s="12" customFormat="1" ht="10.199999999999999">
      <c r="B1380" s="153"/>
      <c r="D1380" s="154" t="s">
        <v>360</v>
      </c>
      <c r="E1380" s="155" t="s">
        <v>32</v>
      </c>
      <c r="F1380" s="156" t="s">
        <v>615</v>
      </c>
      <c r="H1380" s="155" t="s">
        <v>32</v>
      </c>
      <c r="I1380" s="157"/>
      <c r="L1380" s="153"/>
      <c r="M1380" s="158"/>
      <c r="T1380" s="159"/>
      <c r="AT1380" s="155" t="s">
        <v>360</v>
      </c>
      <c r="AU1380" s="155" t="s">
        <v>113</v>
      </c>
      <c r="AV1380" s="12" t="s">
        <v>85</v>
      </c>
      <c r="AW1380" s="12" t="s">
        <v>39</v>
      </c>
      <c r="AX1380" s="12" t="s">
        <v>78</v>
      </c>
      <c r="AY1380" s="155" t="s">
        <v>348</v>
      </c>
    </row>
    <row r="1381" spans="2:65" s="12" customFormat="1" ht="10.199999999999999">
      <c r="B1381" s="153"/>
      <c r="D1381" s="154" t="s">
        <v>360</v>
      </c>
      <c r="E1381" s="155" t="s">
        <v>32</v>
      </c>
      <c r="F1381" s="156" t="s">
        <v>617</v>
      </c>
      <c r="H1381" s="155" t="s">
        <v>32</v>
      </c>
      <c r="I1381" s="157"/>
      <c r="L1381" s="153"/>
      <c r="M1381" s="158"/>
      <c r="T1381" s="159"/>
      <c r="AT1381" s="155" t="s">
        <v>360</v>
      </c>
      <c r="AU1381" s="155" t="s">
        <v>113</v>
      </c>
      <c r="AV1381" s="12" t="s">
        <v>85</v>
      </c>
      <c r="AW1381" s="12" t="s">
        <v>39</v>
      </c>
      <c r="AX1381" s="12" t="s">
        <v>78</v>
      </c>
      <c r="AY1381" s="155" t="s">
        <v>348</v>
      </c>
    </row>
    <row r="1382" spans="2:65" s="13" customFormat="1" ht="10.199999999999999">
      <c r="B1382" s="160"/>
      <c r="D1382" s="154" t="s">
        <v>360</v>
      </c>
      <c r="E1382" s="162" t="s">
        <v>32</v>
      </c>
      <c r="F1382" s="170" t="s">
        <v>256</v>
      </c>
      <c r="H1382" s="163">
        <v>9.2469999999999999</v>
      </c>
      <c r="I1382" s="164"/>
      <c r="L1382" s="160"/>
      <c r="M1382" s="165"/>
      <c r="T1382" s="166"/>
      <c r="AT1382" s="161" t="s">
        <v>360</v>
      </c>
      <c r="AU1382" s="161" t="s">
        <v>113</v>
      </c>
      <c r="AV1382" s="13" t="s">
        <v>87</v>
      </c>
      <c r="AW1382" s="13" t="s">
        <v>39</v>
      </c>
      <c r="AX1382" s="13" t="s">
        <v>85</v>
      </c>
      <c r="AY1382" s="161" t="s">
        <v>348</v>
      </c>
    </row>
    <row r="1383" spans="2:65" s="1" customFormat="1" ht="24.15" customHeight="1">
      <c r="B1383" s="33"/>
      <c r="C1383" s="136" t="s">
        <v>1203</v>
      </c>
      <c r="D1383" s="136" t="s">
        <v>352</v>
      </c>
      <c r="E1383" s="137" t="s">
        <v>1204</v>
      </c>
      <c r="F1383" s="138" t="s">
        <v>1205</v>
      </c>
      <c r="G1383" s="139" t="s">
        <v>436</v>
      </c>
      <c r="H1383" s="140">
        <v>9.2469999999999999</v>
      </c>
      <c r="I1383" s="141"/>
      <c r="J1383" s="142">
        <f>ROUND(I1383*H1383,2)</f>
        <v>0</v>
      </c>
      <c r="K1383" s="138" t="s">
        <v>356</v>
      </c>
      <c r="L1383" s="33"/>
      <c r="M1383" s="143" t="s">
        <v>32</v>
      </c>
      <c r="N1383" s="144" t="s">
        <v>49</v>
      </c>
      <c r="P1383" s="145">
        <f>O1383*H1383</f>
        <v>0</v>
      </c>
      <c r="Q1383" s="145">
        <v>0</v>
      </c>
      <c r="R1383" s="145">
        <f>Q1383*H1383</f>
        <v>0</v>
      </c>
      <c r="S1383" s="145">
        <v>0</v>
      </c>
      <c r="T1383" s="146">
        <f>S1383*H1383</f>
        <v>0</v>
      </c>
      <c r="AR1383" s="147" t="s">
        <v>133</v>
      </c>
      <c r="AT1383" s="147" t="s">
        <v>352</v>
      </c>
      <c r="AU1383" s="147" t="s">
        <v>113</v>
      </c>
      <c r="AY1383" s="17" t="s">
        <v>348</v>
      </c>
      <c r="BE1383" s="148">
        <f>IF(N1383="základní",J1383,0)</f>
        <v>0</v>
      </c>
      <c r="BF1383" s="148">
        <f>IF(N1383="snížená",J1383,0)</f>
        <v>0</v>
      </c>
      <c r="BG1383" s="148">
        <f>IF(N1383="zákl. přenesená",J1383,0)</f>
        <v>0</v>
      </c>
      <c r="BH1383" s="148">
        <f>IF(N1383="sníž. přenesená",J1383,0)</f>
        <v>0</v>
      </c>
      <c r="BI1383" s="148">
        <f>IF(N1383="nulová",J1383,0)</f>
        <v>0</v>
      </c>
      <c r="BJ1383" s="17" t="s">
        <v>85</v>
      </c>
      <c r="BK1383" s="148">
        <f>ROUND(I1383*H1383,2)</f>
        <v>0</v>
      </c>
      <c r="BL1383" s="17" t="s">
        <v>133</v>
      </c>
      <c r="BM1383" s="147" t="s">
        <v>1206</v>
      </c>
    </row>
    <row r="1384" spans="2:65" s="1" customFormat="1" ht="10.199999999999999">
      <c r="B1384" s="33"/>
      <c r="D1384" s="149" t="s">
        <v>358</v>
      </c>
      <c r="F1384" s="150" t="s">
        <v>1207</v>
      </c>
      <c r="I1384" s="151"/>
      <c r="L1384" s="33"/>
      <c r="M1384" s="152"/>
      <c r="T1384" s="54"/>
      <c r="AT1384" s="17" t="s">
        <v>358</v>
      </c>
      <c r="AU1384" s="17" t="s">
        <v>113</v>
      </c>
    </row>
    <row r="1385" spans="2:65" s="12" customFormat="1" ht="10.199999999999999">
      <c r="B1385" s="153"/>
      <c r="D1385" s="154" t="s">
        <v>360</v>
      </c>
      <c r="E1385" s="155" t="s">
        <v>32</v>
      </c>
      <c r="F1385" s="156" t="s">
        <v>361</v>
      </c>
      <c r="H1385" s="155" t="s">
        <v>32</v>
      </c>
      <c r="I1385" s="157"/>
      <c r="L1385" s="153"/>
      <c r="M1385" s="158"/>
      <c r="T1385" s="159"/>
      <c r="AT1385" s="155" t="s">
        <v>360</v>
      </c>
      <c r="AU1385" s="155" t="s">
        <v>113</v>
      </c>
      <c r="AV1385" s="12" t="s">
        <v>85</v>
      </c>
      <c r="AW1385" s="12" t="s">
        <v>39</v>
      </c>
      <c r="AX1385" s="12" t="s">
        <v>78</v>
      </c>
      <c r="AY1385" s="155" t="s">
        <v>348</v>
      </c>
    </row>
    <row r="1386" spans="2:65" s="12" customFormat="1" ht="10.199999999999999">
      <c r="B1386" s="153"/>
      <c r="D1386" s="154" t="s">
        <v>360</v>
      </c>
      <c r="E1386" s="155" t="s">
        <v>32</v>
      </c>
      <c r="F1386" s="156" t="s">
        <v>362</v>
      </c>
      <c r="H1386" s="155" t="s">
        <v>32</v>
      </c>
      <c r="I1386" s="157"/>
      <c r="L1386" s="153"/>
      <c r="M1386" s="158"/>
      <c r="T1386" s="159"/>
      <c r="AT1386" s="155" t="s">
        <v>360</v>
      </c>
      <c r="AU1386" s="155" t="s">
        <v>113</v>
      </c>
      <c r="AV1386" s="12" t="s">
        <v>85</v>
      </c>
      <c r="AW1386" s="12" t="s">
        <v>39</v>
      </c>
      <c r="AX1386" s="12" t="s">
        <v>78</v>
      </c>
      <c r="AY1386" s="155" t="s">
        <v>348</v>
      </c>
    </row>
    <row r="1387" spans="2:65" s="12" customFormat="1" ht="10.199999999999999">
      <c r="B1387" s="153"/>
      <c r="D1387" s="154" t="s">
        <v>360</v>
      </c>
      <c r="E1387" s="155" t="s">
        <v>32</v>
      </c>
      <c r="F1387" s="156" t="s">
        <v>1208</v>
      </c>
      <c r="H1387" s="155" t="s">
        <v>32</v>
      </c>
      <c r="I1387" s="157"/>
      <c r="L1387" s="153"/>
      <c r="M1387" s="158"/>
      <c r="T1387" s="159"/>
      <c r="AT1387" s="155" t="s">
        <v>360</v>
      </c>
      <c r="AU1387" s="155" t="s">
        <v>113</v>
      </c>
      <c r="AV1387" s="12" t="s">
        <v>85</v>
      </c>
      <c r="AW1387" s="12" t="s">
        <v>39</v>
      </c>
      <c r="AX1387" s="12" t="s">
        <v>78</v>
      </c>
      <c r="AY1387" s="155" t="s">
        <v>348</v>
      </c>
    </row>
    <row r="1388" spans="2:65" s="12" customFormat="1" ht="10.199999999999999">
      <c r="B1388" s="153"/>
      <c r="D1388" s="154" t="s">
        <v>360</v>
      </c>
      <c r="E1388" s="155" t="s">
        <v>32</v>
      </c>
      <c r="F1388" s="156" t="s">
        <v>615</v>
      </c>
      <c r="H1388" s="155" t="s">
        <v>32</v>
      </c>
      <c r="I1388" s="157"/>
      <c r="L1388" s="153"/>
      <c r="M1388" s="158"/>
      <c r="T1388" s="159"/>
      <c r="AT1388" s="155" t="s">
        <v>360</v>
      </c>
      <c r="AU1388" s="155" t="s">
        <v>113</v>
      </c>
      <c r="AV1388" s="12" t="s">
        <v>85</v>
      </c>
      <c r="AW1388" s="12" t="s">
        <v>39</v>
      </c>
      <c r="AX1388" s="12" t="s">
        <v>78</v>
      </c>
      <c r="AY1388" s="155" t="s">
        <v>348</v>
      </c>
    </row>
    <row r="1389" spans="2:65" s="12" customFormat="1" ht="10.199999999999999">
      <c r="B1389" s="153"/>
      <c r="D1389" s="154" t="s">
        <v>360</v>
      </c>
      <c r="E1389" s="155" t="s">
        <v>32</v>
      </c>
      <c r="F1389" s="156" t="s">
        <v>617</v>
      </c>
      <c r="H1389" s="155" t="s">
        <v>32</v>
      </c>
      <c r="I1389" s="157"/>
      <c r="L1389" s="153"/>
      <c r="M1389" s="158"/>
      <c r="T1389" s="159"/>
      <c r="AT1389" s="155" t="s">
        <v>360</v>
      </c>
      <c r="AU1389" s="155" t="s">
        <v>113</v>
      </c>
      <c r="AV1389" s="12" t="s">
        <v>85</v>
      </c>
      <c r="AW1389" s="12" t="s">
        <v>39</v>
      </c>
      <c r="AX1389" s="12" t="s">
        <v>78</v>
      </c>
      <c r="AY1389" s="155" t="s">
        <v>348</v>
      </c>
    </row>
    <row r="1390" spans="2:65" s="13" customFormat="1" ht="10.199999999999999">
      <c r="B1390" s="160"/>
      <c r="D1390" s="154" t="s">
        <v>360</v>
      </c>
      <c r="E1390" s="162" t="s">
        <v>32</v>
      </c>
      <c r="F1390" s="170" t="s">
        <v>259</v>
      </c>
      <c r="H1390" s="163">
        <v>9.2469999999999999</v>
      </c>
      <c r="I1390" s="164"/>
      <c r="L1390" s="160"/>
      <c r="M1390" s="165"/>
      <c r="T1390" s="166"/>
      <c r="AT1390" s="161" t="s">
        <v>360</v>
      </c>
      <c r="AU1390" s="161" t="s">
        <v>113</v>
      </c>
      <c r="AV1390" s="13" t="s">
        <v>87</v>
      </c>
      <c r="AW1390" s="13" t="s">
        <v>39</v>
      </c>
      <c r="AX1390" s="13" t="s">
        <v>85</v>
      </c>
      <c r="AY1390" s="161" t="s">
        <v>348</v>
      </c>
    </row>
    <row r="1391" spans="2:65" s="1" customFormat="1" ht="24.15" customHeight="1">
      <c r="B1391" s="33"/>
      <c r="C1391" s="136" t="s">
        <v>1209</v>
      </c>
      <c r="D1391" s="136" t="s">
        <v>352</v>
      </c>
      <c r="E1391" s="137" t="s">
        <v>1210</v>
      </c>
      <c r="F1391" s="138" t="s">
        <v>1211</v>
      </c>
      <c r="G1391" s="139" t="s">
        <v>436</v>
      </c>
      <c r="H1391" s="140">
        <v>9.2469999999999999</v>
      </c>
      <c r="I1391" s="141"/>
      <c r="J1391" s="142">
        <f>ROUND(I1391*H1391,2)</f>
        <v>0</v>
      </c>
      <c r="K1391" s="138" t="s">
        <v>356</v>
      </c>
      <c r="L1391" s="33"/>
      <c r="M1391" s="143" t="s">
        <v>32</v>
      </c>
      <c r="N1391" s="144" t="s">
        <v>49</v>
      </c>
      <c r="P1391" s="145">
        <f>O1391*H1391</f>
        <v>0</v>
      </c>
      <c r="Q1391" s="145">
        <v>2.0000000000000002E-5</v>
      </c>
      <c r="R1391" s="145">
        <f>Q1391*H1391</f>
        <v>1.8494E-4</v>
      </c>
      <c r="S1391" s="145">
        <v>0</v>
      </c>
      <c r="T1391" s="146">
        <f>S1391*H1391</f>
        <v>0</v>
      </c>
      <c r="AR1391" s="147" t="s">
        <v>133</v>
      </c>
      <c r="AT1391" s="147" t="s">
        <v>352</v>
      </c>
      <c r="AU1391" s="147" t="s">
        <v>113</v>
      </c>
      <c r="AY1391" s="17" t="s">
        <v>348</v>
      </c>
      <c r="BE1391" s="148">
        <f>IF(N1391="základní",J1391,0)</f>
        <v>0</v>
      </c>
      <c r="BF1391" s="148">
        <f>IF(N1391="snížená",J1391,0)</f>
        <v>0</v>
      </c>
      <c r="BG1391" s="148">
        <f>IF(N1391="zákl. přenesená",J1391,0)</f>
        <v>0</v>
      </c>
      <c r="BH1391" s="148">
        <f>IF(N1391="sníž. přenesená",J1391,0)</f>
        <v>0</v>
      </c>
      <c r="BI1391" s="148">
        <f>IF(N1391="nulová",J1391,0)</f>
        <v>0</v>
      </c>
      <c r="BJ1391" s="17" t="s">
        <v>85</v>
      </c>
      <c r="BK1391" s="148">
        <f>ROUND(I1391*H1391,2)</f>
        <v>0</v>
      </c>
      <c r="BL1391" s="17" t="s">
        <v>133</v>
      </c>
      <c r="BM1391" s="147" t="s">
        <v>1212</v>
      </c>
    </row>
    <row r="1392" spans="2:65" s="1" customFormat="1" ht="10.199999999999999">
      <c r="B1392" s="33"/>
      <c r="D1392" s="149" t="s">
        <v>358</v>
      </c>
      <c r="F1392" s="150" t="s">
        <v>1213</v>
      </c>
      <c r="I1392" s="151"/>
      <c r="L1392" s="33"/>
      <c r="M1392" s="152"/>
      <c r="T1392" s="54"/>
      <c r="AT1392" s="17" t="s">
        <v>358</v>
      </c>
      <c r="AU1392" s="17" t="s">
        <v>113</v>
      </c>
    </row>
    <row r="1393" spans="2:65" s="12" customFormat="1" ht="10.199999999999999">
      <c r="B1393" s="153"/>
      <c r="D1393" s="154" t="s">
        <v>360</v>
      </c>
      <c r="E1393" s="155" t="s">
        <v>32</v>
      </c>
      <c r="F1393" s="156" t="s">
        <v>361</v>
      </c>
      <c r="H1393" s="155" t="s">
        <v>32</v>
      </c>
      <c r="I1393" s="157"/>
      <c r="L1393" s="153"/>
      <c r="M1393" s="158"/>
      <c r="T1393" s="159"/>
      <c r="AT1393" s="155" t="s">
        <v>360</v>
      </c>
      <c r="AU1393" s="155" t="s">
        <v>113</v>
      </c>
      <c r="AV1393" s="12" t="s">
        <v>85</v>
      </c>
      <c r="AW1393" s="12" t="s">
        <v>39</v>
      </c>
      <c r="AX1393" s="12" t="s">
        <v>78</v>
      </c>
      <c r="AY1393" s="155" t="s">
        <v>348</v>
      </c>
    </row>
    <row r="1394" spans="2:65" s="12" customFormat="1" ht="10.199999999999999">
      <c r="B1394" s="153"/>
      <c r="D1394" s="154" t="s">
        <v>360</v>
      </c>
      <c r="E1394" s="155" t="s">
        <v>32</v>
      </c>
      <c r="F1394" s="156" t="s">
        <v>362</v>
      </c>
      <c r="H1394" s="155" t="s">
        <v>32</v>
      </c>
      <c r="I1394" s="157"/>
      <c r="L1394" s="153"/>
      <c r="M1394" s="158"/>
      <c r="T1394" s="159"/>
      <c r="AT1394" s="155" t="s">
        <v>360</v>
      </c>
      <c r="AU1394" s="155" t="s">
        <v>113</v>
      </c>
      <c r="AV1394" s="12" t="s">
        <v>85</v>
      </c>
      <c r="AW1394" s="12" t="s">
        <v>39</v>
      </c>
      <c r="AX1394" s="12" t="s">
        <v>78</v>
      </c>
      <c r="AY1394" s="155" t="s">
        <v>348</v>
      </c>
    </row>
    <row r="1395" spans="2:65" s="12" customFormat="1" ht="10.199999999999999">
      <c r="B1395" s="153"/>
      <c r="D1395" s="154" t="s">
        <v>360</v>
      </c>
      <c r="E1395" s="155" t="s">
        <v>32</v>
      </c>
      <c r="F1395" s="156" t="s">
        <v>1214</v>
      </c>
      <c r="H1395" s="155" t="s">
        <v>32</v>
      </c>
      <c r="I1395" s="157"/>
      <c r="L1395" s="153"/>
      <c r="M1395" s="158"/>
      <c r="T1395" s="159"/>
      <c r="AT1395" s="155" t="s">
        <v>360</v>
      </c>
      <c r="AU1395" s="155" t="s">
        <v>113</v>
      </c>
      <c r="AV1395" s="12" t="s">
        <v>85</v>
      </c>
      <c r="AW1395" s="12" t="s">
        <v>39</v>
      </c>
      <c r="AX1395" s="12" t="s">
        <v>78</v>
      </c>
      <c r="AY1395" s="155" t="s">
        <v>348</v>
      </c>
    </row>
    <row r="1396" spans="2:65" s="12" customFormat="1" ht="10.199999999999999">
      <c r="B1396" s="153"/>
      <c r="D1396" s="154" t="s">
        <v>360</v>
      </c>
      <c r="E1396" s="155" t="s">
        <v>32</v>
      </c>
      <c r="F1396" s="156" t="s">
        <v>615</v>
      </c>
      <c r="H1396" s="155" t="s">
        <v>32</v>
      </c>
      <c r="I1396" s="157"/>
      <c r="L1396" s="153"/>
      <c r="M1396" s="158"/>
      <c r="T1396" s="159"/>
      <c r="AT1396" s="155" t="s">
        <v>360</v>
      </c>
      <c r="AU1396" s="155" t="s">
        <v>113</v>
      </c>
      <c r="AV1396" s="12" t="s">
        <v>85</v>
      </c>
      <c r="AW1396" s="12" t="s">
        <v>39</v>
      </c>
      <c r="AX1396" s="12" t="s">
        <v>78</v>
      </c>
      <c r="AY1396" s="155" t="s">
        <v>348</v>
      </c>
    </row>
    <row r="1397" spans="2:65" s="12" customFormat="1" ht="10.199999999999999">
      <c r="B1397" s="153"/>
      <c r="D1397" s="154" t="s">
        <v>360</v>
      </c>
      <c r="E1397" s="155" t="s">
        <v>32</v>
      </c>
      <c r="F1397" s="156" t="s">
        <v>617</v>
      </c>
      <c r="H1397" s="155" t="s">
        <v>32</v>
      </c>
      <c r="I1397" s="157"/>
      <c r="L1397" s="153"/>
      <c r="M1397" s="158"/>
      <c r="T1397" s="159"/>
      <c r="AT1397" s="155" t="s">
        <v>360</v>
      </c>
      <c r="AU1397" s="155" t="s">
        <v>113</v>
      </c>
      <c r="AV1397" s="12" t="s">
        <v>85</v>
      </c>
      <c r="AW1397" s="12" t="s">
        <v>39</v>
      </c>
      <c r="AX1397" s="12" t="s">
        <v>78</v>
      </c>
      <c r="AY1397" s="155" t="s">
        <v>348</v>
      </c>
    </row>
    <row r="1398" spans="2:65" s="13" customFormat="1" ht="10.199999999999999">
      <c r="B1398" s="160"/>
      <c r="D1398" s="154" t="s">
        <v>360</v>
      </c>
      <c r="E1398" s="162" t="s">
        <v>32</v>
      </c>
      <c r="F1398" s="170" t="s">
        <v>261</v>
      </c>
      <c r="H1398" s="163">
        <v>9.2469999999999999</v>
      </c>
      <c r="I1398" s="164"/>
      <c r="L1398" s="160"/>
      <c r="M1398" s="165"/>
      <c r="T1398" s="166"/>
      <c r="AT1398" s="161" t="s">
        <v>360</v>
      </c>
      <c r="AU1398" s="161" t="s">
        <v>113</v>
      </c>
      <c r="AV1398" s="13" t="s">
        <v>87</v>
      </c>
      <c r="AW1398" s="13" t="s">
        <v>39</v>
      </c>
      <c r="AX1398" s="13" t="s">
        <v>85</v>
      </c>
      <c r="AY1398" s="161" t="s">
        <v>348</v>
      </c>
    </row>
    <row r="1399" spans="2:65" s="1" customFormat="1" ht="33" customHeight="1">
      <c r="B1399" s="33"/>
      <c r="C1399" s="136" t="s">
        <v>1215</v>
      </c>
      <c r="D1399" s="136" t="s">
        <v>352</v>
      </c>
      <c r="E1399" s="137" t="s">
        <v>1216</v>
      </c>
      <c r="F1399" s="138" t="s">
        <v>1217</v>
      </c>
      <c r="G1399" s="139" t="s">
        <v>420</v>
      </c>
      <c r="H1399" s="140">
        <v>783.44</v>
      </c>
      <c r="I1399" s="141"/>
      <c r="J1399" s="142">
        <f>ROUND(I1399*H1399,2)</f>
        <v>0</v>
      </c>
      <c r="K1399" s="138" t="s">
        <v>356</v>
      </c>
      <c r="L1399" s="33"/>
      <c r="M1399" s="143" t="s">
        <v>32</v>
      </c>
      <c r="N1399" s="144" t="s">
        <v>49</v>
      </c>
      <c r="P1399" s="145">
        <f>O1399*H1399</f>
        <v>0</v>
      </c>
      <c r="Q1399" s="145">
        <v>0</v>
      </c>
      <c r="R1399" s="145">
        <f>Q1399*H1399</f>
        <v>0</v>
      </c>
      <c r="S1399" s="145">
        <v>0.01</v>
      </c>
      <c r="T1399" s="146">
        <f>S1399*H1399</f>
        <v>7.8344000000000005</v>
      </c>
      <c r="AR1399" s="147" t="s">
        <v>133</v>
      </c>
      <c r="AT1399" s="147" t="s">
        <v>352</v>
      </c>
      <c r="AU1399" s="147" t="s">
        <v>113</v>
      </c>
      <c r="AY1399" s="17" t="s">
        <v>348</v>
      </c>
      <c r="BE1399" s="148">
        <f>IF(N1399="základní",J1399,0)</f>
        <v>0</v>
      </c>
      <c r="BF1399" s="148">
        <f>IF(N1399="snížená",J1399,0)</f>
        <v>0</v>
      </c>
      <c r="BG1399" s="148">
        <f>IF(N1399="zákl. přenesená",J1399,0)</f>
        <v>0</v>
      </c>
      <c r="BH1399" s="148">
        <f>IF(N1399="sníž. přenesená",J1399,0)</f>
        <v>0</v>
      </c>
      <c r="BI1399" s="148">
        <f>IF(N1399="nulová",J1399,0)</f>
        <v>0</v>
      </c>
      <c r="BJ1399" s="17" t="s">
        <v>85</v>
      </c>
      <c r="BK1399" s="148">
        <f>ROUND(I1399*H1399,2)</f>
        <v>0</v>
      </c>
      <c r="BL1399" s="17" t="s">
        <v>133</v>
      </c>
      <c r="BM1399" s="147" t="s">
        <v>1218</v>
      </c>
    </row>
    <row r="1400" spans="2:65" s="1" customFormat="1" ht="10.199999999999999">
      <c r="B1400" s="33"/>
      <c r="D1400" s="149" t="s">
        <v>358</v>
      </c>
      <c r="F1400" s="150" t="s">
        <v>1219</v>
      </c>
      <c r="I1400" s="151"/>
      <c r="L1400" s="33"/>
      <c r="M1400" s="152"/>
      <c r="T1400" s="54"/>
      <c r="AT1400" s="17" t="s">
        <v>358</v>
      </c>
      <c r="AU1400" s="17" t="s">
        <v>113</v>
      </c>
    </row>
    <row r="1401" spans="2:65" s="12" customFormat="1" ht="10.199999999999999">
      <c r="B1401" s="153"/>
      <c r="D1401" s="154" t="s">
        <v>360</v>
      </c>
      <c r="E1401" s="155" t="s">
        <v>32</v>
      </c>
      <c r="F1401" s="156" t="s">
        <v>361</v>
      </c>
      <c r="H1401" s="155" t="s">
        <v>32</v>
      </c>
      <c r="I1401" s="157"/>
      <c r="L1401" s="153"/>
      <c r="M1401" s="158"/>
      <c r="T1401" s="159"/>
      <c r="AT1401" s="155" t="s">
        <v>360</v>
      </c>
      <c r="AU1401" s="155" t="s">
        <v>113</v>
      </c>
      <c r="AV1401" s="12" t="s">
        <v>85</v>
      </c>
      <c r="AW1401" s="12" t="s">
        <v>39</v>
      </c>
      <c r="AX1401" s="12" t="s">
        <v>78</v>
      </c>
      <c r="AY1401" s="155" t="s">
        <v>348</v>
      </c>
    </row>
    <row r="1402" spans="2:65" s="12" customFormat="1" ht="10.199999999999999">
      <c r="B1402" s="153"/>
      <c r="D1402" s="154" t="s">
        <v>360</v>
      </c>
      <c r="E1402" s="155" t="s">
        <v>32</v>
      </c>
      <c r="F1402" s="156" t="s">
        <v>1162</v>
      </c>
      <c r="H1402" s="155" t="s">
        <v>32</v>
      </c>
      <c r="I1402" s="157"/>
      <c r="L1402" s="153"/>
      <c r="M1402" s="158"/>
      <c r="T1402" s="159"/>
      <c r="AT1402" s="155" t="s">
        <v>360</v>
      </c>
      <c r="AU1402" s="155" t="s">
        <v>113</v>
      </c>
      <c r="AV1402" s="12" t="s">
        <v>85</v>
      </c>
      <c r="AW1402" s="12" t="s">
        <v>39</v>
      </c>
      <c r="AX1402" s="12" t="s">
        <v>78</v>
      </c>
      <c r="AY1402" s="155" t="s">
        <v>348</v>
      </c>
    </row>
    <row r="1403" spans="2:65" s="12" customFormat="1" ht="20.399999999999999">
      <c r="B1403" s="153"/>
      <c r="D1403" s="154" t="s">
        <v>360</v>
      </c>
      <c r="E1403" s="155" t="s">
        <v>32</v>
      </c>
      <c r="F1403" s="156" t="s">
        <v>1189</v>
      </c>
      <c r="H1403" s="155" t="s">
        <v>32</v>
      </c>
      <c r="I1403" s="157"/>
      <c r="L1403" s="153"/>
      <c r="M1403" s="158"/>
      <c r="T1403" s="159"/>
      <c r="AT1403" s="155" t="s">
        <v>360</v>
      </c>
      <c r="AU1403" s="155" t="s">
        <v>113</v>
      </c>
      <c r="AV1403" s="12" t="s">
        <v>85</v>
      </c>
      <c r="AW1403" s="12" t="s">
        <v>39</v>
      </c>
      <c r="AX1403" s="12" t="s">
        <v>78</v>
      </c>
      <c r="AY1403" s="155" t="s">
        <v>348</v>
      </c>
    </row>
    <row r="1404" spans="2:65" s="12" customFormat="1" ht="10.199999999999999">
      <c r="B1404" s="153"/>
      <c r="D1404" s="154" t="s">
        <v>360</v>
      </c>
      <c r="E1404" s="155" t="s">
        <v>32</v>
      </c>
      <c r="F1404" s="156" t="s">
        <v>1173</v>
      </c>
      <c r="H1404" s="155" t="s">
        <v>32</v>
      </c>
      <c r="I1404" s="157"/>
      <c r="L1404" s="153"/>
      <c r="M1404" s="158"/>
      <c r="T1404" s="159"/>
      <c r="AT1404" s="155" t="s">
        <v>360</v>
      </c>
      <c r="AU1404" s="155" t="s">
        <v>113</v>
      </c>
      <c r="AV1404" s="12" t="s">
        <v>85</v>
      </c>
      <c r="AW1404" s="12" t="s">
        <v>39</v>
      </c>
      <c r="AX1404" s="12" t="s">
        <v>78</v>
      </c>
      <c r="AY1404" s="155" t="s">
        <v>348</v>
      </c>
    </row>
    <row r="1405" spans="2:65" s="13" customFormat="1" ht="10.199999999999999">
      <c r="B1405" s="160"/>
      <c r="D1405" s="154" t="s">
        <v>360</v>
      </c>
      <c r="E1405" s="162" t="s">
        <v>32</v>
      </c>
      <c r="F1405" s="170" t="s">
        <v>289</v>
      </c>
      <c r="H1405" s="163">
        <v>783.44</v>
      </c>
      <c r="I1405" s="164"/>
      <c r="L1405" s="160"/>
      <c r="M1405" s="165"/>
      <c r="T1405" s="166"/>
      <c r="AT1405" s="161" t="s">
        <v>360</v>
      </c>
      <c r="AU1405" s="161" t="s">
        <v>113</v>
      </c>
      <c r="AV1405" s="13" t="s">
        <v>87</v>
      </c>
      <c r="AW1405" s="13" t="s">
        <v>39</v>
      </c>
      <c r="AX1405" s="13" t="s">
        <v>85</v>
      </c>
      <c r="AY1405" s="161" t="s">
        <v>348</v>
      </c>
    </row>
    <row r="1406" spans="2:65" s="1" customFormat="1" ht="10.199999999999999">
      <c r="B1406" s="33"/>
      <c r="D1406" s="154" t="s">
        <v>376</v>
      </c>
      <c r="F1406" s="167" t="s">
        <v>1177</v>
      </c>
      <c r="L1406" s="33"/>
      <c r="M1406" s="152"/>
      <c r="T1406" s="54"/>
      <c r="AU1406" s="17" t="s">
        <v>113</v>
      </c>
    </row>
    <row r="1407" spans="2:65" s="1" customFormat="1" ht="10.199999999999999">
      <c r="B1407" s="33"/>
      <c r="D1407" s="154" t="s">
        <v>376</v>
      </c>
      <c r="F1407" s="168" t="s">
        <v>1178</v>
      </c>
      <c r="H1407" s="169">
        <v>0</v>
      </c>
      <c r="L1407" s="33"/>
      <c r="M1407" s="152"/>
      <c r="T1407" s="54"/>
      <c r="AU1407" s="17" t="s">
        <v>113</v>
      </c>
    </row>
    <row r="1408" spans="2:65" s="1" customFormat="1" ht="10.199999999999999">
      <c r="B1408" s="33"/>
      <c r="D1408" s="154" t="s">
        <v>376</v>
      </c>
      <c r="F1408" s="168" t="s">
        <v>378</v>
      </c>
      <c r="H1408" s="169">
        <v>4.4800000000000004</v>
      </c>
      <c r="L1408" s="33"/>
      <c r="M1408" s="152"/>
      <c r="T1408" s="54"/>
      <c r="AU1408" s="17" t="s">
        <v>113</v>
      </c>
    </row>
    <row r="1409" spans="2:65" s="1" customFormat="1" ht="10.199999999999999">
      <c r="B1409" s="33"/>
      <c r="D1409" s="154" t="s">
        <v>376</v>
      </c>
      <c r="F1409" s="167" t="s">
        <v>1175</v>
      </c>
      <c r="L1409" s="33"/>
      <c r="M1409" s="152"/>
      <c r="T1409" s="54"/>
      <c r="AU1409" s="17" t="s">
        <v>113</v>
      </c>
    </row>
    <row r="1410" spans="2:65" s="1" customFormat="1" ht="10.199999999999999">
      <c r="B1410" s="33"/>
      <c r="D1410" s="154" t="s">
        <v>376</v>
      </c>
      <c r="F1410" s="168" t="s">
        <v>1176</v>
      </c>
      <c r="H1410" s="169">
        <v>778.96</v>
      </c>
      <c r="L1410" s="33"/>
      <c r="M1410" s="152"/>
      <c r="T1410" s="54"/>
      <c r="AU1410" s="17" t="s">
        <v>113</v>
      </c>
    </row>
    <row r="1411" spans="2:65" s="1" customFormat="1" ht="62.7" customHeight="1">
      <c r="B1411" s="33"/>
      <c r="C1411" s="136" t="s">
        <v>1220</v>
      </c>
      <c r="D1411" s="136" t="s">
        <v>352</v>
      </c>
      <c r="E1411" s="137" t="s">
        <v>1221</v>
      </c>
      <c r="F1411" s="138" t="s">
        <v>1222</v>
      </c>
      <c r="G1411" s="139" t="s">
        <v>420</v>
      </c>
      <c r="H1411" s="140">
        <v>757.98800000000006</v>
      </c>
      <c r="I1411" s="141"/>
      <c r="J1411" s="142">
        <f>ROUND(I1411*H1411,2)</f>
        <v>0</v>
      </c>
      <c r="K1411" s="138" t="s">
        <v>356</v>
      </c>
      <c r="L1411" s="33"/>
      <c r="M1411" s="143" t="s">
        <v>32</v>
      </c>
      <c r="N1411" s="144" t="s">
        <v>49</v>
      </c>
      <c r="P1411" s="145">
        <f>O1411*H1411</f>
        <v>0</v>
      </c>
      <c r="Q1411" s="145">
        <v>0</v>
      </c>
      <c r="R1411" s="145">
        <f>Q1411*H1411</f>
        <v>0</v>
      </c>
      <c r="S1411" s="145">
        <v>0.02</v>
      </c>
      <c r="T1411" s="146">
        <f>S1411*H1411</f>
        <v>15.159760000000002</v>
      </c>
      <c r="AR1411" s="147" t="s">
        <v>133</v>
      </c>
      <c r="AT1411" s="147" t="s">
        <v>352</v>
      </c>
      <c r="AU1411" s="147" t="s">
        <v>113</v>
      </c>
      <c r="AY1411" s="17" t="s">
        <v>348</v>
      </c>
      <c r="BE1411" s="148">
        <f>IF(N1411="základní",J1411,0)</f>
        <v>0</v>
      </c>
      <c r="BF1411" s="148">
        <f>IF(N1411="snížená",J1411,0)</f>
        <v>0</v>
      </c>
      <c r="BG1411" s="148">
        <f>IF(N1411="zákl. přenesená",J1411,0)</f>
        <v>0</v>
      </c>
      <c r="BH1411" s="148">
        <f>IF(N1411="sníž. přenesená",J1411,0)</f>
        <v>0</v>
      </c>
      <c r="BI1411" s="148">
        <f>IF(N1411="nulová",J1411,0)</f>
        <v>0</v>
      </c>
      <c r="BJ1411" s="17" t="s">
        <v>85</v>
      </c>
      <c r="BK1411" s="148">
        <f>ROUND(I1411*H1411,2)</f>
        <v>0</v>
      </c>
      <c r="BL1411" s="17" t="s">
        <v>133</v>
      </c>
      <c r="BM1411" s="147" t="s">
        <v>1223</v>
      </c>
    </row>
    <row r="1412" spans="2:65" s="1" customFormat="1" ht="10.199999999999999">
      <c r="B1412" s="33"/>
      <c r="D1412" s="149" t="s">
        <v>358</v>
      </c>
      <c r="F1412" s="150" t="s">
        <v>1224</v>
      </c>
      <c r="I1412" s="151"/>
      <c r="L1412" s="33"/>
      <c r="M1412" s="152"/>
      <c r="T1412" s="54"/>
      <c r="AT1412" s="17" t="s">
        <v>358</v>
      </c>
      <c r="AU1412" s="17" t="s">
        <v>113</v>
      </c>
    </row>
    <row r="1413" spans="2:65" s="12" customFormat="1" ht="10.199999999999999">
      <c r="B1413" s="153"/>
      <c r="D1413" s="154" t="s">
        <v>360</v>
      </c>
      <c r="E1413" s="155" t="s">
        <v>32</v>
      </c>
      <c r="F1413" s="156" t="s">
        <v>361</v>
      </c>
      <c r="H1413" s="155" t="s">
        <v>32</v>
      </c>
      <c r="I1413" s="157"/>
      <c r="L1413" s="153"/>
      <c r="M1413" s="158"/>
      <c r="T1413" s="159"/>
      <c r="AT1413" s="155" t="s">
        <v>360</v>
      </c>
      <c r="AU1413" s="155" t="s">
        <v>113</v>
      </c>
      <c r="AV1413" s="12" t="s">
        <v>85</v>
      </c>
      <c r="AW1413" s="12" t="s">
        <v>39</v>
      </c>
      <c r="AX1413" s="12" t="s">
        <v>78</v>
      </c>
      <c r="AY1413" s="155" t="s">
        <v>348</v>
      </c>
    </row>
    <row r="1414" spans="2:65" s="12" customFormat="1" ht="10.199999999999999">
      <c r="B1414" s="153"/>
      <c r="D1414" s="154" t="s">
        <v>360</v>
      </c>
      <c r="E1414" s="155" t="s">
        <v>32</v>
      </c>
      <c r="F1414" s="156" t="s">
        <v>1162</v>
      </c>
      <c r="H1414" s="155" t="s">
        <v>32</v>
      </c>
      <c r="I1414" s="157"/>
      <c r="L1414" s="153"/>
      <c r="M1414" s="158"/>
      <c r="T1414" s="159"/>
      <c r="AT1414" s="155" t="s">
        <v>360</v>
      </c>
      <c r="AU1414" s="155" t="s">
        <v>113</v>
      </c>
      <c r="AV1414" s="12" t="s">
        <v>85</v>
      </c>
      <c r="AW1414" s="12" t="s">
        <v>39</v>
      </c>
      <c r="AX1414" s="12" t="s">
        <v>78</v>
      </c>
      <c r="AY1414" s="155" t="s">
        <v>348</v>
      </c>
    </row>
    <row r="1415" spans="2:65" s="12" customFormat="1" ht="10.199999999999999">
      <c r="B1415" s="153"/>
      <c r="D1415" s="154" t="s">
        <v>360</v>
      </c>
      <c r="E1415" s="155" t="s">
        <v>32</v>
      </c>
      <c r="F1415" s="156" t="s">
        <v>1173</v>
      </c>
      <c r="H1415" s="155" t="s">
        <v>32</v>
      </c>
      <c r="I1415" s="157"/>
      <c r="L1415" s="153"/>
      <c r="M1415" s="158"/>
      <c r="T1415" s="159"/>
      <c r="AT1415" s="155" t="s">
        <v>360</v>
      </c>
      <c r="AU1415" s="155" t="s">
        <v>113</v>
      </c>
      <c r="AV1415" s="12" t="s">
        <v>85</v>
      </c>
      <c r="AW1415" s="12" t="s">
        <v>39</v>
      </c>
      <c r="AX1415" s="12" t="s">
        <v>78</v>
      </c>
      <c r="AY1415" s="155" t="s">
        <v>348</v>
      </c>
    </row>
    <row r="1416" spans="2:65" s="12" customFormat="1" ht="10.199999999999999">
      <c r="B1416" s="153"/>
      <c r="D1416" s="154" t="s">
        <v>360</v>
      </c>
      <c r="E1416" s="155" t="s">
        <v>32</v>
      </c>
      <c r="F1416" s="156" t="s">
        <v>1195</v>
      </c>
      <c r="H1416" s="155" t="s">
        <v>32</v>
      </c>
      <c r="I1416" s="157"/>
      <c r="L1416" s="153"/>
      <c r="M1416" s="158"/>
      <c r="T1416" s="159"/>
      <c r="AT1416" s="155" t="s">
        <v>360</v>
      </c>
      <c r="AU1416" s="155" t="s">
        <v>113</v>
      </c>
      <c r="AV1416" s="12" t="s">
        <v>85</v>
      </c>
      <c r="AW1416" s="12" t="s">
        <v>39</v>
      </c>
      <c r="AX1416" s="12" t="s">
        <v>78</v>
      </c>
      <c r="AY1416" s="155" t="s">
        <v>348</v>
      </c>
    </row>
    <row r="1417" spans="2:65" s="12" customFormat="1" ht="10.199999999999999">
      <c r="B1417" s="153"/>
      <c r="D1417" s="154" t="s">
        <v>360</v>
      </c>
      <c r="E1417" s="155" t="s">
        <v>32</v>
      </c>
      <c r="F1417" s="156" t="s">
        <v>1196</v>
      </c>
      <c r="H1417" s="155" t="s">
        <v>32</v>
      </c>
      <c r="I1417" s="157"/>
      <c r="L1417" s="153"/>
      <c r="M1417" s="158"/>
      <c r="T1417" s="159"/>
      <c r="AT1417" s="155" t="s">
        <v>360</v>
      </c>
      <c r="AU1417" s="155" t="s">
        <v>113</v>
      </c>
      <c r="AV1417" s="12" t="s">
        <v>85</v>
      </c>
      <c r="AW1417" s="12" t="s">
        <v>39</v>
      </c>
      <c r="AX1417" s="12" t="s">
        <v>78</v>
      </c>
      <c r="AY1417" s="155" t="s">
        <v>348</v>
      </c>
    </row>
    <row r="1418" spans="2:65" s="12" customFormat="1" ht="10.199999999999999">
      <c r="B1418" s="153"/>
      <c r="D1418" s="154" t="s">
        <v>360</v>
      </c>
      <c r="E1418" s="155" t="s">
        <v>32</v>
      </c>
      <c r="F1418" s="156" t="s">
        <v>1197</v>
      </c>
      <c r="H1418" s="155" t="s">
        <v>32</v>
      </c>
      <c r="I1418" s="157"/>
      <c r="L1418" s="153"/>
      <c r="M1418" s="158"/>
      <c r="T1418" s="159"/>
      <c r="AT1418" s="155" t="s">
        <v>360</v>
      </c>
      <c r="AU1418" s="155" t="s">
        <v>113</v>
      </c>
      <c r="AV1418" s="12" t="s">
        <v>85</v>
      </c>
      <c r="AW1418" s="12" t="s">
        <v>39</v>
      </c>
      <c r="AX1418" s="12" t="s">
        <v>78</v>
      </c>
      <c r="AY1418" s="155" t="s">
        <v>348</v>
      </c>
    </row>
    <row r="1419" spans="2:65" s="13" customFormat="1" ht="10.199999999999999">
      <c r="B1419" s="160"/>
      <c r="D1419" s="154" t="s">
        <v>360</v>
      </c>
      <c r="E1419" s="162" t="s">
        <v>32</v>
      </c>
      <c r="F1419" s="170" t="s">
        <v>286</v>
      </c>
      <c r="H1419" s="163">
        <v>757.98800000000006</v>
      </c>
      <c r="I1419" s="164"/>
      <c r="L1419" s="160"/>
      <c r="M1419" s="165"/>
      <c r="T1419" s="166"/>
      <c r="AT1419" s="161" t="s">
        <v>360</v>
      </c>
      <c r="AU1419" s="161" t="s">
        <v>113</v>
      </c>
      <c r="AV1419" s="13" t="s">
        <v>87</v>
      </c>
      <c r="AW1419" s="13" t="s">
        <v>39</v>
      </c>
      <c r="AX1419" s="13" t="s">
        <v>85</v>
      </c>
      <c r="AY1419" s="161" t="s">
        <v>348</v>
      </c>
    </row>
    <row r="1420" spans="2:65" s="1" customFormat="1" ht="10.199999999999999">
      <c r="B1420" s="33"/>
      <c r="D1420" s="154" t="s">
        <v>376</v>
      </c>
      <c r="F1420" s="167" t="s">
        <v>1175</v>
      </c>
      <c r="L1420" s="33"/>
      <c r="M1420" s="152"/>
      <c r="T1420" s="54"/>
      <c r="AU1420" s="17" t="s">
        <v>113</v>
      </c>
    </row>
    <row r="1421" spans="2:65" s="1" customFormat="1" ht="10.199999999999999">
      <c r="B1421" s="33"/>
      <c r="D1421" s="154" t="s">
        <v>376</v>
      </c>
      <c r="F1421" s="168" t="s">
        <v>1176</v>
      </c>
      <c r="H1421" s="169">
        <v>778.96</v>
      </c>
      <c r="L1421" s="33"/>
      <c r="M1421" s="152"/>
      <c r="T1421" s="54"/>
      <c r="AU1421" s="17" t="s">
        <v>113</v>
      </c>
    </row>
    <row r="1422" spans="2:65" s="1" customFormat="1" ht="62.7" customHeight="1">
      <c r="B1422" s="33"/>
      <c r="C1422" s="136" t="s">
        <v>1225</v>
      </c>
      <c r="D1422" s="136" t="s">
        <v>352</v>
      </c>
      <c r="E1422" s="137" t="s">
        <v>1226</v>
      </c>
      <c r="F1422" s="138" t="s">
        <v>1227</v>
      </c>
      <c r="G1422" s="139" t="s">
        <v>420</v>
      </c>
      <c r="H1422" s="140">
        <v>20.972000000000001</v>
      </c>
      <c r="I1422" s="141"/>
      <c r="J1422" s="142">
        <f>ROUND(I1422*H1422,2)</f>
        <v>0</v>
      </c>
      <c r="K1422" s="138" t="s">
        <v>356</v>
      </c>
      <c r="L1422" s="33"/>
      <c r="M1422" s="143" t="s">
        <v>32</v>
      </c>
      <c r="N1422" s="144" t="s">
        <v>49</v>
      </c>
      <c r="P1422" s="145">
        <f>O1422*H1422</f>
        <v>0</v>
      </c>
      <c r="Q1422" s="145">
        <v>0</v>
      </c>
      <c r="R1422" s="145">
        <f>Q1422*H1422</f>
        <v>0</v>
      </c>
      <c r="S1422" s="145">
        <v>0.02</v>
      </c>
      <c r="T1422" s="146">
        <f>S1422*H1422</f>
        <v>0.41944000000000004</v>
      </c>
      <c r="AR1422" s="147" t="s">
        <v>133</v>
      </c>
      <c r="AT1422" s="147" t="s">
        <v>352</v>
      </c>
      <c r="AU1422" s="147" t="s">
        <v>113</v>
      </c>
      <c r="AY1422" s="17" t="s">
        <v>348</v>
      </c>
      <c r="BE1422" s="148">
        <f>IF(N1422="základní",J1422,0)</f>
        <v>0</v>
      </c>
      <c r="BF1422" s="148">
        <f>IF(N1422="snížená",J1422,0)</f>
        <v>0</v>
      </c>
      <c r="BG1422" s="148">
        <f>IF(N1422="zákl. přenesená",J1422,0)</f>
        <v>0</v>
      </c>
      <c r="BH1422" s="148">
        <f>IF(N1422="sníž. přenesená",J1422,0)</f>
        <v>0</v>
      </c>
      <c r="BI1422" s="148">
        <f>IF(N1422="nulová",J1422,0)</f>
        <v>0</v>
      </c>
      <c r="BJ1422" s="17" t="s">
        <v>85</v>
      </c>
      <c r="BK1422" s="148">
        <f>ROUND(I1422*H1422,2)</f>
        <v>0</v>
      </c>
      <c r="BL1422" s="17" t="s">
        <v>133</v>
      </c>
      <c r="BM1422" s="147" t="s">
        <v>1228</v>
      </c>
    </row>
    <row r="1423" spans="2:65" s="1" customFormat="1" ht="10.199999999999999">
      <c r="B1423" s="33"/>
      <c r="D1423" s="149" t="s">
        <v>358</v>
      </c>
      <c r="F1423" s="150" t="s">
        <v>1229</v>
      </c>
      <c r="I1423" s="151"/>
      <c r="L1423" s="33"/>
      <c r="M1423" s="152"/>
      <c r="T1423" s="54"/>
      <c r="AT1423" s="17" t="s">
        <v>358</v>
      </c>
      <c r="AU1423" s="17" t="s">
        <v>113</v>
      </c>
    </row>
    <row r="1424" spans="2:65" s="12" customFormat="1" ht="10.199999999999999">
      <c r="B1424" s="153"/>
      <c r="D1424" s="154" t="s">
        <v>360</v>
      </c>
      <c r="E1424" s="155" t="s">
        <v>32</v>
      </c>
      <c r="F1424" s="156" t="s">
        <v>361</v>
      </c>
      <c r="H1424" s="155" t="s">
        <v>32</v>
      </c>
      <c r="I1424" s="157"/>
      <c r="L1424" s="153"/>
      <c r="M1424" s="158"/>
      <c r="T1424" s="159"/>
      <c r="AT1424" s="155" t="s">
        <v>360</v>
      </c>
      <c r="AU1424" s="155" t="s">
        <v>113</v>
      </c>
      <c r="AV1424" s="12" t="s">
        <v>85</v>
      </c>
      <c r="AW1424" s="12" t="s">
        <v>39</v>
      </c>
      <c r="AX1424" s="12" t="s">
        <v>78</v>
      </c>
      <c r="AY1424" s="155" t="s">
        <v>348</v>
      </c>
    </row>
    <row r="1425" spans="2:65" s="12" customFormat="1" ht="10.199999999999999">
      <c r="B1425" s="153"/>
      <c r="D1425" s="154" t="s">
        <v>360</v>
      </c>
      <c r="E1425" s="155" t="s">
        <v>32</v>
      </c>
      <c r="F1425" s="156" t="s">
        <v>1162</v>
      </c>
      <c r="H1425" s="155" t="s">
        <v>32</v>
      </c>
      <c r="I1425" s="157"/>
      <c r="L1425" s="153"/>
      <c r="M1425" s="158"/>
      <c r="T1425" s="159"/>
      <c r="AT1425" s="155" t="s">
        <v>360</v>
      </c>
      <c r="AU1425" s="155" t="s">
        <v>113</v>
      </c>
      <c r="AV1425" s="12" t="s">
        <v>85</v>
      </c>
      <c r="AW1425" s="12" t="s">
        <v>39</v>
      </c>
      <c r="AX1425" s="12" t="s">
        <v>78</v>
      </c>
      <c r="AY1425" s="155" t="s">
        <v>348</v>
      </c>
    </row>
    <row r="1426" spans="2:65" s="12" customFormat="1" ht="10.199999999999999">
      <c r="B1426" s="153"/>
      <c r="D1426" s="154" t="s">
        <v>360</v>
      </c>
      <c r="E1426" s="155" t="s">
        <v>32</v>
      </c>
      <c r="F1426" s="156" t="s">
        <v>1163</v>
      </c>
      <c r="H1426" s="155" t="s">
        <v>32</v>
      </c>
      <c r="I1426" s="157"/>
      <c r="L1426" s="153"/>
      <c r="M1426" s="158"/>
      <c r="T1426" s="159"/>
      <c r="AT1426" s="155" t="s">
        <v>360</v>
      </c>
      <c r="AU1426" s="155" t="s">
        <v>113</v>
      </c>
      <c r="AV1426" s="12" t="s">
        <v>85</v>
      </c>
      <c r="AW1426" s="12" t="s">
        <v>39</v>
      </c>
      <c r="AX1426" s="12" t="s">
        <v>78</v>
      </c>
      <c r="AY1426" s="155" t="s">
        <v>348</v>
      </c>
    </row>
    <row r="1427" spans="2:65" s="12" customFormat="1" ht="10.199999999999999">
      <c r="B1427" s="153"/>
      <c r="D1427" s="154" t="s">
        <v>360</v>
      </c>
      <c r="E1427" s="155" t="s">
        <v>32</v>
      </c>
      <c r="F1427" s="156" t="s">
        <v>1164</v>
      </c>
      <c r="H1427" s="155" t="s">
        <v>32</v>
      </c>
      <c r="I1427" s="157"/>
      <c r="L1427" s="153"/>
      <c r="M1427" s="158"/>
      <c r="T1427" s="159"/>
      <c r="AT1427" s="155" t="s">
        <v>360</v>
      </c>
      <c r="AU1427" s="155" t="s">
        <v>113</v>
      </c>
      <c r="AV1427" s="12" t="s">
        <v>85</v>
      </c>
      <c r="AW1427" s="12" t="s">
        <v>39</v>
      </c>
      <c r="AX1427" s="12" t="s">
        <v>78</v>
      </c>
      <c r="AY1427" s="155" t="s">
        <v>348</v>
      </c>
    </row>
    <row r="1428" spans="2:65" s="12" customFormat="1" ht="10.199999999999999">
      <c r="B1428" s="153"/>
      <c r="D1428" s="154" t="s">
        <v>360</v>
      </c>
      <c r="E1428" s="155" t="s">
        <v>32</v>
      </c>
      <c r="F1428" s="156" t="s">
        <v>1165</v>
      </c>
      <c r="H1428" s="155" t="s">
        <v>32</v>
      </c>
      <c r="I1428" s="157"/>
      <c r="L1428" s="153"/>
      <c r="M1428" s="158"/>
      <c r="T1428" s="159"/>
      <c r="AT1428" s="155" t="s">
        <v>360</v>
      </c>
      <c r="AU1428" s="155" t="s">
        <v>113</v>
      </c>
      <c r="AV1428" s="12" t="s">
        <v>85</v>
      </c>
      <c r="AW1428" s="12" t="s">
        <v>39</v>
      </c>
      <c r="AX1428" s="12" t="s">
        <v>78</v>
      </c>
      <c r="AY1428" s="155" t="s">
        <v>348</v>
      </c>
    </row>
    <row r="1429" spans="2:65" s="12" customFormat="1" ht="10.199999999999999">
      <c r="B1429" s="153"/>
      <c r="D1429" s="154" t="s">
        <v>360</v>
      </c>
      <c r="E1429" s="155" t="s">
        <v>32</v>
      </c>
      <c r="F1429" s="156" t="s">
        <v>1166</v>
      </c>
      <c r="H1429" s="155" t="s">
        <v>32</v>
      </c>
      <c r="I1429" s="157"/>
      <c r="L1429" s="153"/>
      <c r="M1429" s="158"/>
      <c r="T1429" s="159"/>
      <c r="AT1429" s="155" t="s">
        <v>360</v>
      </c>
      <c r="AU1429" s="155" t="s">
        <v>113</v>
      </c>
      <c r="AV1429" s="12" t="s">
        <v>85</v>
      </c>
      <c r="AW1429" s="12" t="s">
        <v>39</v>
      </c>
      <c r="AX1429" s="12" t="s">
        <v>78</v>
      </c>
      <c r="AY1429" s="155" t="s">
        <v>348</v>
      </c>
    </row>
    <row r="1430" spans="2:65" s="13" customFormat="1" ht="10.199999999999999">
      <c r="B1430" s="160"/>
      <c r="D1430" s="154" t="s">
        <v>360</v>
      </c>
      <c r="E1430" s="162" t="s">
        <v>32</v>
      </c>
      <c r="F1430" s="170" t="s">
        <v>281</v>
      </c>
      <c r="H1430" s="163">
        <v>20.972000000000001</v>
      </c>
      <c r="I1430" s="164"/>
      <c r="L1430" s="160"/>
      <c r="M1430" s="165"/>
      <c r="T1430" s="166"/>
      <c r="AT1430" s="161" t="s">
        <v>360</v>
      </c>
      <c r="AU1430" s="161" t="s">
        <v>113</v>
      </c>
      <c r="AV1430" s="13" t="s">
        <v>87</v>
      </c>
      <c r="AW1430" s="13" t="s">
        <v>39</v>
      </c>
      <c r="AX1430" s="13" t="s">
        <v>85</v>
      </c>
      <c r="AY1430" s="161" t="s">
        <v>348</v>
      </c>
    </row>
    <row r="1431" spans="2:65" s="1" customFormat="1" ht="10.199999999999999">
      <c r="B1431" s="33"/>
      <c r="D1431" s="154" t="s">
        <v>376</v>
      </c>
      <c r="F1431" s="167" t="s">
        <v>1167</v>
      </c>
      <c r="L1431" s="33"/>
      <c r="M1431" s="152"/>
      <c r="T1431" s="54"/>
      <c r="AU1431" s="17" t="s">
        <v>113</v>
      </c>
    </row>
    <row r="1432" spans="2:65" s="1" customFormat="1" ht="10.199999999999999">
      <c r="B1432" s="33"/>
      <c r="D1432" s="154" t="s">
        <v>376</v>
      </c>
      <c r="F1432" s="168" t="s">
        <v>265</v>
      </c>
      <c r="H1432" s="169">
        <v>139.81100000000001</v>
      </c>
      <c r="L1432" s="33"/>
      <c r="M1432" s="152"/>
      <c r="T1432" s="54"/>
      <c r="AU1432" s="17" t="s">
        <v>113</v>
      </c>
    </row>
    <row r="1433" spans="2:65" s="11" customFormat="1" ht="20.85" customHeight="1">
      <c r="B1433" s="124"/>
      <c r="D1433" s="125" t="s">
        <v>77</v>
      </c>
      <c r="E1433" s="134" t="s">
        <v>1230</v>
      </c>
      <c r="F1433" s="134" t="s">
        <v>1231</v>
      </c>
      <c r="I1433" s="127"/>
      <c r="J1433" s="135">
        <f>BK1433</f>
        <v>0</v>
      </c>
      <c r="L1433" s="124"/>
      <c r="M1433" s="129"/>
      <c r="P1433" s="130">
        <f>SUM(P1434:P1449)</f>
        <v>0</v>
      </c>
      <c r="R1433" s="130">
        <f>SUM(R1434:R1449)</f>
        <v>0</v>
      </c>
      <c r="T1433" s="131">
        <f>SUM(T1434:T1449)</f>
        <v>166.38599999999997</v>
      </c>
      <c r="AR1433" s="125" t="s">
        <v>85</v>
      </c>
      <c r="AT1433" s="132" t="s">
        <v>77</v>
      </c>
      <c r="AU1433" s="132" t="s">
        <v>87</v>
      </c>
      <c r="AY1433" s="125" t="s">
        <v>348</v>
      </c>
      <c r="BK1433" s="133">
        <f>SUM(BK1434:BK1449)</f>
        <v>0</v>
      </c>
    </row>
    <row r="1434" spans="2:65" s="1" customFormat="1" ht="62.7" customHeight="1">
      <c r="B1434" s="33"/>
      <c r="C1434" s="136" t="s">
        <v>1232</v>
      </c>
      <c r="D1434" s="136" t="s">
        <v>352</v>
      </c>
      <c r="E1434" s="137" t="s">
        <v>1233</v>
      </c>
      <c r="F1434" s="138" t="s">
        <v>1234</v>
      </c>
      <c r="G1434" s="139" t="s">
        <v>420</v>
      </c>
      <c r="H1434" s="140">
        <v>302.52</v>
      </c>
      <c r="I1434" s="141"/>
      <c r="J1434" s="142">
        <f>ROUND(I1434*H1434,2)</f>
        <v>0</v>
      </c>
      <c r="K1434" s="138" t="s">
        <v>356</v>
      </c>
      <c r="L1434" s="33"/>
      <c r="M1434" s="143" t="s">
        <v>32</v>
      </c>
      <c r="N1434" s="144" t="s">
        <v>49</v>
      </c>
      <c r="P1434" s="145">
        <f>O1434*H1434</f>
        <v>0</v>
      </c>
      <c r="Q1434" s="145">
        <v>0</v>
      </c>
      <c r="R1434" s="145">
        <f>Q1434*H1434</f>
        <v>0</v>
      </c>
      <c r="S1434" s="145">
        <v>0.26</v>
      </c>
      <c r="T1434" s="146">
        <f>S1434*H1434</f>
        <v>78.655199999999994</v>
      </c>
      <c r="AR1434" s="147" t="s">
        <v>133</v>
      </c>
      <c r="AT1434" s="147" t="s">
        <v>352</v>
      </c>
      <c r="AU1434" s="147" t="s">
        <v>113</v>
      </c>
      <c r="AY1434" s="17" t="s">
        <v>348</v>
      </c>
      <c r="BE1434" s="148">
        <f>IF(N1434="základní",J1434,0)</f>
        <v>0</v>
      </c>
      <c r="BF1434" s="148">
        <f>IF(N1434="snížená",J1434,0)</f>
        <v>0</v>
      </c>
      <c r="BG1434" s="148">
        <f>IF(N1434="zákl. přenesená",J1434,0)</f>
        <v>0</v>
      </c>
      <c r="BH1434" s="148">
        <f>IF(N1434="sníž. přenesená",J1434,0)</f>
        <v>0</v>
      </c>
      <c r="BI1434" s="148">
        <f>IF(N1434="nulová",J1434,0)</f>
        <v>0</v>
      </c>
      <c r="BJ1434" s="17" t="s">
        <v>85</v>
      </c>
      <c r="BK1434" s="148">
        <f>ROUND(I1434*H1434,2)</f>
        <v>0</v>
      </c>
      <c r="BL1434" s="17" t="s">
        <v>133</v>
      </c>
      <c r="BM1434" s="147" t="s">
        <v>1235</v>
      </c>
    </row>
    <row r="1435" spans="2:65" s="1" customFormat="1" ht="10.199999999999999">
      <c r="B1435" s="33"/>
      <c r="D1435" s="149" t="s">
        <v>358</v>
      </c>
      <c r="F1435" s="150" t="s">
        <v>1236</v>
      </c>
      <c r="I1435" s="151"/>
      <c r="L1435" s="33"/>
      <c r="M1435" s="152"/>
      <c r="T1435" s="54"/>
      <c r="AT1435" s="17" t="s">
        <v>358</v>
      </c>
      <c r="AU1435" s="17" t="s">
        <v>113</v>
      </c>
    </row>
    <row r="1436" spans="2:65" s="12" customFormat="1" ht="10.199999999999999">
      <c r="B1436" s="153"/>
      <c r="D1436" s="154" t="s">
        <v>360</v>
      </c>
      <c r="E1436" s="155" t="s">
        <v>32</v>
      </c>
      <c r="F1436" s="156" t="s">
        <v>361</v>
      </c>
      <c r="H1436" s="155" t="s">
        <v>32</v>
      </c>
      <c r="I1436" s="157"/>
      <c r="L1436" s="153"/>
      <c r="M1436" s="158"/>
      <c r="T1436" s="159"/>
      <c r="AT1436" s="155" t="s">
        <v>360</v>
      </c>
      <c r="AU1436" s="155" t="s">
        <v>113</v>
      </c>
      <c r="AV1436" s="12" t="s">
        <v>85</v>
      </c>
      <c r="AW1436" s="12" t="s">
        <v>39</v>
      </c>
      <c r="AX1436" s="12" t="s">
        <v>78</v>
      </c>
      <c r="AY1436" s="155" t="s">
        <v>348</v>
      </c>
    </row>
    <row r="1437" spans="2:65" s="12" customFormat="1" ht="10.199999999999999">
      <c r="B1437" s="153"/>
      <c r="D1437" s="154" t="s">
        <v>360</v>
      </c>
      <c r="E1437" s="155" t="s">
        <v>32</v>
      </c>
      <c r="F1437" s="156" t="s">
        <v>1162</v>
      </c>
      <c r="H1437" s="155" t="s">
        <v>32</v>
      </c>
      <c r="I1437" s="157"/>
      <c r="L1437" s="153"/>
      <c r="M1437" s="158"/>
      <c r="T1437" s="159"/>
      <c r="AT1437" s="155" t="s">
        <v>360</v>
      </c>
      <c r="AU1437" s="155" t="s">
        <v>113</v>
      </c>
      <c r="AV1437" s="12" t="s">
        <v>85</v>
      </c>
      <c r="AW1437" s="12" t="s">
        <v>39</v>
      </c>
      <c r="AX1437" s="12" t="s">
        <v>78</v>
      </c>
      <c r="AY1437" s="155" t="s">
        <v>348</v>
      </c>
    </row>
    <row r="1438" spans="2:65" s="12" customFormat="1" ht="10.199999999999999">
      <c r="B1438" s="153"/>
      <c r="D1438" s="154" t="s">
        <v>360</v>
      </c>
      <c r="E1438" s="155" t="s">
        <v>32</v>
      </c>
      <c r="F1438" s="156" t="s">
        <v>1237</v>
      </c>
      <c r="H1438" s="155" t="s">
        <v>32</v>
      </c>
      <c r="I1438" s="157"/>
      <c r="L1438" s="153"/>
      <c r="M1438" s="158"/>
      <c r="T1438" s="159"/>
      <c r="AT1438" s="155" t="s">
        <v>360</v>
      </c>
      <c r="AU1438" s="155" t="s">
        <v>113</v>
      </c>
      <c r="AV1438" s="12" t="s">
        <v>85</v>
      </c>
      <c r="AW1438" s="12" t="s">
        <v>39</v>
      </c>
      <c r="AX1438" s="12" t="s">
        <v>78</v>
      </c>
      <c r="AY1438" s="155" t="s">
        <v>348</v>
      </c>
    </row>
    <row r="1439" spans="2:65" s="13" customFormat="1" ht="10.199999999999999">
      <c r="B1439" s="160"/>
      <c r="D1439" s="154" t="s">
        <v>360</v>
      </c>
      <c r="E1439" s="162" t="s">
        <v>32</v>
      </c>
      <c r="F1439" s="170" t="s">
        <v>275</v>
      </c>
      <c r="H1439" s="163">
        <v>302.52</v>
      </c>
      <c r="I1439" s="164"/>
      <c r="L1439" s="160"/>
      <c r="M1439" s="165"/>
      <c r="T1439" s="166"/>
      <c r="AT1439" s="161" t="s">
        <v>360</v>
      </c>
      <c r="AU1439" s="161" t="s">
        <v>113</v>
      </c>
      <c r="AV1439" s="13" t="s">
        <v>87</v>
      </c>
      <c r="AW1439" s="13" t="s">
        <v>39</v>
      </c>
      <c r="AX1439" s="13" t="s">
        <v>85</v>
      </c>
      <c r="AY1439" s="161" t="s">
        <v>348</v>
      </c>
    </row>
    <row r="1440" spans="2:65" s="1" customFormat="1" ht="10.199999999999999">
      <c r="B1440" s="33"/>
      <c r="D1440" s="154" t="s">
        <v>376</v>
      </c>
      <c r="F1440" s="167" t="s">
        <v>1238</v>
      </c>
      <c r="L1440" s="33"/>
      <c r="M1440" s="152"/>
      <c r="T1440" s="54"/>
      <c r="AU1440" s="17" t="s">
        <v>113</v>
      </c>
    </row>
    <row r="1441" spans="2:65" s="1" customFormat="1" ht="10.199999999999999">
      <c r="B1441" s="33"/>
      <c r="D1441" s="154" t="s">
        <v>376</v>
      </c>
      <c r="F1441" s="168" t="s">
        <v>1239</v>
      </c>
      <c r="H1441" s="169">
        <v>302.52</v>
      </c>
      <c r="L1441" s="33"/>
      <c r="M1441" s="152"/>
      <c r="T1441" s="54"/>
      <c r="AU1441" s="17" t="s">
        <v>113</v>
      </c>
    </row>
    <row r="1442" spans="2:65" s="1" customFormat="1" ht="66.75" customHeight="1">
      <c r="B1442" s="33"/>
      <c r="C1442" s="136" t="s">
        <v>1240</v>
      </c>
      <c r="D1442" s="136" t="s">
        <v>352</v>
      </c>
      <c r="E1442" s="137" t="s">
        <v>1169</v>
      </c>
      <c r="F1442" s="138" t="s">
        <v>1170</v>
      </c>
      <c r="G1442" s="139" t="s">
        <v>420</v>
      </c>
      <c r="H1442" s="140">
        <v>302.52</v>
      </c>
      <c r="I1442" s="141"/>
      <c r="J1442" s="142">
        <f>ROUND(I1442*H1442,2)</f>
        <v>0</v>
      </c>
      <c r="K1442" s="138" t="s">
        <v>356</v>
      </c>
      <c r="L1442" s="33"/>
      <c r="M1442" s="143" t="s">
        <v>32</v>
      </c>
      <c r="N1442" s="144" t="s">
        <v>49</v>
      </c>
      <c r="P1442" s="145">
        <f>O1442*H1442</f>
        <v>0</v>
      </c>
      <c r="Q1442" s="145">
        <v>0</v>
      </c>
      <c r="R1442" s="145">
        <f>Q1442*H1442</f>
        <v>0</v>
      </c>
      <c r="S1442" s="145">
        <v>0.28999999999999998</v>
      </c>
      <c r="T1442" s="146">
        <f>S1442*H1442</f>
        <v>87.730799999999988</v>
      </c>
      <c r="AR1442" s="147" t="s">
        <v>133</v>
      </c>
      <c r="AT1442" s="147" t="s">
        <v>352</v>
      </c>
      <c r="AU1442" s="147" t="s">
        <v>113</v>
      </c>
      <c r="AY1442" s="17" t="s">
        <v>348</v>
      </c>
      <c r="BE1442" s="148">
        <f>IF(N1442="základní",J1442,0)</f>
        <v>0</v>
      </c>
      <c r="BF1442" s="148">
        <f>IF(N1442="snížená",J1442,0)</f>
        <v>0</v>
      </c>
      <c r="BG1442" s="148">
        <f>IF(N1442="zákl. přenesená",J1442,0)</f>
        <v>0</v>
      </c>
      <c r="BH1442" s="148">
        <f>IF(N1442="sníž. přenesená",J1442,0)</f>
        <v>0</v>
      </c>
      <c r="BI1442" s="148">
        <f>IF(N1442="nulová",J1442,0)</f>
        <v>0</v>
      </c>
      <c r="BJ1442" s="17" t="s">
        <v>85</v>
      </c>
      <c r="BK1442" s="148">
        <f>ROUND(I1442*H1442,2)</f>
        <v>0</v>
      </c>
      <c r="BL1442" s="17" t="s">
        <v>133</v>
      </c>
      <c r="BM1442" s="147" t="s">
        <v>1241</v>
      </c>
    </row>
    <row r="1443" spans="2:65" s="1" customFormat="1" ht="10.199999999999999">
      <c r="B1443" s="33"/>
      <c r="D1443" s="149" t="s">
        <v>358</v>
      </c>
      <c r="F1443" s="150" t="s">
        <v>1172</v>
      </c>
      <c r="I1443" s="151"/>
      <c r="L1443" s="33"/>
      <c r="M1443" s="152"/>
      <c r="T1443" s="54"/>
      <c r="AT1443" s="17" t="s">
        <v>358</v>
      </c>
      <c r="AU1443" s="17" t="s">
        <v>113</v>
      </c>
    </row>
    <row r="1444" spans="2:65" s="12" customFormat="1" ht="10.199999999999999">
      <c r="B1444" s="153"/>
      <c r="D1444" s="154" t="s">
        <v>360</v>
      </c>
      <c r="E1444" s="155" t="s">
        <v>32</v>
      </c>
      <c r="F1444" s="156" t="s">
        <v>361</v>
      </c>
      <c r="H1444" s="155" t="s">
        <v>32</v>
      </c>
      <c r="I1444" s="157"/>
      <c r="L1444" s="153"/>
      <c r="M1444" s="158"/>
      <c r="T1444" s="159"/>
      <c r="AT1444" s="155" t="s">
        <v>360</v>
      </c>
      <c r="AU1444" s="155" t="s">
        <v>113</v>
      </c>
      <c r="AV1444" s="12" t="s">
        <v>85</v>
      </c>
      <c r="AW1444" s="12" t="s">
        <v>39</v>
      </c>
      <c r="AX1444" s="12" t="s">
        <v>78</v>
      </c>
      <c r="AY1444" s="155" t="s">
        <v>348</v>
      </c>
    </row>
    <row r="1445" spans="2:65" s="12" customFormat="1" ht="10.199999999999999">
      <c r="B1445" s="153"/>
      <c r="D1445" s="154" t="s">
        <v>360</v>
      </c>
      <c r="E1445" s="155" t="s">
        <v>32</v>
      </c>
      <c r="F1445" s="156" t="s">
        <v>1162</v>
      </c>
      <c r="H1445" s="155" t="s">
        <v>32</v>
      </c>
      <c r="I1445" s="157"/>
      <c r="L1445" s="153"/>
      <c r="M1445" s="158"/>
      <c r="T1445" s="159"/>
      <c r="AT1445" s="155" t="s">
        <v>360</v>
      </c>
      <c r="AU1445" s="155" t="s">
        <v>113</v>
      </c>
      <c r="AV1445" s="12" t="s">
        <v>85</v>
      </c>
      <c r="AW1445" s="12" t="s">
        <v>39</v>
      </c>
      <c r="AX1445" s="12" t="s">
        <v>78</v>
      </c>
      <c r="AY1445" s="155" t="s">
        <v>348</v>
      </c>
    </row>
    <row r="1446" spans="2:65" s="12" customFormat="1" ht="10.199999999999999">
      <c r="B1446" s="153"/>
      <c r="D1446" s="154" t="s">
        <v>360</v>
      </c>
      <c r="E1446" s="155" t="s">
        <v>32</v>
      </c>
      <c r="F1446" s="156" t="s">
        <v>1237</v>
      </c>
      <c r="H1446" s="155" t="s">
        <v>32</v>
      </c>
      <c r="I1446" s="157"/>
      <c r="L1446" s="153"/>
      <c r="M1446" s="158"/>
      <c r="T1446" s="159"/>
      <c r="AT1446" s="155" t="s">
        <v>360</v>
      </c>
      <c r="AU1446" s="155" t="s">
        <v>113</v>
      </c>
      <c r="AV1446" s="12" t="s">
        <v>85</v>
      </c>
      <c r="AW1446" s="12" t="s">
        <v>39</v>
      </c>
      <c r="AX1446" s="12" t="s">
        <v>78</v>
      </c>
      <c r="AY1446" s="155" t="s">
        <v>348</v>
      </c>
    </row>
    <row r="1447" spans="2:65" s="13" customFormat="1" ht="10.199999999999999">
      <c r="B1447" s="160"/>
      <c r="D1447" s="154" t="s">
        <v>360</v>
      </c>
      <c r="E1447" s="162" t="s">
        <v>32</v>
      </c>
      <c r="F1447" s="170" t="s">
        <v>275</v>
      </c>
      <c r="H1447" s="163">
        <v>302.52</v>
      </c>
      <c r="I1447" s="164"/>
      <c r="L1447" s="160"/>
      <c r="M1447" s="165"/>
      <c r="T1447" s="166"/>
      <c r="AT1447" s="161" t="s">
        <v>360</v>
      </c>
      <c r="AU1447" s="161" t="s">
        <v>113</v>
      </c>
      <c r="AV1447" s="13" t="s">
        <v>87</v>
      </c>
      <c r="AW1447" s="13" t="s">
        <v>39</v>
      </c>
      <c r="AX1447" s="13" t="s">
        <v>85</v>
      </c>
      <c r="AY1447" s="161" t="s">
        <v>348</v>
      </c>
    </row>
    <row r="1448" spans="2:65" s="1" customFormat="1" ht="10.199999999999999">
      <c r="B1448" s="33"/>
      <c r="D1448" s="154" t="s">
        <v>376</v>
      </c>
      <c r="F1448" s="167" t="s">
        <v>1238</v>
      </c>
      <c r="L1448" s="33"/>
      <c r="M1448" s="152"/>
      <c r="T1448" s="54"/>
      <c r="AU1448" s="17" t="s">
        <v>113</v>
      </c>
    </row>
    <row r="1449" spans="2:65" s="1" customFormat="1" ht="10.199999999999999">
      <c r="B1449" s="33"/>
      <c r="D1449" s="154" t="s">
        <v>376</v>
      </c>
      <c r="F1449" s="168" t="s">
        <v>1239</v>
      </c>
      <c r="H1449" s="169">
        <v>302.52</v>
      </c>
      <c r="L1449" s="33"/>
      <c r="M1449" s="152"/>
      <c r="T1449" s="54"/>
      <c r="AU1449" s="17" t="s">
        <v>113</v>
      </c>
    </row>
    <row r="1450" spans="2:65" s="11" customFormat="1" ht="20.85" customHeight="1">
      <c r="B1450" s="124"/>
      <c r="D1450" s="125" t="s">
        <v>77</v>
      </c>
      <c r="E1450" s="134" t="s">
        <v>1242</v>
      </c>
      <c r="F1450" s="134" t="s">
        <v>1243</v>
      </c>
      <c r="I1450" s="127"/>
      <c r="J1450" s="135">
        <f>BK1450</f>
        <v>0</v>
      </c>
      <c r="L1450" s="124"/>
      <c r="M1450" s="129"/>
      <c r="P1450" s="130">
        <f>SUM(P1451:P1466)</f>
        <v>0</v>
      </c>
      <c r="R1450" s="130">
        <f>SUM(R1451:R1466)</f>
        <v>0</v>
      </c>
      <c r="T1450" s="131">
        <f>SUM(T1451:T1466)</f>
        <v>35.602735000000003</v>
      </c>
      <c r="AR1450" s="125" t="s">
        <v>85</v>
      </c>
      <c r="AT1450" s="132" t="s">
        <v>77</v>
      </c>
      <c r="AU1450" s="132" t="s">
        <v>87</v>
      </c>
      <c r="AY1450" s="125" t="s">
        <v>348</v>
      </c>
      <c r="BK1450" s="133">
        <f>SUM(BK1451:BK1466)</f>
        <v>0</v>
      </c>
    </row>
    <row r="1451" spans="2:65" s="1" customFormat="1" ht="49.05" customHeight="1">
      <c r="B1451" s="33"/>
      <c r="C1451" s="136" t="s">
        <v>1244</v>
      </c>
      <c r="D1451" s="136" t="s">
        <v>352</v>
      </c>
      <c r="E1451" s="137" t="s">
        <v>1245</v>
      </c>
      <c r="F1451" s="138" t="s">
        <v>1246</v>
      </c>
      <c r="G1451" s="139" t="s">
        <v>436</v>
      </c>
      <c r="H1451" s="140">
        <v>139.81100000000001</v>
      </c>
      <c r="I1451" s="141"/>
      <c r="J1451" s="142">
        <f>ROUND(I1451*H1451,2)</f>
        <v>0</v>
      </c>
      <c r="K1451" s="138" t="s">
        <v>356</v>
      </c>
      <c r="L1451" s="33"/>
      <c r="M1451" s="143" t="s">
        <v>32</v>
      </c>
      <c r="N1451" s="144" t="s">
        <v>49</v>
      </c>
      <c r="P1451" s="145">
        <f>O1451*H1451</f>
        <v>0</v>
      </c>
      <c r="Q1451" s="145">
        <v>0</v>
      </c>
      <c r="R1451" s="145">
        <f>Q1451*H1451</f>
        <v>0</v>
      </c>
      <c r="S1451" s="145">
        <v>0.20499999999999999</v>
      </c>
      <c r="T1451" s="146">
        <f>S1451*H1451</f>
        <v>28.661255000000001</v>
      </c>
      <c r="AR1451" s="147" t="s">
        <v>133</v>
      </c>
      <c r="AT1451" s="147" t="s">
        <v>352</v>
      </c>
      <c r="AU1451" s="147" t="s">
        <v>113</v>
      </c>
      <c r="AY1451" s="17" t="s">
        <v>348</v>
      </c>
      <c r="BE1451" s="148">
        <f>IF(N1451="základní",J1451,0)</f>
        <v>0</v>
      </c>
      <c r="BF1451" s="148">
        <f>IF(N1451="snížená",J1451,0)</f>
        <v>0</v>
      </c>
      <c r="BG1451" s="148">
        <f>IF(N1451="zákl. přenesená",J1451,0)</f>
        <v>0</v>
      </c>
      <c r="BH1451" s="148">
        <f>IF(N1451="sníž. přenesená",J1451,0)</f>
        <v>0</v>
      </c>
      <c r="BI1451" s="148">
        <f>IF(N1451="nulová",J1451,0)</f>
        <v>0</v>
      </c>
      <c r="BJ1451" s="17" t="s">
        <v>85</v>
      </c>
      <c r="BK1451" s="148">
        <f>ROUND(I1451*H1451,2)</f>
        <v>0</v>
      </c>
      <c r="BL1451" s="17" t="s">
        <v>133</v>
      </c>
      <c r="BM1451" s="147" t="s">
        <v>1247</v>
      </c>
    </row>
    <row r="1452" spans="2:65" s="1" customFormat="1" ht="10.199999999999999">
      <c r="B1452" s="33"/>
      <c r="D1452" s="149" t="s">
        <v>358</v>
      </c>
      <c r="F1452" s="150" t="s">
        <v>1248</v>
      </c>
      <c r="I1452" s="151"/>
      <c r="L1452" s="33"/>
      <c r="M1452" s="152"/>
      <c r="T1452" s="54"/>
      <c r="AT1452" s="17" t="s">
        <v>358</v>
      </c>
      <c r="AU1452" s="17" t="s">
        <v>113</v>
      </c>
    </row>
    <row r="1453" spans="2:65" s="12" customFormat="1" ht="10.199999999999999">
      <c r="B1453" s="153"/>
      <c r="D1453" s="154" t="s">
        <v>360</v>
      </c>
      <c r="E1453" s="155" t="s">
        <v>32</v>
      </c>
      <c r="F1453" s="156" t="s">
        <v>361</v>
      </c>
      <c r="H1453" s="155" t="s">
        <v>32</v>
      </c>
      <c r="I1453" s="157"/>
      <c r="L1453" s="153"/>
      <c r="M1453" s="158"/>
      <c r="T1453" s="159"/>
      <c r="AT1453" s="155" t="s">
        <v>360</v>
      </c>
      <c r="AU1453" s="155" t="s">
        <v>113</v>
      </c>
      <c r="AV1453" s="12" t="s">
        <v>85</v>
      </c>
      <c r="AW1453" s="12" t="s">
        <v>39</v>
      </c>
      <c r="AX1453" s="12" t="s">
        <v>78</v>
      </c>
      <c r="AY1453" s="155" t="s">
        <v>348</v>
      </c>
    </row>
    <row r="1454" spans="2:65" s="12" customFormat="1" ht="10.199999999999999">
      <c r="B1454" s="153"/>
      <c r="D1454" s="154" t="s">
        <v>360</v>
      </c>
      <c r="E1454" s="155" t="s">
        <v>32</v>
      </c>
      <c r="F1454" s="156" t="s">
        <v>1162</v>
      </c>
      <c r="H1454" s="155" t="s">
        <v>32</v>
      </c>
      <c r="I1454" s="157"/>
      <c r="L1454" s="153"/>
      <c r="M1454" s="158"/>
      <c r="T1454" s="159"/>
      <c r="AT1454" s="155" t="s">
        <v>360</v>
      </c>
      <c r="AU1454" s="155" t="s">
        <v>113</v>
      </c>
      <c r="AV1454" s="12" t="s">
        <v>85</v>
      </c>
      <c r="AW1454" s="12" t="s">
        <v>39</v>
      </c>
      <c r="AX1454" s="12" t="s">
        <v>78</v>
      </c>
      <c r="AY1454" s="155" t="s">
        <v>348</v>
      </c>
    </row>
    <row r="1455" spans="2:65" s="12" customFormat="1" ht="10.199999999999999">
      <c r="B1455" s="153"/>
      <c r="D1455" s="154" t="s">
        <v>360</v>
      </c>
      <c r="E1455" s="155" t="s">
        <v>32</v>
      </c>
      <c r="F1455" s="156" t="s">
        <v>1249</v>
      </c>
      <c r="H1455" s="155" t="s">
        <v>32</v>
      </c>
      <c r="I1455" s="157"/>
      <c r="L1455" s="153"/>
      <c r="M1455" s="158"/>
      <c r="T1455" s="159"/>
      <c r="AT1455" s="155" t="s">
        <v>360</v>
      </c>
      <c r="AU1455" s="155" t="s">
        <v>113</v>
      </c>
      <c r="AV1455" s="12" t="s">
        <v>85</v>
      </c>
      <c r="AW1455" s="12" t="s">
        <v>39</v>
      </c>
      <c r="AX1455" s="12" t="s">
        <v>78</v>
      </c>
      <c r="AY1455" s="155" t="s">
        <v>348</v>
      </c>
    </row>
    <row r="1456" spans="2:65" s="13" customFormat="1" ht="10.199999999999999">
      <c r="B1456" s="160"/>
      <c r="D1456" s="154" t="s">
        <v>360</v>
      </c>
      <c r="E1456" s="162" t="s">
        <v>32</v>
      </c>
      <c r="F1456" s="170" t="s">
        <v>263</v>
      </c>
      <c r="H1456" s="163">
        <v>139.81100000000001</v>
      </c>
      <c r="I1456" s="164"/>
      <c r="L1456" s="160"/>
      <c r="M1456" s="165"/>
      <c r="T1456" s="166"/>
      <c r="AT1456" s="161" t="s">
        <v>360</v>
      </c>
      <c r="AU1456" s="161" t="s">
        <v>113</v>
      </c>
      <c r="AV1456" s="13" t="s">
        <v>87</v>
      </c>
      <c r="AW1456" s="13" t="s">
        <v>39</v>
      </c>
      <c r="AX1456" s="13" t="s">
        <v>85</v>
      </c>
      <c r="AY1456" s="161" t="s">
        <v>348</v>
      </c>
    </row>
    <row r="1457" spans="2:65" s="1" customFormat="1" ht="10.199999999999999">
      <c r="B1457" s="33"/>
      <c r="D1457" s="154" t="s">
        <v>376</v>
      </c>
      <c r="F1457" s="167" t="s">
        <v>1167</v>
      </c>
      <c r="L1457" s="33"/>
      <c r="M1457" s="152"/>
      <c r="T1457" s="54"/>
      <c r="AU1457" s="17" t="s">
        <v>113</v>
      </c>
    </row>
    <row r="1458" spans="2:65" s="1" customFormat="1" ht="10.199999999999999">
      <c r="B1458" s="33"/>
      <c r="D1458" s="154" t="s">
        <v>376</v>
      </c>
      <c r="F1458" s="168" t="s">
        <v>265</v>
      </c>
      <c r="H1458" s="169">
        <v>139.81100000000001</v>
      </c>
      <c r="L1458" s="33"/>
      <c r="M1458" s="152"/>
      <c r="T1458" s="54"/>
      <c r="AU1458" s="17" t="s">
        <v>113</v>
      </c>
    </row>
    <row r="1459" spans="2:65" s="1" customFormat="1" ht="37.799999999999997" customHeight="1">
      <c r="B1459" s="33"/>
      <c r="C1459" s="136" t="s">
        <v>1250</v>
      </c>
      <c r="D1459" s="136" t="s">
        <v>352</v>
      </c>
      <c r="E1459" s="137" t="s">
        <v>1251</v>
      </c>
      <c r="F1459" s="138" t="s">
        <v>1252</v>
      </c>
      <c r="G1459" s="139" t="s">
        <v>436</v>
      </c>
      <c r="H1459" s="140">
        <v>173.53700000000001</v>
      </c>
      <c r="I1459" s="141"/>
      <c r="J1459" s="142">
        <f>ROUND(I1459*H1459,2)</f>
        <v>0</v>
      </c>
      <c r="K1459" s="138" t="s">
        <v>356</v>
      </c>
      <c r="L1459" s="33"/>
      <c r="M1459" s="143" t="s">
        <v>32</v>
      </c>
      <c r="N1459" s="144" t="s">
        <v>49</v>
      </c>
      <c r="P1459" s="145">
        <f>O1459*H1459</f>
        <v>0</v>
      </c>
      <c r="Q1459" s="145">
        <v>0</v>
      </c>
      <c r="R1459" s="145">
        <f>Q1459*H1459</f>
        <v>0</v>
      </c>
      <c r="S1459" s="145">
        <v>0.04</v>
      </c>
      <c r="T1459" s="146">
        <f>S1459*H1459</f>
        <v>6.9414800000000003</v>
      </c>
      <c r="AR1459" s="147" t="s">
        <v>133</v>
      </c>
      <c r="AT1459" s="147" t="s">
        <v>352</v>
      </c>
      <c r="AU1459" s="147" t="s">
        <v>113</v>
      </c>
      <c r="AY1459" s="17" t="s">
        <v>348</v>
      </c>
      <c r="BE1459" s="148">
        <f>IF(N1459="základní",J1459,0)</f>
        <v>0</v>
      </c>
      <c r="BF1459" s="148">
        <f>IF(N1459="snížená",J1459,0)</f>
        <v>0</v>
      </c>
      <c r="BG1459" s="148">
        <f>IF(N1459="zákl. přenesená",J1459,0)</f>
        <v>0</v>
      </c>
      <c r="BH1459" s="148">
        <f>IF(N1459="sníž. přenesená",J1459,0)</f>
        <v>0</v>
      </c>
      <c r="BI1459" s="148">
        <f>IF(N1459="nulová",J1459,0)</f>
        <v>0</v>
      </c>
      <c r="BJ1459" s="17" t="s">
        <v>85</v>
      </c>
      <c r="BK1459" s="148">
        <f>ROUND(I1459*H1459,2)</f>
        <v>0</v>
      </c>
      <c r="BL1459" s="17" t="s">
        <v>133</v>
      </c>
      <c r="BM1459" s="147" t="s">
        <v>1253</v>
      </c>
    </row>
    <row r="1460" spans="2:65" s="1" customFormat="1" ht="10.199999999999999">
      <c r="B1460" s="33"/>
      <c r="D1460" s="149" t="s">
        <v>358</v>
      </c>
      <c r="F1460" s="150" t="s">
        <v>1254</v>
      </c>
      <c r="I1460" s="151"/>
      <c r="L1460" s="33"/>
      <c r="M1460" s="152"/>
      <c r="T1460" s="54"/>
      <c r="AT1460" s="17" t="s">
        <v>358</v>
      </c>
      <c r="AU1460" s="17" t="s">
        <v>113</v>
      </c>
    </row>
    <row r="1461" spans="2:65" s="12" customFormat="1" ht="10.199999999999999">
      <c r="B1461" s="153"/>
      <c r="D1461" s="154" t="s">
        <v>360</v>
      </c>
      <c r="E1461" s="155" t="s">
        <v>32</v>
      </c>
      <c r="F1461" s="156" t="s">
        <v>361</v>
      </c>
      <c r="H1461" s="155" t="s">
        <v>32</v>
      </c>
      <c r="I1461" s="157"/>
      <c r="L1461" s="153"/>
      <c r="M1461" s="158"/>
      <c r="T1461" s="159"/>
      <c r="AT1461" s="155" t="s">
        <v>360</v>
      </c>
      <c r="AU1461" s="155" t="s">
        <v>113</v>
      </c>
      <c r="AV1461" s="12" t="s">
        <v>85</v>
      </c>
      <c r="AW1461" s="12" t="s">
        <v>39</v>
      </c>
      <c r="AX1461" s="12" t="s">
        <v>78</v>
      </c>
      <c r="AY1461" s="155" t="s">
        <v>348</v>
      </c>
    </row>
    <row r="1462" spans="2:65" s="12" customFormat="1" ht="10.199999999999999">
      <c r="B1462" s="153"/>
      <c r="D1462" s="154" t="s">
        <v>360</v>
      </c>
      <c r="E1462" s="155" t="s">
        <v>32</v>
      </c>
      <c r="F1462" s="156" t="s">
        <v>1162</v>
      </c>
      <c r="H1462" s="155" t="s">
        <v>32</v>
      </c>
      <c r="I1462" s="157"/>
      <c r="L1462" s="153"/>
      <c r="M1462" s="158"/>
      <c r="T1462" s="159"/>
      <c r="AT1462" s="155" t="s">
        <v>360</v>
      </c>
      <c r="AU1462" s="155" t="s">
        <v>113</v>
      </c>
      <c r="AV1462" s="12" t="s">
        <v>85</v>
      </c>
      <c r="AW1462" s="12" t="s">
        <v>39</v>
      </c>
      <c r="AX1462" s="12" t="s">
        <v>78</v>
      </c>
      <c r="AY1462" s="155" t="s">
        <v>348</v>
      </c>
    </row>
    <row r="1463" spans="2:65" s="12" customFormat="1" ht="10.199999999999999">
      <c r="B1463" s="153"/>
      <c r="D1463" s="154" t="s">
        <v>360</v>
      </c>
      <c r="E1463" s="155" t="s">
        <v>32</v>
      </c>
      <c r="F1463" s="156" t="s">
        <v>1255</v>
      </c>
      <c r="H1463" s="155" t="s">
        <v>32</v>
      </c>
      <c r="I1463" s="157"/>
      <c r="L1463" s="153"/>
      <c r="M1463" s="158"/>
      <c r="T1463" s="159"/>
      <c r="AT1463" s="155" t="s">
        <v>360</v>
      </c>
      <c r="AU1463" s="155" t="s">
        <v>113</v>
      </c>
      <c r="AV1463" s="12" t="s">
        <v>85</v>
      </c>
      <c r="AW1463" s="12" t="s">
        <v>39</v>
      </c>
      <c r="AX1463" s="12" t="s">
        <v>78</v>
      </c>
      <c r="AY1463" s="155" t="s">
        <v>348</v>
      </c>
    </row>
    <row r="1464" spans="2:65" s="13" customFormat="1" ht="10.199999999999999">
      <c r="B1464" s="160"/>
      <c r="D1464" s="154" t="s">
        <v>360</v>
      </c>
      <c r="E1464" s="162" t="s">
        <v>32</v>
      </c>
      <c r="F1464" s="170" t="s">
        <v>266</v>
      </c>
      <c r="H1464" s="163">
        <v>173.53700000000001</v>
      </c>
      <c r="I1464" s="164"/>
      <c r="L1464" s="160"/>
      <c r="M1464" s="165"/>
      <c r="T1464" s="166"/>
      <c r="AT1464" s="161" t="s">
        <v>360</v>
      </c>
      <c r="AU1464" s="161" t="s">
        <v>113</v>
      </c>
      <c r="AV1464" s="13" t="s">
        <v>87</v>
      </c>
      <c r="AW1464" s="13" t="s">
        <v>39</v>
      </c>
      <c r="AX1464" s="13" t="s">
        <v>85</v>
      </c>
      <c r="AY1464" s="161" t="s">
        <v>348</v>
      </c>
    </row>
    <row r="1465" spans="2:65" s="1" customFormat="1" ht="10.199999999999999">
      <c r="B1465" s="33"/>
      <c r="D1465" s="154" t="s">
        <v>376</v>
      </c>
      <c r="F1465" s="167" t="s">
        <v>1256</v>
      </c>
      <c r="L1465" s="33"/>
      <c r="M1465" s="152"/>
      <c r="T1465" s="54"/>
      <c r="AU1465" s="17" t="s">
        <v>113</v>
      </c>
    </row>
    <row r="1466" spans="2:65" s="1" customFormat="1" ht="10.199999999999999">
      <c r="B1466" s="33"/>
      <c r="D1466" s="154" t="s">
        <v>376</v>
      </c>
      <c r="F1466" s="168" t="s">
        <v>1257</v>
      </c>
      <c r="H1466" s="169">
        <v>173.53700000000001</v>
      </c>
      <c r="L1466" s="33"/>
      <c r="M1466" s="152"/>
      <c r="T1466" s="54"/>
      <c r="AU1466" s="17" t="s">
        <v>113</v>
      </c>
    </row>
    <row r="1467" spans="2:65" s="11" customFormat="1" ht="20.85" customHeight="1">
      <c r="B1467" s="124"/>
      <c r="D1467" s="125" t="s">
        <v>77</v>
      </c>
      <c r="E1467" s="134" t="s">
        <v>1258</v>
      </c>
      <c r="F1467" s="134" t="s">
        <v>1259</v>
      </c>
      <c r="I1467" s="127"/>
      <c r="J1467" s="135">
        <f>BK1467</f>
        <v>0</v>
      </c>
      <c r="L1467" s="124"/>
      <c r="M1467" s="129"/>
      <c r="P1467" s="130">
        <f>SUM(P1468:P1505)</f>
        <v>0</v>
      </c>
      <c r="R1467" s="130">
        <f>SUM(R1468:R1505)</f>
        <v>1.1816000000000002E-4</v>
      </c>
      <c r="T1467" s="131">
        <f>SUM(T1468:T1505)</f>
        <v>21.50872</v>
      </c>
      <c r="AR1467" s="125" t="s">
        <v>85</v>
      </c>
      <c r="AT1467" s="132" t="s">
        <v>77</v>
      </c>
      <c r="AU1467" s="132" t="s">
        <v>87</v>
      </c>
      <c r="AY1467" s="125" t="s">
        <v>348</v>
      </c>
      <c r="BK1467" s="133">
        <f>SUM(BK1468:BK1505)</f>
        <v>0</v>
      </c>
    </row>
    <row r="1468" spans="2:65" s="1" customFormat="1" ht="62.7" customHeight="1">
      <c r="B1468" s="33"/>
      <c r="C1468" s="136" t="s">
        <v>1260</v>
      </c>
      <c r="D1468" s="136" t="s">
        <v>352</v>
      </c>
      <c r="E1468" s="137" t="s">
        <v>1261</v>
      </c>
      <c r="F1468" s="138" t="s">
        <v>1262</v>
      </c>
      <c r="G1468" s="139" t="s">
        <v>420</v>
      </c>
      <c r="H1468" s="140">
        <v>42.34</v>
      </c>
      <c r="I1468" s="141"/>
      <c r="J1468" s="142">
        <f>ROUND(I1468*H1468,2)</f>
        <v>0</v>
      </c>
      <c r="K1468" s="138" t="s">
        <v>356</v>
      </c>
      <c r="L1468" s="33"/>
      <c r="M1468" s="143" t="s">
        <v>32</v>
      </c>
      <c r="N1468" s="144" t="s">
        <v>49</v>
      </c>
      <c r="P1468" s="145">
        <f>O1468*H1468</f>
        <v>0</v>
      </c>
      <c r="Q1468" s="145">
        <v>0</v>
      </c>
      <c r="R1468" s="145">
        <f>Q1468*H1468</f>
        <v>0</v>
      </c>
      <c r="S1468" s="145">
        <v>0.17</v>
      </c>
      <c r="T1468" s="146">
        <f>S1468*H1468</f>
        <v>7.1978000000000009</v>
      </c>
      <c r="AR1468" s="147" t="s">
        <v>133</v>
      </c>
      <c r="AT1468" s="147" t="s">
        <v>352</v>
      </c>
      <c r="AU1468" s="147" t="s">
        <v>113</v>
      </c>
      <c r="AY1468" s="17" t="s">
        <v>348</v>
      </c>
      <c r="BE1468" s="148">
        <f>IF(N1468="základní",J1468,0)</f>
        <v>0</v>
      </c>
      <c r="BF1468" s="148">
        <f>IF(N1468="snížená",J1468,0)</f>
        <v>0</v>
      </c>
      <c r="BG1468" s="148">
        <f>IF(N1468="zákl. přenesená",J1468,0)</f>
        <v>0</v>
      </c>
      <c r="BH1468" s="148">
        <f>IF(N1468="sníž. přenesená",J1468,0)</f>
        <v>0</v>
      </c>
      <c r="BI1468" s="148">
        <f>IF(N1468="nulová",J1468,0)</f>
        <v>0</v>
      </c>
      <c r="BJ1468" s="17" t="s">
        <v>85</v>
      </c>
      <c r="BK1468" s="148">
        <f>ROUND(I1468*H1468,2)</f>
        <v>0</v>
      </c>
      <c r="BL1468" s="17" t="s">
        <v>133</v>
      </c>
      <c r="BM1468" s="147" t="s">
        <v>1263</v>
      </c>
    </row>
    <row r="1469" spans="2:65" s="1" customFormat="1" ht="10.199999999999999">
      <c r="B1469" s="33"/>
      <c r="D1469" s="149" t="s">
        <v>358</v>
      </c>
      <c r="F1469" s="150" t="s">
        <v>1264</v>
      </c>
      <c r="I1469" s="151"/>
      <c r="L1469" s="33"/>
      <c r="M1469" s="152"/>
      <c r="T1469" s="54"/>
      <c r="AT1469" s="17" t="s">
        <v>358</v>
      </c>
      <c r="AU1469" s="17" t="s">
        <v>113</v>
      </c>
    </row>
    <row r="1470" spans="2:65" s="12" customFormat="1" ht="10.199999999999999">
      <c r="B1470" s="153"/>
      <c r="D1470" s="154" t="s">
        <v>360</v>
      </c>
      <c r="E1470" s="155" t="s">
        <v>32</v>
      </c>
      <c r="F1470" s="156" t="s">
        <v>361</v>
      </c>
      <c r="H1470" s="155" t="s">
        <v>32</v>
      </c>
      <c r="I1470" s="157"/>
      <c r="L1470" s="153"/>
      <c r="M1470" s="158"/>
      <c r="T1470" s="159"/>
      <c r="AT1470" s="155" t="s">
        <v>360</v>
      </c>
      <c r="AU1470" s="155" t="s">
        <v>113</v>
      </c>
      <c r="AV1470" s="12" t="s">
        <v>85</v>
      </c>
      <c r="AW1470" s="12" t="s">
        <v>39</v>
      </c>
      <c r="AX1470" s="12" t="s">
        <v>78</v>
      </c>
      <c r="AY1470" s="155" t="s">
        <v>348</v>
      </c>
    </row>
    <row r="1471" spans="2:65" s="12" customFormat="1" ht="10.199999999999999">
      <c r="B1471" s="153"/>
      <c r="D1471" s="154" t="s">
        <v>360</v>
      </c>
      <c r="E1471" s="155" t="s">
        <v>32</v>
      </c>
      <c r="F1471" s="156" t="s">
        <v>1162</v>
      </c>
      <c r="H1471" s="155" t="s">
        <v>32</v>
      </c>
      <c r="I1471" s="157"/>
      <c r="L1471" s="153"/>
      <c r="M1471" s="158"/>
      <c r="T1471" s="159"/>
      <c r="AT1471" s="155" t="s">
        <v>360</v>
      </c>
      <c r="AU1471" s="155" t="s">
        <v>113</v>
      </c>
      <c r="AV1471" s="12" t="s">
        <v>85</v>
      </c>
      <c r="AW1471" s="12" t="s">
        <v>39</v>
      </c>
      <c r="AX1471" s="12" t="s">
        <v>78</v>
      </c>
      <c r="AY1471" s="155" t="s">
        <v>348</v>
      </c>
    </row>
    <row r="1472" spans="2:65" s="12" customFormat="1" ht="10.199999999999999">
      <c r="B1472" s="153"/>
      <c r="D1472" s="154" t="s">
        <v>360</v>
      </c>
      <c r="E1472" s="155" t="s">
        <v>32</v>
      </c>
      <c r="F1472" s="156" t="s">
        <v>1265</v>
      </c>
      <c r="H1472" s="155" t="s">
        <v>32</v>
      </c>
      <c r="I1472" s="157"/>
      <c r="L1472" s="153"/>
      <c r="M1472" s="158"/>
      <c r="T1472" s="159"/>
      <c r="AT1472" s="155" t="s">
        <v>360</v>
      </c>
      <c r="AU1472" s="155" t="s">
        <v>113</v>
      </c>
      <c r="AV1472" s="12" t="s">
        <v>85</v>
      </c>
      <c r="AW1472" s="12" t="s">
        <v>39</v>
      </c>
      <c r="AX1472" s="12" t="s">
        <v>78</v>
      </c>
      <c r="AY1472" s="155" t="s">
        <v>348</v>
      </c>
    </row>
    <row r="1473" spans="2:65" s="13" customFormat="1" ht="10.199999999999999">
      <c r="B1473" s="160"/>
      <c r="D1473" s="154" t="s">
        <v>360</v>
      </c>
      <c r="E1473" s="162" t="s">
        <v>32</v>
      </c>
      <c r="F1473" s="170" t="s">
        <v>269</v>
      </c>
      <c r="H1473" s="163">
        <v>42.34</v>
      </c>
      <c r="I1473" s="164"/>
      <c r="L1473" s="160"/>
      <c r="M1473" s="165"/>
      <c r="T1473" s="166"/>
      <c r="AT1473" s="161" t="s">
        <v>360</v>
      </c>
      <c r="AU1473" s="161" t="s">
        <v>113</v>
      </c>
      <c r="AV1473" s="13" t="s">
        <v>87</v>
      </c>
      <c r="AW1473" s="13" t="s">
        <v>39</v>
      </c>
      <c r="AX1473" s="13" t="s">
        <v>85</v>
      </c>
      <c r="AY1473" s="161" t="s">
        <v>348</v>
      </c>
    </row>
    <row r="1474" spans="2:65" s="1" customFormat="1" ht="10.199999999999999">
      <c r="B1474" s="33"/>
      <c r="D1474" s="154" t="s">
        <v>376</v>
      </c>
      <c r="F1474" s="167" t="s">
        <v>1266</v>
      </c>
      <c r="L1474" s="33"/>
      <c r="M1474" s="152"/>
      <c r="T1474" s="54"/>
      <c r="AU1474" s="17" t="s">
        <v>113</v>
      </c>
    </row>
    <row r="1475" spans="2:65" s="1" customFormat="1" ht="10.199999999999999">
      <c r="B1475" s="33"/>
      <c r="D1475" s="154" t="s">
        <v>376</v>
      </c>
      <c r="F1475" s="168" t="s">
        <v>1267</v>
      </c>
      <c r="H1475" s="169">
        <v>42.34</v>
      </c>
      <c r="L1475" s="33"/>
      <c r="M1475" s="152"/>
      <c r="T1475" s="54"/>
      <c r="AU1475" s="17" t="s">
        <v>113</v>
      </c>
    </row>
    <row r="1476" spans="2:65" s="1" customFormat="1" ht="55.5" customHeight="1">
      <c r="B1476" s="33"/>
      <c r="C1476" s="136" t="s">
        <v>1268</v>
      </c>
      <c r="D1476" s="136" t="s">
        <v>352</v>
      </c>
      <c r="E1476" s="137" t="s">
        <v>1269</v>
      </c>
      <c r="F1476" s="138" t="s">
        <v>1270</v>
      </c>
      <c r="G1476" s="139" t="s">
        <v>420</v>
      </c>
      <c r="H1476" s="140">
        <v>42.34</v>
      </c>
      <c r="I1476" s="141"/>
      <c r="J1476" s="142">
        <f>ROUND(I1476*H1476,2)</f>
        <v>0</v>
      </c>
      <c r="K1476" s="138" t="s">
        <v>356</v>
      </c>
      <c r="L1476" s="33"/>
      <c r="M1476" s="143" t="s">
        <v>32</v>
      </c>
      <c r="N1476" s="144" t="s">
        <v>49</v>
      </c>
      <c r="P1476" s="145">
        <f>O1476*H1476</f>
        <v>0</v>
      </c>
      <c r="Q1476" s="145">
        <v>0</v>
      </c>
      <c r="R1476" s="145">
        <f>Q1476*H1476</f>
        <v>0</v>
      </c>
      <c r="S1476" s="145">
        <v>0.24</v>
      </c>
      <c r="T1476" s="146">
        <f>S1476*H1476</f>
        <v>10.1616</v>
      </c>
      <c r="AR1476" s="147" t="s">
        <v>133</v>
      </c>
      <c r="AT1476" s="147" t="s">
        <v>352</v>
      </c>
      <c r="AU1476" s="147" t="s">
        <v>113</v>
      </c>
      <c r="AY1476" s="17" t="s">
        <v>348</v>
      </c>
      <c r="BE1476" s="148">
        <f>IF(N1476="základní",J1476,0)</f>
        <v>0</v>
      </c>
      <c r="BF1476" s="148">
        <f>IF(N1476="snížená",J1476,0)</f>
        <v>0</v>
      </c>
      <c r="BG1476" s="148">
        <f>IF(N1476="zákl. přenesená",J1476,0)</f>
        <v>0</v>
      </c>
      <c r="BH1476" s="148">
        <f>IF(N1476="sníž. přenesená",J1476,0)</f>
        <v>0</v>
      </c>
      <c r="BI1476" s="148">
        <f>IF(N1476="nulová",J1476,0)</f>
        <v>0</v>
      </c>
      <c r="BJ1476" s="17" t="s">
        <v>85</v>
      </c>
      <c r="BK1476" s="148">
        <f>ROUND(I1476*H1476,2)</f>
        <v>0</v>
      </c>
      <c r="BL1476" s="17" t="s">
        <v>133</v>
      </c>
      <c r="BM1476" s="147" t="s">
        <v>1271</v>
      </c>
    </row>
    <row r="1477" spans="2:65" s="1" customFormat="1" ht="10.199999999999999">
      <c r="B1477" s="33"/>
      <c r="D1477" s="149" t="s">
        <v>358</v>
      </c>
      <c r="F1477" s="150" t="s">
        <v>1272</v>
      </c>
      <c r="I1477" s="151"/>
      <c r="L1477" s="33"/>
      <c r="M1477" s="152"/>
      <c r="T1477" s="54"/>
      <c r="AT1477" s="17" t="s">
        <v>358</v>
      </c>
      <c r="AU1477" s="17" t="s">
        <v>113</v>
      </c>
    </row>
    <row r="1478" spans="2:65" s="12" customFormat="1" ht="10.199999999999999">
      <c r="B1478" s="153"/>
      <c r="D1478" s="154" t="s">
        <v>360</v>
      </c>
      <c r="E1478" s="155" t="s">
        <v>32</v>
      </c>
      <c r="F1478" s="156" t="s">
        <v>361</v>
      </c>
      <c r="H1478" s="155" t="s">
        <v>32</v>
      </c>
      <c r="I1478" s="157"/>
      <c r="L1478" s="153"/>
      <c r="M1478" s="158"/>
      <c r="T1478" s="159"/>
      <c r="AT1478" s="155" t="s">
        <v>360</v>
      </c>
      <c r="AU1478" s="155" t="s">
        <v>113</v>
      </c>
      <c r="AV1478" s="12" t="s">
        <v>85</v>
      </c>
      <c r="AW1478" s="12" t="s">
        <v>39</v>
      </c>
      <c r="AX1478" s="12" t="s">
        <v>78</v>
      </c>
      <c r="AY1478" s="155" t="s">
        <v>348</v>
      </c>
    </row>
    <row r="1479" spans="2:65" s="12" customFormat="1" ht="10.199999999999999">
      <c r="B1479" s="153"/>
      <c r="D1479" s="154" t="s">
        <v>360</v>
      </c>
      <c r="E1479" s="155" t="s">
        <v>32</v>
      </c>
      <c r="F1479" s="156" t="s">
        <v>1162</v>
      </c>
      <c r="H1479" s="155" t="s">
        <v>32</v>
      </c>
      <c r="I1479" s="157"/>
      <c r="L1479" s="153"/>
      <c r="M1479" s="158"/>
      <c r="T1479" s="159"/>
      <c r="AT1479" s="155" t="s">
        <v>360</v>
      </c>
      <c r="AU1479" s="155" t="s">
        <v>113</v>
      </c>
      <c r="AV1479" s="12" t="s">
        <v>85</v>
      </c>
      <c r="AW1479" s="12" t="s">
        <v>39</v>
      </c>
      <c r="AX1479" s="12" t="s">
        <v>78</v>
      </c>
      <c r="AY1479" s="155" t="s">
        <v>348</v>
      </c>
    </row>
    <row r="1480" spans="2:65" s="12" customFormat="1" ht="10.199999999999999">
      <c r="B1480" s="153"/>
      <c r="D1480" s="154" t="s">
        <v>360</v>
      </c>
      <c r="E1480" s="155" t="s">
        <v>32</v>
      </c>
      <c r="F1480" s="156" t="s">
        <v>1265</v>
      </c>
      <c r="H1480" s="155" t="s">
        <v>32</v>
      </c>
      <c r="I1480" s="157"/>
      <c r="L1480" s="153"/>
      <c r="M1480" s="158"/>
      <c r="T1480" s="159"/>
      <c r="AT1480" s="155" t="s">
        <v>360</v>
      </c>
      <c r="AU1480" s="155" t="s">
        <v>113</v>
      </c>
      <c r="AV1480" s="12" t="s">
        <v>85</v>
      </c>
      <c r="AW1480" s="12" t="s">
        <v>39</v>
      </c>
      <c r="AX1480" s="12" t="s">
        <v>78</v>
      </c>
      <c r="AY1480" s="155" t="s">
        <v>348</v>
      </c>
    </row>
    <row r="1481" spans="2:65" s="13" customFormat="1" ht="10.199999999999999">
      <c r="B1481" s="160"/>
      <c r="D1481" s="154" t="s">
        <v>360</v>
      </c>
      <c r="E1481" s="162" t="s">
        <v>32</v>
      </c>
      <c r="F1481" s="170" t="s">
        <v>269</v>
      </c>
      <c r="H1481" s="163">
        <v>42.34</v>
      </c>
      <c r="I1481" s="164"/>
      <c r="L1481" s="160"/>
      <c r="M1481" s="165"/>
      <c r="T1481" s="166"/>
      <c r="AT1481" s="161" t="s">
        <v>360</v>
      </c>
      <c r="AU1481" s="161" t="s">
        <v>113</v>
      </c>
      <c r="AV1481" s="13" t="s">
        <v>87</v>
      </c>
      <c r="AW1481" s="13" t="s">
        <v>39</v>
      </c>
      <c r="AX1481" s="13" t="s">
        <v>85</v>
      </c>
      <c r="AY1481" s="161" t="s">
        <v>348</v>
      </c>
    </row>
    <row r="1482" spans="2:65" s="1" customFormat="1" ht="10.199999999999999">
      <c r="B1482" s="33"/>
      <c r="D1482" s="154" t="s">
        <v>376</v>
      </c>
      <c r="F1482" s="167" t="s">
        <v>1266</v>
      </c>
      <c r="L1482" s="33"/>
      <c r="M1482" s="152"/>
      <c r="T1482" s="54"/>
      <c r="AU1482" s="17" t="s">
        <v>113</v>
      </c>
    </row>
    <row r="1483" spans="2:65" s="1" customFormat="1" ht="10.199999999999999">
      <c r="B1483" s="33"/>
      <c r="D1483" s="154" t="s">
        <v>376</v>
      </c>
      <c r="F1483" s="168" t="s">
        <v>1267</v>
      </c>
      <c r="H1483" s="169">
        <v>42.34</v>
      </c>
      <c r="L1483" s="33"/>
      <c r="M1483" s="152"/>
      <c r="T1483" s="54"/>
      <c r="AU1483" s="17" t="s">
        <v>113</v>
      </c>
    </row>
    <row r="1484" spans="2:65" s="1" customFormat="1" ht="55.5" customHeight="1">
      <c r="B1484" s="33"/>
      <c r="C1484" s="136" t="s">
        <v>1273</v>
      </c>
      <c r="D1484" s="136" t="s">
        <v>352</v>
      </c>
      <c r="E1484" s="137" t="s">
        <v>1274</v>
      </c>
      <c r="F1484" s="138" t="s">
        <v>1275</v>
      </c>
      <c r="G1484" s="139" t="s">
        <v>420</v>
      </c>
      <c r="H1484" s="140">
        <v>42.34</v>
      </c>
      <c r="I1484" s="141"/>
      <c r="J1484" s="142">
        <f>ROUND(I1484*H1484,2)</f>
        <v>0</v>
      </c>
      <c r="K1484" s="138" t="s">
        <v>356</v>
      </c>
      <c r="L1484" s="33"/>
      <c r="M1484" s="143" t="s">
        <v>32</v>
      </c>
      <c r="N1484" s="144" t="s">
        <v>49</v>
      </c>
      <c r="P1484" s="145">
        <f>O1484*H1484</f>
        <v>0</v>
      </c>
      <c r="Q1484" s="145">
        <v>0</v>
      </c>
      <c r="R1484" s="145">
        <f>Q1484*H1484</f>
        <v>0</v>
      </c>
      <c r="S1484" s="145">
        <v>9.8000000000000004E-2</v>
      </c>
      <c r="T1484" s="146">
        <f>S1484*H1484</f>
        <v>4.1493200000000003</v>
      </c>
      <c r="AR1484" s="147" t="s">
        <v>133</v>
      </c>
      <c r="AT1484" s="147" t="s">
        <v>352</v>
      </c>
      <c r="AU1484" s="147" t="s">
        <v>113</v>
      </c>
      <c r="AY1484" s="17" t="s">
        <v>348</v>
      </c>
      <c r="BE1484" s="148">
        <f>IF(N1484="základní",J1484,0)</f>
        <v>0</v>
      </c>
      <c r="BF1484" s="148">
        <f>IF(N1484="snížená",J1484,0)</f>
        <v>0</v>
      </c>
      <c r="BG1484" s="148">
        <f>IF(N1484="zákl. přenesená",J1484,0)</f>
        <v>0</v>
      </c>
      <c r="BH1484" s="148">
        <f>IF(N1484="sníž. přenesená",J1484,0)</f>
        <v>0</v>
      </c>
      <c r="BI1484" s="148">
        <f>IF(N1484="nulová",J1484,0)</f>
        <v>0</v>
      </c>
      <c r="BJ1484" s="17" t="s">
        <v>85</v>
      </c>
      <c r="BK1484" s="148">
        <f>ROUND(I1484*H1484,2)</f>
        <v>0</v>
      </c>
      <c r="BL1484" s="17" t="s">
        <v>133</v>
      </c>
      <c r="BM1484" s="147" t="s">
        <v>1276</v>
      </c>
    </row>
    <row r="1485" spans="2:65" s="1" customFormat="1" ht="10.199999999999999">
      <c r="B1485" s="33"/>
      <c r="D1485" s="149" t="s">
        <v>358</v>
      </c>
      <c r="F1485" s="150" t="s">
        <v>1277</v>
      </c>
      <c r="I1485" s="151"/>
      <c r="L1485" s="33"/>
      <c r="M1485" s="152"/>
      <c r="T1485" s="54"/>
      <c r="AT1485" s="17" t="s">
        <v>358</v>
      </c>
      <c r="AU1485" s="17" t="s">
        <v>113</v>
      </c>
    </row>
    <row r="1486" spans="2:65" s="12" customFormat="1" ht="10.199999999999999">
      <c r="B1486" s="153"/>
      <c r="D1486" s="154" t="s">
        <v>360</v>
      </c>
      <c r="E1486" s="155" t="s">
        <v>32</v>
      </c>
      <c r="F1486" s="156" t="s">
        <v>361</v>
      </c>
      <c r="H1486" s="155" t="s">
        <v>32</v>
      </c>
      <c r="I1486" s="157"/>
      <c r="L1486" s="153"/>
      <c r="M1486" s="158"/>
      <c r="T1486" s="159"/>
      <c r="AT1486" s="155" t="s">
        <v>360</v>
      </c>
      <c r="AU1486" s="155" t="s">
        <v>113</v>
      </c>
      <c r="AV1486" s="12" t="s">
        <v>85</v>
      </c>
      <c r="AW1486" s="12" t="s">
        <v>39</v>
      </c>
      <c r="AX1486" s="12" t="s">
        <v>78</v>
      </c>
      <c r="AY1486" s="155" t="s">
        <v>348</v>
      </c>
    </row>
    <row r="1487" spans="2:65" s="12" customFormat="1" ht="10.199999999999999">
      <c r="B1487" s="153"/>
      <c r="D1487" s="154" t="s">
        <v>360</v>
      </c>
      <c r="E1487" s="155" t="s">
        <v>32</v>
      </c>
      <c r="F1487" s="156" t="s">
        <v>1162</v>
      </c>
      <c r="H1487" s="155" t="s">
        <v>32</v>
      </c>
      <c r="I1487" s="157"/>
      <c r="L1487" s="153"/>
      <c r="M1487" s="158"/>
      <c r="T1487" s="159"/>
      <c r="AT1487" s="155" t="s">
        <v>360</v>
      </c>
      <c r="AU1487" s="155" t="s">
        <v>113</v>
      </c>
      <c r="AV1487" s="12" t="s">
        <v>85</v>
      </c>
      <c r="AW1487" s="12" t="s">
        <v>39</v>
      </c>
      <c r="AX1487" s="12" t="s">
        <v>78</v>
      </c>
      <c r="AY1487" s="155" t="s">
        <v>348</v>
      </c>
    </row>
    <row r="1488" spans="2:65" s="12" customFormat="1" ht="10.199999999999999">
      <c r="B1488" s="153"/>
      <c r="D1488" s="154" t="s">
        <v>360</v>
      </c>
      <c r="E1488" s="155" t="s">
        <v>32</v>
      </c>
      <c r="F1488" s="156" t="s">
        <v>1265</v>
      </c>
      <c r="H1488" s="155" t="s">
        <v>32</v>
      </c>
      <c r="I1488" s="157"/>
      <c r="L1488" s="153"/>
      <c r="M1488" s="158"/>
      <c r="T1488" s="159"/>
      <c r="AT1488" s="155" t="s">
        <v>360</v>
      </c>
      <c r="AU1488" s="155" t="s">
        <v>113</v>
      </c>
      <c r="AV1488" s="12" t="s">
        <v>85</v>
      </c>
      <c r="AW1488" s="12" t="s">
        <v>39</v>
      </c>
      <c r="AX1488" s="12" t="s">
        <v>78</v>
      </c>
      <c r="AY1488" s="155" t="s">
        <v>348</v>
      </c>
    </row>
    <row r="1489" spans="2:65" s="13" customFormat="1" ht="10.199999999999999">
      <c r="B1489" s="160"/>
      <c r="D1489" s="154" t="s">
        <v>360</v>
      </c>
      <c r="E1489" s="162" t="s">
        <v>32</v>
      </c>
      <c r="F1489" s="170" t="s">
        <v>269</v>
      </c>
      <c r="H1489" s="163">
        <v>42.34</v>
      </c>
      <c r="I1489" s="164"/>
      <c r="L1489" s="160"/>
      <c r="M1489" s="165"/>
      <c r="T1489" s="166"/>
      <c r="AT1489" s="161" t="s">
        <v>360</v>
      </c>
      <c r="AU1489" s="161" t="s">
        <v>113</v>
      </c>
      <c r="AV1489" s="13" t="s">
        <v>87</v>
      </c>
      <c r="AW1489" s="13" t="s">
        <v>39</v>
      </c>
      <c r="AX1489" s="13" t="s">
        <v>85</v>
      </c>
      <c r="AY1489" s="161" t="s">
        <v>348</v>
      </c>
    </row>
    <row r="1490" spans="2:65" s="1" customFormat="1" ht="10.199999999999999">
      <c r="B1490" s="33"/>
      <c r="D1490" s="154" t="s">
        <v>376</v>
      </c>
      <c r="F1490" s="167" t="s">
        <v>1266</v>
      </c>
      <c r="L1490" s="33"/>
      <c r="M1490" s="152"/>
      <c r="T1490" s="54"/>
      <c r="AU1490" s="17" t="s">
        <v>113</v>
      </c>
    </row>
    <row r="1491" spans="2:65" s="1" customFormat="1" ht="10.199999999999999">
      <c r="B1491" s="33"/>
      <c r="D1491" s="154" t="s">
        <v>376</v>
      </c>
      <c r="F1491" s="168" t="s">
        <v>1267</v>
      </c>
      <c r="H1491" s="169">
        <v>42.34</v>
      </c>
      <c r="L1491" s="33"/>
      <c r="M1491" s="152"/>
      <c r="T1491" s="54"/>
      <c r="AU1491" s="17" t="s">
        <v>113</v>
      </c>
    </row>
    <row r="1492" spans="2:65" s="1" customFormat="1" ht="24.15" customHeight="1">
      <c r="B1492" s="33"/>
      <c r="C1492" s="136" t="s">
        <v>1278</v>
      </c>
      <c r="D1492" s="136" t="s">
        <v>352</v>
      </c>
      <c r="E1492" s="137" t="s">
        <v>1199</v>
      </c>
      <c r="F1492" s="138" t="s">
        <v>1200</v>
      </c>
      <c r="G1492" s="139" t="s">
        <v>436</v>
      </c>
      <c r="H1492" s="140">
        <v>5.9080000000000004</v>
      </c>
      <c r="I1492" s="141"/>
      <c r="J1492" s="142">
        <f>ROUND(I1492*H1492,2)</f>
        <v>0</v>
      </c>
      <c r="K1492" s="138" t="s">
        <v>356</v>
      </c>
      <c r="L1492" s="33"/>
      <c r="M1492" s="143" t="s">
        <v>32</v>
      </c>
      <c r="N1492" s="144" t="s">
        <v>49</v>
      </c>
      <c r="P1492" s="145">
        <f>O1492*H1492</f>
        <v>0</v>
      </c>
      <c r="Q1492" s="145">
        <v>0</v>
      </c>
      <c r="R1492" s="145">
        <f>Q1492*H1492</f>
        <v>0</v>
      </c>
      <c r="S1492" s="145">
        <v>0</v>
      </c>
      <c r="T1492" s="146">
        <f>S1492*H1492</f>
        <v>0</v>
      </c>
      <c r="AR1492" s="147" t="s">
        <v>133</v>
      </c>
      <c r="AT1492" s="147" t="s">
        <v>352</v>
      </c>
      <c r="AU1492" s="147" t="s">
        <v>113</v>
      </c>
      <c r="AY1492" s="17" t="s">
        <v>348</v>
      </c>
      <c r="BE1492" s="148">
        <f>IF(N1492="základní",J1492,0)</f>
        <v>0</v>
      </c>
      <c r="BF1492" s="148">
        <f>IF(N1492="snížená",J1492,0)</f>
        <v>0</v>
      </c>
      <c r="BG1492" s="148">
        <f>IF(N1492="zákl. přenesená",J1492,0)</f>
        <v>0</v>
      </c>
      <c r="BH1492" s="148">
        <f>IF(N1492="sníž. přenesená",J1492,0)</f>
        <v>0</v>
      </c>
      <c r="BI1492" s="148">
        <f>IF(N1492="nulová",J1492,0)</f>
        <v>0</v>
      </c>
      <c r="BJ1492" s="17" t="s">
        <v>85</v>
      </c>
      <c r="BK1492" s="148">
        <f>ROUND(I1492*H1492,2)</f>
        <v>0</v>
      </c>
      <c r="BL1492" s="17" t="s">
        <v>133</v>
      </c>
      <c r="BM1492" s="147" t="s">
        <v>1279</v>
      </c>
    </row>
    <row r="1493" spans="2:65" s="1" customFormat="1" ht="10.199999999999999">
      <c r="B1493" s="33"/>
      <c r="D1493" s="149" t="s">
        <v>358</v>
      </c>
      <c r="F1493" s="150" t="s">
        <v>1202</v>
      </c>
      <c r="I1493" s="151"/>
      <c r="L1493" s="33"/>
      <c r="M1493" s="152"/>
      <c r="T1493" s="54"/>
      <c r="AT1493" s="17" t="s">
        <v>358</v>
      </c>
      <c r="AU1493" s="17" t="s">
        <v>113</v>
      </c>
    </row>
    <row r="1494" spans="2:65" s="12" customFormat="1" ht="10.199999999999999">
      <c r="B1494" s="153"/>
      <c r="D1494" s="154" t="s">
        <v>360</v>
      </c>
      <c r="E1494" s="155" t="s">
        <v>32</v>
      </c>
      <c r="F1494" s="156" t="s">
        <v>361</v>
      </c>
      <c r="H1494" s="155" t="s">
        <v>32</v>
      </c>
      <c r="I1494" s="157"/>
      <c r="L1494" s="153"/>
      <c r="M1494" s="158"/>
      <c r="T1494" s="159"/>
      <c r="AT1494" s="155" t="s">
        <v>360</v>
      </c>
      <c r="AU1494" s="155" t="s">
        <v>113</v>
      </c>
      <c r="AV1494" s="12" t="s">
        <v>85</v>
      </c>
      <c r="AW1494" s="12" t="s">
        <v>39</v>
      </c>
      <c r="AX1494" s="12" t="s">
        <v>78</v>
      </c>
      <c r="AY1494" s="155" t="s">
        <v>348</v>
      </c>
    </row>
    <row r="1495" spans="2:65" s="12" customFormat="1" ht="10.199999999999999">
      <c r="B1495" s="153"/>
      <c r="D1495" s="154" t="s">
        <v>360</v>
      </c>
      <c r="E1495" s="155" t="s">
        <v>32</v>
      </c>
      <c r="F1495" s="156" t="s">
        <v>1162</v>
      </c>
      <c r="H1495" s="155" t="s">
        <v>32</v>
      </c>
      <c r="I1495" s="157"/>
      <c r="L1495" s="153"/>
      <c r="M1495" s="158"/>
      <c r="T1495" s="159"/>
      <c r="AT1495" s="155" t="s">
        <v>360</v>
      </c>
      <c r="AU1495" s="155" t="s">
        <v>113</v>
      </c>
      <c r="AV1495" s="12" t="s">
        <v>85</v>
      </c>
      <c r="AW1495" s="12" t="s">
        <v>39</v>
      </c>
      <c r="AX1495" s="12" t="s">
        <v>78</v>
      </c>
      <c r="AY1495" s="155" t="s">
        <v>348</v>
      </c>
    </row>
    <row r="1496" spans="2:65" s="12" customFormat="1" ht="10.199999999999999">
      <c r="B1496" s="153"/>
      <c r="D1496" s="154" t="s">
        <v>360</v>
      </c>
      <c r="E1496" s="155" t="s">
        <v>32</v>
      </c>
      <c r="F1496" s="156" t="s">
        <v>1280</v>
      </c>
      <c r="H1496" s="155" t="s">
        <v>32</v>
      </c>
      <c r="I1496" s="157"/>
      <c r="L1496" s="153"/>
      <c r="M1496" s="158"/>
      <c r="T1496" s="159"/>
      <c r="AT1496" s="155" t="s">
        <v>360</v>
      </c>
      <c r="AU1496" s="155" t="s">
        <v>113</v>
      </c>
      <c r="AV1496" s="12" t="s">
        <v>85</v>
      </c>
      <c r="AW1496" s="12" t="s">
        <v>39</v>
      </c>
      <c r="AX1496" s="12" t="s">
        <v>78</v>
      </c>
      <c r="AY1496" s="155" t="s">
        <v>348</v>
      </c>
    </row>
    <row r="1497" spans="2:65" s="12" customFormat="1" ht="10.199999999999999">
      <c r="B1497" s="153"/>
      <c r="D1497" s="154" t="s">
        <v>360</v>
      </c>
      <c r="E1497" s="155" t="s">
        <v>32</v>
      </c>
      <c r="F1497" s="156" t="s">
        <v>1281</v>
      </c>
      <c r="H1497" s="155" t="s">
        <v>32</v>
      </c>
      <c r="I1497" s="157"/>
      <c r="L1497" s="153"/>
      <c r="M1497" s="158"/>
      <c r="T1497" s="159"/>
      <c r="AT1497" s="155" t="s">
        <v>360</v>
      </c>
      <c r="AU1497" s="155" t="s">
        <v>113</v>
      </c>
      <c r="AV1497" s="12" t="s">
        <v>85</v>
      </c>
      <c r="AW1497" s="12" t="s">
        <v>39</v>
      </c>
      <c r="AX1497" s="12" t="s">
        <v>78</v>
      </c>
      <c r="AY1497" s="155" t="s">
        <v>348</v>
      </c>
    </row>
    <row r="1498" spans="2:65" s="13" customFormat="1" ht="10.199999999999999">
      <c r="B1498" s="160"/>
      <c r="D1498" s="154" t="s">
        <v>360</v>
      </c>
      <c r="E1498" s="162" t="s">
        <v>32</v>
      </c>
      <c r="F1498" s="170" t="s">
        <v>272</v>
      </c>
      <c r="H1498" s="163">
        <v>5.9080000000000004</v>
      </c>
      <c r="I1498" s="164"/>
      <c r="L1498" s="160"/>
      <c r="M1498" s="165"/>
      <c r="T1498" s="166"/>
      <c r="AT1498" s="161" t="s">
        <v>360</v>
      </c>
      <c r="AU1498" s="161" t="s">
        <v>113</v>
      </c>
      <c r="AV1498" s="13" t="s">
        <v>87</v>
      </c>
      <c r="AW1498" s="13" t="s">
        <v>39</v>
      </c>
      <c r="AX1498" s="13" t="s">
        <v>85</v>
      </c>
      <c r="AY1498" s="161" t="s">
        <v>348</v>
      </c>
    </row>
    <row r="1499" spans="2:65" s="1" customFormat="1" ht="24.15" customHeight="1">
      <c r="B1499" s="33"/>
      <c r="C1499" s="136" t="s">
        <v>1282</v>
      </c>
      <c r="D1499" s="136" t="s">
        <v>352</v>
      </c>
      <c r="E1499" s="137" t="s">
        <v>1210</v>
      </c>
      <c r="F1499" s="138" t="s">
        <v>1211</v>
      </c>
      <c r="G1499" s="139" t="s">
        <v>436</v>
      </c>
      <c r="H1499" s="140">
        <v>5.9080000000000004</v>
      </c>
      <c r="I1499" s="141"/>
      <c r="J1499" s="142">
        <f>ROUND(I1499*H1499,2)</f>
        <v>0</v>
      </c>
      <c r="K1499" s="138" t="s">
        <v>356</v>
      </c>
      <c r="L1499" s="33"/>
      <c r="M1499" s="143" t="s">
        <v>32</v>
      </c>
      <c r="N1499" s="144" t="s">
        <v>49</v>
      </c>
      <c r="P1499" s="145">
        <f>O1499*H1499</f>
        <v>0</v>
      </c>
      <c r="Q1499" s="145">
        <v>2.0000000000000002E-5</v>
      </c>
      <c r="R1499" s="145">
        <f>Q1499*H1499</f>
        <v>1.1816000000000002E-4</v>
      </c>
      <c r="S1499" s="145">
        <v>0</v>
      </c>
      <c r="T1499" s="146">
        <f>S1499*H1499</f>
        <v>0</v>
      </c>
      <c r="AR1499" s="147" t="s">
        <v>133</v>
      </c>
      <c r="AT1499" s="147" t="s">
        <v>352</v>
      </c>
      <c r="AU1499" s="147" t="s">
        <v>113</v>
      </c>
      <c r="AY1499" s="17" t="s">
        <v>348</v>
      </c>
      <c r="BE1499" s="148">
        <f>IF(N1499="základní",J1499,0)</f>
        <v>0</v>
      </c>
      <c r="BF1499" s="148">
        <f>IF(N1499="snížená",J1499,0)</f>
        <v>0</v>
      </c>
      <c r="BG1499" s="148">
        <f>IF(N1499="zákl. přenesená",J1499,0)</f>
        <v>0</v>
      </c>
      <c r="BH1499" s="148">
        <f>IF(N1499="sníž. přenesená",J1499,0)</f>
        <v>0</v>
      </c>
      <c r="BI1499" s="148">
        <f>IF(N1499="nulová",J1499,0)</f>
        <v>0</v>
      </c>
      <c r="BJ1499" s="17" t="s">
        <v>85</v>
      </c>
      <c r="BK1499" s="148">
        <f>ROUND(I1499*H1499,2)</f>
        <v>0</v>
      </c>
      <c r="BL1499" s="17" t="s">
        <v>133</v>
      </c>
      <c r="BM1499" s="147" t="s">
        <v>1283</v>
      </c>
    </row>
    <row r="1500" spans="2:65" s="1" customFormat="1" ht="10.199999999999999">
      <c r="B1500" s="33"/>
      <c r="D1500" s="149" t="s">
        <v>358</v>
      </c>
      <c r="F1500" s="150" t="s">
        <v>1213</v>
      </c>
      <c r="I1500" s="151"/>
      <c r="L1500" s="33"/>
      <c r="M1500" s="152"/>
      <c r="T1500" s="54"/>
      <c r="AT1500" s="17" t="s">
        <v>358</v>
      </c>
      <c r="AU1500" s="17" t="s">
        <v>113</v>
      </c>
    </row>
    <row r="1501" spans="2:65" s="12" customFormat="1" ht="10.199999999999999">
      <c r="B1501" s="153"/>
      <c r="D1501" s="154" t="s">
        <v>360</v>
      </c>
      <c r="E1501" s="155" t="s">
        <v>32</v>
      </c>
      <c r="F1501" s="156" t="s">
        <v>361</v>
      </c>
      <c r="H1501" s="155" t="s">
        <v>32</v>
      </c>
      <c r="I1501" s="157"/>
      <c r="L1501" s="153"/>
      <c r="M1501" s="158"/>
      <c r="T1501" s="159"/>
      <c r="AT1501" s="155" t="s">
        <v>360</v>
      </c>
      <c r="AU1501" s="155" t="s">
        <v>113</v>
      </c>
      <c r="AV1501" s="12" t="s">
        <v>85</v>
      </c>
      <c r="AW1501" s="12" t="s">
        <v>39</v>
      </c>
      <c r="AX1501" s="12" t="s">
        <v>78</v>
      </c>
      <c r="AY1501" s="155" t="s">
        <v>348</v>
      </c>
    </row>
    <row r="1502" spans="2:65" s="12" customFormat="1" ht="10.199999999999999">
      <c r="B1502" s="153"/>
      <c r="D1502" s="154" t="s">
        <v>360</v>
      </c>
      <c r="E1502" s="155" t="s">
        <v>32</v>
      </c>
      <c r="F1502" s="156" t="s">
        <v>1162</v>
      </c>
      <c r="H1502" s="155" t="s">
        <v>32</v>
      </c>
      <c r="I1502" s="157"/>
      <c r="L1502" s="153"/>
      <c r="M1502" s="158"/>
      <c r="T1502" s="159"/>
      <c r="AT1502" s="155" t="s">
        <v>360</v>
      </c>
      <c r="AU1502" s="155" t="s">
        <v>113</v>
      </c>
      <c r="AV1502" s="12" t="s">
        <v>85</v>
      </c>
      <c r="AW1502" s="12" t="s">
        <v>39</v>
      </c>
      <c r="AX1502" s="12" t="s">
        <v>78</v>
      </c>
      <c r="AY1502" s="155" t="s">
        <v>348</v>
      </c>
    </row>
    <row r="1503" spans="2:65" s="12" customFormat="1" ht="10.199999999999999">
      <c r="B1503" s="153"/>
      <c r="D1503" s="154" t="s">
        <v>360</v>
      </c>
      <c r="E1503" s="155" t="s">
        <v>32</v>
      </c>
      <c r="F1503" s="156" t="s">
        <v>1280</v>
      </c>
      <c r="H1503" s="155" t="s">
        <v>32</v>
      </c>
      <c r="I1503" s="157"/>
      <c r="L1503" s="153"/>
      <c r="M1503" s="158"/>
      <c r="T1503" s="159"/>
      <c r="AT1503" s="155" t="s">
        <v>360</v>
      </c>
      <c r="AU1503" s="155" t="s">
        <v>113</v>
      </c>
      <c r="AV1503" s="12" t="s">
        <v>85</v>
      </c>
      <c r="AW1503" s="12" t="s">
        <v>39</v>
      </c>
      <c r="AX1503" s="12" t="s">
        <v>78</v>
      </c>
      <c r="AY1503" s="155" t="s">
        <v>348</v>
      </c>
    </row>
    <row r="1504" spans="2:65" s="12" customFormat="1" ht="10.199999999999999">
      <c r="B1504" s="153"/>
      <c r="D1504" s="154" t="s">
        <v>360</v>
      </c>
      <c r="E1504" s="155" t="s">
        <v>32</v>
      </c>
      <c r="F1504" s="156" t="s">
        <v>1281</v>
      </c>
      <c r="H1504" s="155" t="s">
        <v>32</v>
      </c>
      <c r="I1504" s="157"/>
      <c r="L1504" s="153"/>
      <c r="M1504" s="158"/>
      <c r="T1504" s="159"/>
      <c r="AT1504" s="155" t="s">
        <v>360</v>
      </c>
      <c r="AU1504" s="155" t="s">
        <v>113</v>
      </c>
      <c r="AV1504" s="12" t="s">
        <v>85</v>
      </c>
      <c r="AW1504" s="12" t="s">
        <v>39</v>
      </c>
      <c r="AX1504" s="12" t="s">
        <v>78</v>
      </c>
      <c r="AY1504" s="155" t="s">
        <v>348</v>
      </c>
    </row>
    <row r="1505" spans="2:65" s="13" customFormat="1" ht="10.199999999999999">
      <c r="B1505" s="160"/>
      <c r="D1505" s="154" t="s">
        <v>360</v>
      </c>
      <c r="E1505" s="162" t="s">
        <v>32</v>
      </c>
      <c r="F1505" s="170" t="s">
        <v>272</v>
      </c>
      <c r="H1505" s="163">
        <v>5.9080000000000004</v>
      </c>
      <c r="I1505" s="164"/>
      <c r="L1505" s="160"/>
      <c r="M1505" s="165"/>
      <c r="T1505" s="166"/>
      <c r="AT1505" s="161" t="s">
        <v>360</v>
      </c>
      <c r="AU1505" s="161" t="s">
        <v>113</v>
      </c>
      <c r="AV1505" s="13" t="s">
        <v>87</v>
      </c>
      <c r="AW1505" s="13" t="s">
        <v>39</v>
      </c>
      <c r="AX1505" s="13" t="s">
        <v>85</v>
      </c>
      <c r="AY1505" s="161" t="s">
        <v>348</v>
      </c>
    </row>
    <row r="1506" spans="2:65" s="11" customFormat="1" ht="20.85" customHeight="1">
      <c r="B1506" s="124"/>
      <c r="D1506" s="125" t="s">
        <v>77</v>
      </c>
      <c r="E1506" s="134" t="s">
        <v>1284</v>
      </c>
      <c r="F1506" s="134" t="s">
        <v>1285</v>
      </c>
      <c r="I1506" s="127"/>
      <c r="J1506" s="135">
        <f>BK1506</f>
        <v>0</v>
      </c>
      <c r="L1506" s="124"/>
      <c r="M1506" s="129"/>
      <c r="P1506" s="130">
        <f>SUM(P1507:P1540)</f>
        <v>0</v>
      </c>
      <c r="R1506" s="130">
        <f>SUM(R1507:R1540)</f>
        <v>0</v>
      </c>
      <c r="T1506" s="131">
        <f>SUM(T1507:T1540)</f>
        <v>0</v>
      </c>
      <c r="AR1506" s="125" t="s">
        <v>85</v>
      </c>
      <c r="AT1506" s="132" t="s">
        <v>77</v>
      </c>
      <c r="AU1506" s="132" t="s">
        <v>87</v>
      </c>
      <c r="AY1506" s="125" t="s">
        <v>348</v>
      </c>
      <c r="BK1506" s="133">
        <f>SUM(BK1507:BK1540)</f>
        <v>0</v>
      </c>
    </row>
    <row r="1507" spans="2:65" s="1" customFormat="1" ht="44.25" customHeight="1">
      <c r="B1507" s="33"/>
      <c r="C1507" s="136" t="s">
        <v>1286</v>
      </c>
      <c r="D1507" s="136" t="s">
        <v>352</v>
      </c>
      <c r="E1507" s="137" t="s">
        <v>1287</v>
      </c>
      <c r="F1507" s="138" t="s">
        <v>1288</v>
      </c>
      <c r="G1507" s="139" t="s">
        <v>420</v>
      </c>
      <c r="H1507" s="140">
        <v>10</v>
      </c>
      <c r="I1507" s="141"/>
      <c r="J1507" s="142">
        <f>ROUND(I1507*H1507,2)</f>
        <v>0</v>
      </c>
      <c r="K1507" s="138" t="s">
        <v>356</v>
      </c>
      <c r="L1507" s="33"/>
      <c r="M1507" s="143" t="s">
        <v>32</v>
      </c>
      <c r="N1507" s="144" t="s">
        <v>49</v>
      </c>
      <c r="P1507" s="145">
        <f>O1507*H1507</f>
        <v>0</v>
      </c>
      <c r="Q1507" s="145">
        <v>0</v>
      </c>
      <c r="R1507" s="145">
        <f>Q1507*H1507</f>
        <v>0</v>
      </c>
      <c r="S1507" s="145">
        <v>0</v>
      </c>
      <c r="T1507" s="146">
        <f>S1507*H1507</f>
        <v>0</v>
      </c>
      <c r="AR1507" s="147" t="s">
        <v>133</v>
      </c>
      <c r="AT1507" s="147" t="s">
        <v>352</v>
      </c>
      <c r="AU1507" s="147" t="s">
        <v>113</v>
      </c>
      <c r="AY1507" s="17" t="s">
        <v>348</v>
      </c>
      <c r="BE1507" s="148">
        <f>IF(N1507="základní",J1507,0)</f>
        <v>0</v>
      </c>
      <c r="BF1507" s="148">
        <f>IF(N1507="snížená",J1507,0)</f>
        <v>0</v>
      </c>
      <c r="BG1507" s="148">
        <f>IF(N1507="zákl. přenesená",J1507,0)</f>
        <v>0</v>
      </c>
      <c r="BH1507" s="148">
        <f>IF(N1507="sníž. přenesená",J1507,0)</f>
        <v>0</v>
      </c>
      <c r="BI1507" s="148">
        <f>IF(N1507="nulová",J1507,0)</f>
        <v>0</v>
      </c>
      <c r="BJ1507" s="17" t="s">
        <v>85</v>
      </c>
      <c r="BK1507" s="148">
        <f>ROUND(I1507*H1507,2)</f>
        <v>0</v>
      </c>
      <c r="BL1507" s="17" t="s">
        <v>133</v>
      </c>
      <c r="BM1507" s="147" t="s">
        <v>1289</v>
      </c>
    </row>
    <row r="1508" spans="2:65" s="1" customFormat="1" ht="10.199999999999999">
      <c r="B1508" s="33"/>
      <c r="D1508" s="149" t="s">
        <v>358</v>
      </c>
      <c r="F1508" s="150" t="s">
        <v>1290</v>
      </c>
      <c r="I1508" s="151"/>
      <c r="L1508" s="33"/>
      <c r="M1508" s="152"/>
      <c r="T1508" s="54"/>
      <c r="AT1508" s="17" t="s">
        <v>358</v>
      </c>
      <c r="AU1508" s="17" t="s">
        <v>113</v>
      </c>
    </row>
    <row r="1509" spans="2:65" s="12" customFormat="1" ht="20.399999999999999">
      <c r="B1509" s="153"/>
      <c r="D1509" s="154" t="s">
        <v>360</v>
      </c>
      <c r="E1509" s="155" t="s">
        <v>32</v>
      </c>
      <c r="F1509" s="156" t="s">
        <v>1291</v>
      </c>
      <c r="H1509" s="155" t="s">
        <v>32</v>
      </c>
      <c r="I1509" s="157"/>
      <c r="L1509" s="153"/>
      <c r="M1509" s="158"/>
      <c r="T1509" s="159"/>
      <c r="AT1509" s="155" t="s">
        <v>360</v>
      </c>
      <c r="AU1509" s="155" t="s">
        <v>113</v>
      </c>
      <c r="AV1509" s="12" t="s">
        <v>85</v>
      </c>
      <c r="AW1509" s="12" t="s">
        <v>39</v>
      </c>
      <c r="AX1509" s="12" t="s">
        <v>78</v>
      </c>
      <c r="AY1509" s="155" t="s">
        <v>348</v>
      </c>
    </row>
    <row r="1510" spans="2:65" s="13" customFormat="1" ht="10.199999999999999">
      <c r="B1510" s="160"/>
      <c r="D1510" s="154" t="s">
        <v>360</v>
      </c>
      <c r="E1510" s="161" t="s">
        <v>32</v>
      </c>
      <c r="F1510" s="162" t="s">
        <v>1292</v>
      </c>
      <c r="H1510" s="163">
        <v>10</v>
      </c>
      <c r="I1510" s="164"/>
      <c r="L1510" s="160"/>
      <c r="M1510" s="165"/>
      <c r="T1510" s="166"/>
      <c r="AT1510" s="161" t="s">
        <v>360</v>
      </c>
      <c r="AU1510" s="161" t="s">
        <v>113</v>
      </c>
      <c r="AV1510" s="13" t="s">
        <v>87</v>
      </c>
      <c r="AW1510" s="13" t="s">
        <v>39</v>
      </c>
      <c r="AX1510" s="13" t="s">
        <v>85</v>
      </c>
      <c r="AY1510" s="161" t="s">
        <v>348</v>
      </c>
    </row>
    <row r="1511" spans="2:65" s="1" customFormat="1" ht="24.15" customHeight="1">
      <c r="B1511" s="33"/>
      <c r="C1511" s="136" t="s">
        <v>1293</v>
      </c>
      <c r="D1511" s="136" t="s">
        <v>352</v>
      </c>
      <c r="E1511" s="137" t="s">
        <v>1294</v>
      </c>
      <c r="F1511" s="138" t="s">
        <v>1295</v>
      </c>
      <c r="G1511" s="139" t="s">
        <v>420</v>
      </c>
      <c r="H1511" s="140">
        <v>50.777999999999999</v>
      </c>
      <c r="I1511" s="141"/>
      <c r="J1511" s="142">
        <f>ROUND(I1511*H1511,2)</f>
        <v>0</v>
      </c>
      <c r="K1511" s="138" t="s">
        <v>356</v>
      </c>
      <c r="L1511" s="33"/>
      <c r="M1511" s="143" t="s">
        <v>32</v>
      </c>
      <c r="N1511" s="144" t="s">
        <v>49</v>
      </c>
      <c r="P1511" s="145">
        <f>O1511*H1511</f>
        <v>0</v>
      </c>
      <c r="Q1511" s="145">
        <v>0</v>
      </c>
      <c r="R1511" s="145">
        <f>Q1511*H1511</f>
        <v>0</v>
      </c>
      <c r="S1511" s="145">
        <v>0</v>
      </c>
      <c r="T1511" s="146">
        <f>S1511*H1511</f>
        <v>0</v>
      </c>
      <c r="AR1511" s="147" t="s">
        <v>133</v>
      </c>
      <c r="AT1511" s="147" t="s">
        <v>352</v>
      </c>
      <c r="AU1511" s="147" t="s">
        <v>113</v>
      </c>
      <c r="AY1511" s="17" t="s">
        <v>348</v>
      </c>
      <c r="BE1511" s="148">
        <f>IF(N1511="základní",J1511,0)</f>
        <v>0</v>
      </c>
      <c r="BF1511" s="148">
        <f>IF(N1511="snížená",J1511,0)</f>
        <v>0</v>
      </c>
      <c r="BG1511" s="148">
        <f>IF(N1511="zákl. přenesená",J1511,0)</f>
        <v>0</v>
      </c>
      <c r="BH1511" s="148">
        <f>IF(N1511="sníž. přenesená",J1511,0)</f>
        <v>0</v>
      </c>
      <c r="BI1511" s="148">
        <f>IF(N1511="nulová",J1511,0)</f>
        <v>0</v>
      </c>
      <c r="BJ1511" s="17" t="s">
        <v>85</v>
      </c>
      <c r="BK1511" s="148">
        <f>ROUND(I1511*H1511,2)</f>
        <v>0</v>
      </c>
      <c r="BL1511" s="17" t="s">
        <v>133</v>
      </c>
      <c r="BM1511" s="147" t="s">
        <v>1296</v>
      </c>
    </row>
    <row r="1512" spans="2:65" s="1" customFormat="1" ht="10.199999999999999">
      <c r="B1512" s="33"/>
      <c r="D1512" s="149" t="s">
        <v>358</v>
      </c>
      <c r="F1512" s="150" t="s">
        <v>1297</v>
      </c>
      <c r="I1512" s="151"/>
      <c r="L1512" s="33"/>
      <c r="M1512" s="152"/>
      <c r="T1512" s="54"/>
      <c r="AT1512" s="17" t="s">
        <v>358</v>
      </c>
      <c r="AU1512" s="17" t="s">
        <v>113</v>
      </c>
    </row>
    <row r="1513" spans="2:65" s="12" customFormat="1" ht="10.199999999999999">
      <c r="B1513" s="153"/>
      <c r="D1513" s="154" t="s">
        <v>360</v>
      </c>
      <c r="E1513" s="155" t="s">
        <v>32</v>
      </c>
      <c r="F1513" s="156" t="s">
        <v>361</v>
      </c>
      <c r="H1513" s="155" t="s">
        <v>32</v>
      </c>
      <c r="I1513" s="157"/>
      <c r="L1513" s="153"/>
      <c r="M1513" s="158"/>
      <c r="T1513" s="159"/>
      <c r="AT1513" s="155" t="s">
        <v>360</v>
      </c>
      <c r="AU1513" s="155" t="s">
        <v>113</v>
      </c>
      <c r="AV1513" s="12" t="s">
        <v>85</v>
      </c>
      <c r="AW1513" s="12" t="s">
        <v>39</v>
      </c>
      <c r="AX1513" s="12" t="s">
        <v>78</v>
      </c>
      <c r="AY1513" s="155" t="s">
        <v>348</v>
      </c>
    </row>
    <row r="1514" spans="2:65" s="12" customFormat="1" ht="10.199999999999999">
      <c r="B1514" s="153"/>
      <c r="D1514" s="154" t="s">
        <v>360</v>
      </c>
      <c r="E1514" s="155" t="s">
        <v>32</v>
      </c>
      <c r="F1514" s="156" t="s">
        <v>1162</v>
      </c>
      <c r="H1514" s="155" t="s">
        <v>32</v>
      </c>
      <c r="I1514" s="157"/>
      <c r="L1514" s="153"/>
      <c r="M1514" s="158"/>
      <c r="T1514" s="159"/>
      <c r="AT1514" s="155" t="s">
        <v>360</v>
      </c>
      <c r="AU1514" s="155" t="s">
        <v>113</v>
      </c>
      <c r="AV1514" s="12" t="s">
        <v>85</v>
      </c>
      <c r="AW1514" s="12" t="s">
        <v>39</v>
      </c>
      <c r="AX1514" s="12" t="s">
        <v>78</v>
      </c>
      <c r="AY1514" s="155" t="s">
        <v>348</v>
      </c>
    </row>
    <row r="1515" spans="2:65" s="12" customFormat="1" ht="10.199999999999999">
      <c r="B1515" s="153"/>
      <c r="D1515" s="154" t="s">
        <v>360</v>
      </c>
      <c r="E1515" s="155" t="s">
        <v>32</v>
      </c>
      <c r="F1515" s="156" t="s">
        <v>1298</v>
      </c>
      <c r="H1515" s="155" t="s">
        <v>32</v>
      </c>
      <c r="I1515" s="157"/>
      <c r="L1515" s="153"/>
      <c r="M1515" s="158"/>
      <c r="T1515" s="159"/>
      <c r="AT1515" s="155" t="s">
        <v>360</v>
      </c>
      <c r="AU1515" s="155" t="s">
        <v>113</v>
      </c>
      <c r="AV1515" s="12" t="s">
        <v>85</v>
      </c>
      <c r="AW1515" s="12" t="s">
        <v>39</v>
      </c>
      <c r="AX1515" s="12" t="s">
        <v>78</v>
      </c>
      <c r="AY1515" s="155" t="s">
        <v>348</v>
      </c>
    </row>
    <row r="1516" spans="2:65" s="12" customFormat="1" ht="20.399999999999999">
      <c r="B1516" s="153"/>
      <c r="D1516" s="154" t="s">
        <v>360</v>
      </c>
      <c r="E1516" s="155" t="s">
        <v>32</v>
      </c>
      <c r="F1516" s="156" t="s">
        <v>1299</v>
      </c>
      <c r="H1516" s="155" t="s">
        <v>32</v>
      </c>
      <c r="I1516" s="157"/>
      <c r="L1516" s="153"/>
      <c r="M1516" s="158"/>
      <c r="T1516" s="159"/>
      <c r="AT1516" s="155" t="s">
        <v>360</v>
      </c>
      <c r="AU1516" s="155" t="s">
        <v>113</v>
      </c>
      <c r="AV1516" s="12" t="s">
        <v>85</v>
      </c>
      <c r="AW1516" s="12" t="s">
        <v>39</v>
      </c>
      <c r="AX1516" s="12" t="s">
        <v>78</v>
      </c>
      <c r="AY1516" s="155" t="s">
        <v>348</v>
      </c>
    </row>
    <row r="1517" spans="2:65" s="13" customFormat="1" ht="10.199999999999999">
      <c r="B1517" s="160"/>
      <c r="D1517" s="154" t="s">
        <v>360</v>
      </c>
      <c r="E1517" s="162" t="s">
        <v>32</v>
      </c>
      <c r="F1517" s="170" t="s">
        <v>293</v>
      </c>
      <c r="H1517" s="163">
        <v>50.777999999999999</v>
      </c>
      <c r="I1517" s="164"/>
      <c r="L1517" s="160"/>
      <c r="M1517" s="165"/>
      <c r="T1517" s="166"/>
      <c r="AT1517" s="161" t="s">
        <v>360</v>
      </c>
      <c r="AU1517" s="161" t="s">
        <v>113</v>
      </c>
      <c r="AV1517" s="13" t="s">
        <v>87</v>
      </c>
      <c r="AW1517" s="13" t="s">
        <v>39</v>
      </c>
      <c r="AX1517" s="13" t="s">
        <v>85</v>
      </c>
      <c r="AY1517" s="161" t="s">
        <v>348</v>
      </c>
    </row>
    <row r="1518" spans="2:65" s="1" customFormat="1" ht="24.15" customHeight="1">
      <c r="B1518" s="33"/>
      <c r="C1518" s="136" t="s">
        <v>1300</v>
      </c>
      <c r="D1518" s="136" t="s">
        <v>352</v>
      </c>
      <c r="E1518" s="137" t="s">
        <v>1301</v>
      </c>
      <c r="F1518" s="138" t="s">
        <v>1302</v>
      </c>
      <c r="G1518" s="139" t="s">
        <v>420</v>
      </c>
      <c r="H1518" s="140">
        <v>152.333</v>
      </c>
      <c r="I1518" s="141"/>
      <c r="J1518" s="142">
        <f>ROUND(I1518*H1518,2)</f>
        <v>0</v>
      </c>
      <c r="K1518" s="138" t="s">
        <v>356</v>
      </c>
      <c r="L1518" s="33"/>
      <c r="M1518" s="143" t="s">
        <v>32</v>
      </c>
      <c r="N1518" s="144" t="s">
        <v>49</v>
      </c>
      <c r="P1518" s="145">
        <f>O1518*H1518</f>
        <v>0</v>
      </c>
      <c r="Q1518" s="145">
        <v>0</v>
      </c>
      <c r="R1518" s="145">
        <f>Q1518*H1518</f>
        <v>0</v>
      </c>
      <c r="S1518" s="145">
        <v>0</v>
      </c>
      <c r="T1518" s="146">
        <f>S1518*H1518</f>
        <v>0</v>
      </c>
      <c r="AR1518" s="147" t="s">
        <v>133</v>
      </c>
      <c r="AT1518" s="147" t="s">
        <v>352</v>
      </c>
      <c r="AU1518" s="147" t="s">
        <v>113</v>
      </c>
      <c r="AY1518" s="17" t="s">
        <v>348</v>
      </c>
      <c r="BE1518" s="148">
        <f>IF(N1518="základní",J1518,0)</f>
        <v>0</v>
      </c>
      <c r="BF1518" s="148">
        <f>IF(N1518="snížená",J1518,0)</f>
        <v>0</v>
      </c>
      <c r="BG1518" s="148">
        <f>IF(N1518="zákl. přenesená",J1518,0)</f>
        <v>0</v>
      </c>
      <c r="BH1518" s="148">
        <f>IF(N1518="sníž. přenesená",J1518,0)</f>
        <v>0</v>
      </c>
      <c r="BI1518" s="148">
        <f>IF(N1518="nulová",J1518,0)</f>
        <v>0</v>
      </c>
      <c r="BJ1518" s="17" t="s">
        <v>85</v>
      </c>
      <c r="BK1518" s="148">
        <f>ROUND(I1518*H1518,2)</f>
        <v>0</v>
      </c>
      <c r="BL1518" s="17" t="s">
        <v>133</v>
      </c>
      <c r="BM1518" s="147" t="s">
        <v>1303</v>
      </c>
    </row>
    <row r="1519" spans="2:65" s="1" customFormat="1" ht="10.199999999999999">
      <c r="B1519" s="33"/>
      <c r="D1519" s="149" t="s">
        <v>358</v>
      </c>
      <c r="F1519" s="150" t="s">
        <v>1304</v>
      </c>
      <c r="I1519" s="151"/>
      <c r="L1519" s="33"/>
      <c r="M1519" s="152"/>
      <c r="T1519" s="54"/>
      <c r="AT1519" s="17" t="s">
        <v>358</v>
      </c>
      <c r="AU1519" s="17" t="s">
        <v>113</v>
      </c>
    </row>
    <row r="1520" spans="2:65" s="12" customFormat="1" ht="10.199999999999999">
      <c r="B1520" s="153"/>
      <c r="D1520" s="154" t="s">
        <v>360</v>
      </c>
      <c r="E1520" s="155" t="s">
        <v>32</v>
      </c>
      <c r="F1520" s="156" t="s">
        <v>361</v>
      </c>
      <c r="H1520" s="155" t="s">
        <v>32</v>
      </c>
      <c r="I1520" s="157"/>
      <c r="L1520" s="153"/>
      <c r="M1520" s="158"/>
      <c r="T1520" s="159"/>
      <c r="AT1520" s="155" t="s">
        <v>360</v>
      </c>
      <c r="AU1520" s="155" t="s">
        <v>113</v>
      </c>
      <c r="AV1520" s="12" t="s">
        <v>85</v>
      </c>
      <c r="AW1520" s="12" t="s">
        <v>39</v>
      </c>
      <c r="AX1520" s="12" t="s">
        <v>78</v>
      </c>
      <c r="AY1520" s="155" t="s">
        <v>348</v>
      </c>
    </row>
    <row r="1521" spans="2:65" s="12" customFormat="1" ht="10.199999999999999">
      <c r="B1521" s="153"/>
      <c r="D1521" s="154" t="s">
        <v>360</v>
      </c>
      <c r="E1521" s="155" t="s">
        <v>32</v>
      </c>
      <c r="F1521" s="156" t="s">
        <v>1162</v>
      </c>
      <c r="H1521" s="155" t="s">
        <v>32</v>
      </c>
      <c r="I1521" s="157"/>
      <c r="L1521" s="153"/>
      <c r="M1521" s="158"/>
      <c r="T1521" s="159"/>
      <c r="AT1521" s="155" t="s">
        <v>360</v>
      </c>
      <c r="AU1521" s="155" t="s">
        <v>113</v>
      </c>
      <c r="AV1521" s="12" t="s">
        <v>85</v>
      </c>
      <c r="AW1521" s="12" t="s">
        <v>39</v>
      </c>
      <c r="AX1521" s="12" t="s">
        <v>78</v>
      </c>
      <c r="AY1521" s="155" t="s">
        <v>348</v>
      </c>
    </row>
    <row r="1522" spans="2:65" s="12" customFormat="1" ht="10.199999999999999">
      <c r="B1522" s="153"/>
      <c r="D1522" s="154" t="s">
        <v>360</v>
      </c>
      <c r="E1522" s="155" t="s">
        <v>32</v>
      </c>
      <c r="F1522" s="156" t="s">
        <v>1305</v>
      </c>
      <c r="H1522" s="155" t="s">
        <v>32</v>
      </c>
      <c r="I1522" s="157"/>
      <c r="L1522" s="153"/>
      <c r="M1522" s="158"/>
      <c r="T1522" s="159"/>
      <c r="AT1522" s="155" t="s">
        <v>360</v>
      </c>
      <c r="AU1522" s="155" t="s">
        <v>113</v>
      </c>
      <c r="AV1522" s="12" t="s">
        <v>85</v>
      </c>
      <c r="AW1522" s="12" t="s">
        <v>39</v>
      </c>
      <c r="AX1522" s="12" t="s">
        <v>78</v>
      </c>
      <c r="AY1522" s="155" t="s">
        <v>348</v>
      </c>
    </row>
    <row r="1523" spans="2:65" s="12" customFormat="1" ht="20.399999999999999">
      <c r="B1523" s="153"/>
      <c r="D1523" s="154" t="s">
        <v>360</v>
      </c>
      <c r="E1523" s="155" t="s">
        <v>32</v>
      </c>
      <c r="F1523" s="156" t="s">
        <v>1306</v>
      </c>
      <c r="H1523" s="155" t="s">
        <v>32</v>
      </c>
      <c r="I1523" s="157"/>
      <c r="L1523" s="153"/>
      <c r="M1523" s="158"/>
      <c r="T1523" s="159"/>
      <c r="AT1523" s="155" t="s">
        <v>360</v>
      </c>
      <c r="AU1523" s="155" t="s">
        <v>113</v>
      </c>
      <c r="AV1523" s="12" t="s">
        <v>85</v>
      </c>
      <c r="AW1523" s="12" t="s">
        <v>39</v>
      </c>
      <c r="AX1523" s="12" t="s">
        <v>78</v>
      </c>
      <c r="AY1523" s="155" t="s">
        <v>348</v>
      </c>
    </row>
    <row r="1524" spans="2:65" s="13" customFormat="1" ht="10.199999999999999">
      <c r="B1524" s="160"/>
      <c r="D1524" s="154" t="s">
        <v>360</v>
      </c>
      <c r="E1524" s="162" t="s">
        <v>32</v>
      </c>
      <c r="F1524" s="170" t="s">
        <v>297</v>
      </c>
      <c r="H1524" s="163">
        <v>152.333</v>
      </c>
      <c r="I1524" s="164"/>
      <c r="L1524" s="160"/>
      <c r="M1524" s="165"/>
      <c r="T1524" s="166"/>
      <c r="AT1524" s="161" t="s">
        <v>360</v>
      </c>
      <c r="AU1524" s="161" t="s">
        <v>113</v>
      </c>
      <c r="AV1524" s="13" t="s">
        <v>87</v>
      </c>
      <c r="AW1524" s="13" t="s">
        <v>39</v>
      </c>
      <c r="AX1524" s="13" t="s">
        <v>85</v>
      </c>
      <c r="AY1524" s="161" t="s">
        <v>348</v>
      </c>
    </row>
    <row r="1525" spans="2:65" s="1" customFormat="1" ht="62.7" customHeight="1">
      <c r="B1525" s="33"/>
      <c r="C1525" s="136" t="s">
        <v>1307</v>
      </c>
      <c r="D1525" s="136" t="s">
        <v>352</v>
      </c>
      <c r="E1525" s="137" t="s">
        <v>1308</v>
      </c>
      <c r="F1525" s="138" t="s">
        <v>1309</v>
      </c>
      <c r="G1525" s="139" t="s">
        <v>355</v>
      </c>
      <c r="H1525" s="140">
        <v>40.622999999999998</v>
      </c>
      <c r="I1525" s="141"/>
      <c r="J1525" s="142">
        <f>ROUND(I1525*H1525,2)</f>
        <v>0</v>
      </c>
      <c r="K1525" s="138" t="s">
        <v>356</v>
      </c>
      <c r="L1525" s="33"/>
      <c r="M1525" s="143" t="s">
        <v>32</v>
      </c>
      <c r="N1525" s="144" t="s">
        <v>49</v>
      </c>
      <c r="P1525" s="145">
        <f>O1525*H1525</f>
        <v>0</v>
      </c>
      <c r="Q1525" s="145">
        <v>0</v>
      </c>
      <c r="R1525" s="145">
        <f>Q1525*H1525</f>
        <v>0</v>
      </c>
      <c r="S1525" s="145">
        <v>0</v>
      </c>
      <c r="T1525" s="146">
        <f>S1525*H1525</f>
        <v>0</v>
      </c>
      <c r="AR1525" s="147" t="s">
        <v>133</v>
      </c>
      <c r="AT1525" s="147" t="s">
        <v>352</v>
      </c>
      <c r="AU1525" s="147" t="s">
        <v>113</v>
      </c>
      <c r="AY1525" s="17" t="s">
        <v>348</v>
      </c>
      <c r="BE1525" s="148">
        <f>IF(N1525="základní",J1525,0)</f>
        <v>0</v>
      </c>
      <c r="BF1525" s="148">
        <f>IF(N1525="snížená",J1525,0)</f>
        <v>0</v>
      </c>
      <c r="BG1525" s="148">
        <f>IF(N1525="zákl. přenesená",J1525,0)</f>
        <v>0</v>
      </c>
      <c r="BH1525" s="148">
        <f>IF(N1525="sníž. přenesená",J1525,0)</f>
        <v>0</v>
      </c>
      <c r="BI1525" s="148">
        <f>IF(N1525="nulová",J1525,0)</f>
        <v>0</v>
      </c>
      <c r="BJ1525" s="17" t="s">
        <v>85</v>
      </c>
      <c r="BK1525" s="148">
        <f>ROUND(I1525*H1525,2)</f>
        <v>0</v>
      </c>
      <c r="BL1525" s="17" t="s">
        <v>133</v>
      </c>
      <c r="BM1525" s="147" t="s">
        <v>1310</v>
      </c>
    </row>
    <row r="1526" spans="2:65" s="1" customFormat="1" ht="10.199999999999999">
      <c r="B1526" s="33"/>
      <c r="D1526" s="149" t="s">
        <v>358</v>
      </c>
      <c r="F1526" s="150" t="s">
        <v>1311</v>
      </c>
      <c r="I1526" s="151"/>
      <c r="L1526" s="33"/>
      <c r="M1526" s="152"/>
      <c r="T1526" s="54"/>
      <c r="AT1526" s="17" t="s">
        <v>358</v>
      </c>
      <c r="AU1526" s="17" t="s">
        <v>113</v>
      </c>
    </row>
    <row r="1527" spans="2:65" s="12" customFormat="1" ht="10.199999999999999">
      <c r="B1527" s="153"/>
      <c r="D1527" s="154" t="s">
        <v>360</v>
      </c>
      <c r="E1527" s="155" t="s">
        <v>32</v>
      </c>
      <c r="F1527" s="156" t="s">
        <v>1312</v>
      </c>
      <c r="H1527" s="155" t="s">
        <v>32</v>
      </c>
      <c r="I1527" s="157"/>
      <c r="L1527" s="153"/>
      <c r="M1527" s="158"/>
      <c r="T1527" s="159"/>
      <c r="AT1527" s="155" t="s">
        <v>360</v>
      </c>
      <c r="AU1527" s="155" t="s">
        <v>113</v>
      </c>
      <c r="AV1527" s="12" t="s">
        <v>85</v>
      </c>
      <c r="AW1527" s="12" t="s">
        <v>39</v>
      </c>
      <c r="AX1527" s="12" t="s">
        <v>78</v>
      </c>
      <c r="AY1527" s="155" t="s">
        <v>348</v>
      </c>
    </row>
    <row r="1528" spans="2:65" s="12" customFormat="1" ht="10.199999999999999">
      <c r="B1528" s="153"/>
      <c r="D1528" s="154" t="s">
        <v>360</v>
      </c>
      <c r="E1528" s="155" t="s">
        <v>32</v>
      </c>
      <c r="F1528" s="156" t="s">
        <v>1313</v>
      </c>
      <c r="H1528" s="155" t="s">
        <v>32</v>
      </c>
      <c r="I1528" s="157"/>
      <c r="L1528" s="153"/>
      <c r="M1528" s="158"/>
      <c r="T1528" s="159"/>
      <c r="AT1528" s="155" t="s">
        <v>360</v>
      </c>
      <c r="AU1528" s="155" t="s">
        <v>113</v>
      </c>
      <c r="AV1528" s="12" t="s">
        <v>85</v>
      </c>
      <c r="AW1528" s="12" t="s">
        <v>39</v>
      </c>
      <c r="AX1528" s="12" t="s">
        <v>78</v>
      </c>
      <c r="AY1528" s="155" t="s">
        <v>348</v>
      </c>
    </row>
    <row r="1529" spans="2:65" s="13" customFormat="1" ht="10.199999999999999">
      <c r="B1529" s="160"/>
      <c r="D1529" s="154" t="s">
        <v>360</v>
      </c>
      <c r="E1529" s="161" t="s">
        <v>32</v>
      </c>
      <c r="F1529" s="162" t="s">
        <v>1314</v>
      </c>
      <c r="H1529" s="163">
        <v>10.156000000000001</v>
      </c>
      <c r="I1529" s="164"/>
      <c r="L1529" s="160"/>
      <c r="M1529" s="165"/>
      <c r="T1529" s="166"/>
      <c r="AT1529" s="161" t="s">
        <v>360</v>
      </c>
      <c r="AU1529" s="161" t="s">
        <v>113</v>
      </c>
      <c r="AV1529" s="13" t="s">
        <v>87</v>
      </c>
      <c r="AW1529" s="13" t="s">
        <v>39</v>
      </c>
      <c r="AX1529" s="13" t="s">
        <v>78</v>
      </c>
      <c r="AY1529" s="161" t="s">
        <v>348</v>
      </c>
    </row>
    <row r="1530" spans="2:65" s="12" customFormat="1" ht="10.199999999999999">
      <c r="B1530" s="153"/>
      <c r="D1530" s="154" t="s">
        <v>360</v>
      </c>
      <c r="E1530" s="155" t="s">
        <v>32</v>
      </c>
      <c r="F1530" s="156" t="s">
        <v>1315</v>
      </c>
      <c r="H1530" s="155" t="s">
        <v>32</v>
      </c>
      <c r="I1530" s="157"/>
      <c r="L1530" s="153"/>
      <c r="M1530" s="158"/>
      <c r="T1530" s="159"/>
      <c r="AT1530" s="155" t="s">
        <v>360</v>
      </c>
      <c r="AU1530" s="155" t="s">
        <v>113</v>
      </c>
      <c r="AV1530" s="12" t="s">
        <v>85</v>
      </c>
      <c r="AW1530" s="12" t="s">
        <v>39</v>
      </c>
      <c r="AX1530" s="12" t="s">
        <v>78</v>
      </c>
      <c r="AY1530" s="155" t="s">
        <v>348</v>
      </c>
    </row>
    <row r="1531" spans="2:65" s="13" customFormat="1" ht="10.199999999999999">
      <c r="B1531" s="160"/>
      <c r="D1531" s="154" t="s">
        <v>360</v>
      </c>
      <c r="E1531" s="161" t="s">
        <v>32</v>
      </c>
      <c r="F1531" s="162" t="s">
        <v>1316</v>
      </c>
      <c r="H1531" s="163">
        <v>30.466999999999999</v>
      </c>
      <c r="I1531" s="164"/>
      <c r="L1531" s="160"/>
      <c r="M1531" s="165"/>
      <c r="T1531" s="166"/>
      <c r="AT1531" s="161" t="s">
        <v>360</v>
      </c>
      <c r="AU1531" s="161" t="s">
        <v>113</v>
      </c>
      <c r="AV1531" s="13" t="s">
        <v>87</v>
      </c>
      <c r="AW1531" s="13" t="s">
        <v>39</v>
      </c>
      <c r="AX1531" s="13" t="s">
        <v>78</v>
      </c>
      <c r="AY1531" s="161" t="s">
        <v>348</v>
      </c>
    </row>
    <row r="1532" spans="2:65" s="14" customFormat="1" ht="10.199999999999999">
      <c r="B1532" s="171"/>
      <c r="D1532" s="154" t="s">
        <v>360</v>
      </c>
      <c r="E1532" s="172" t="s">
        <v>32</v>
      </c>
      <c r="F1532" s="173" t="s">
        <v>444</v>
      </c>
      <c r="H1532" s="174">
        <v>40.622999999999998</v>
      </c>
      <c r="I1532" s="175"/>
      <c r="L1532" s="171"/>
      <c r="M1532" s="176"/>
      <c r="T1532" s="177"/>
      <c r="AT1532" s="172" t="s">
        <v>360</v>
      </c>
      <c r="AU1532" s="172" t="s">
        <v>113</v>
      </c>
      <c r="AV1532" s="14" t="s">
        <v>133</v>
      </c>
      <c r="AW1532" s="14" t="s">
        <v>39</v>
      </c>
      <c r="AX1532" s="14" t="s">
        <v>85</v>
      </c>
      <c r="AY1532" s="172" t="s">
        <v>348</v>
      </c>
    </row>
    <row r="1533" spans="2:65" s="1" customFormat="1" ht="37.799999999999997" customHeight="1">
      <c r="B1533" s="33"/>
      <c r="C1533" s="136" t="s">
        <v>1317</v>
      </c>
      <c r="D1533" s="136" t="s">
        <v>352</v>
      </c>
      <c r="E1533" s="137" t="s">
        <v>414</v>
      </c>
      <c r="F1533" s="138" t="s">
        <v>415</v>
      </c>
      <c r="G1533" s="139" t="s">
        <v>355</v>
      </c>
      <c r="H1533" s="140">
        <v>40.622999999999998</v>
      </c>
      <c r="I1533" s="141"/>
      <c r="J1533" s="142">
        <f>ROUND(I1533*H1533,2)</f>
        <v>0</v>
      </c>
      <c r="K1533" s="138" t="s">
        <v>356</v>
      </c>
      <c r="L1533" s="33"/>
      <c r="M1533" s="143" t="s">
        <v>32</v>
      </c>
      <c r="N1533" s="144" t="s">
        <v>49</v>
      </c>
      <c r="P1533" s="145">
        <f>O1533*H1533</f>
        <v>0</v>
      </c>
      <c r="Q1533" s="145">
        <v>0</v>
      </c>
      <c r="R1533" s="145">
        <f>Q1533*H1533</f>
        <v>0</v>
      </c>
      <c r="S1533" s="145">
        <v>0</v>
      </c>
      <c r="T1533" s="146">
        <f>S1533*H1533</f>
        <v>0</v>
      </c>
      <c r="AR1533" s="147" t="s">
        <v>133</v>
      </c>
      <c r="AT1533" s="147" t="s">
        <v>352</v>
      </c>
      <c r="AU1533" s="147" t="s">
        <v>113</v>
      </c>
      <c r="AY1533" s="17" t="s">
        <v>348</v>
      </c>
      <c r="BE1533" s="148">
        <f>IF(N1533="základní",J1533,0)</f>
        <v>0</v>
      </c>
      <c r="BF1533" s="148">
        <f>IF(N1533="snížená",J1533,0)</f>
        <v>0</v>
      </c>
      <c r="BG1533" s="148">
        <f>IF(N1533="zákl. přenesená",J1533,0)</f>
        <v>0</v>
      </c>
      <c r="BH1533" s="148">
        <f>IF(N1533="sníž. přenesená",J1533,0)</f>
        <v>0</v>
      </c>
      <c r="BI1533" s="148">
        <f>IF(N1533="nulová",J1533,0)</f>
        <v>0</v>
      </c>
      <c r="BJ1533" s="17" t="s">
        <v>85</v>
      </c>
      <c r="BK1533" s="148">
        <f>ROUND(I1533*H1533,2)</f>
        <v>0</v>
      </c>
      <c r="BL1533" s="17" t="s">
        <v>133</v>
      </c>
      <c r="BM1533" s="147" t="s">
        <v>1318</v>
      </c>
    </row>
    <row r="1534" spans="2:65" s="1" customFormat="1" ht="10.199999999999999">
      <c r="B1534" s="33"/>
      <c r="D1534" s="149" t="s">
        <v>358</v>
      </c>
      <c r="F1534" s="150" t="s">
        <v>417</v>
      </c>
      <c r="I1534" s="151"/>
      <c r="L1534" s="33"/>
      <c r="M1534" s="152"/>
      <c r="T1534" s="54"/>
      <c r="AT1534" s="17" t="s">
        <v>358</v>
      </c>
      <c r="AU1534" s="17" t="s">
        <v>113</v>
      </c>
    </row>
    <row r="1535" spans="2:65" s="12" customFormat="1" ht="10.199999999999999">
      <c r="B1535" s="153"/>
      <c r="D1535" s="154" t="s">
        <v>360</v>
      </c>
      <c r="E1535" s="155" t="s">
        <v>32</v>
      </c>
      <c r="F1535" s="156" t="s">
        <v>1312</v>
      </c>
      <c r="H1535" s="155" t="s">
        <v>32</v>
      </c>
      <c r="I1535" s="157"/>
      <c r="L1535" s="153"/>
      <c r="M1535" s="158"/>
      <c r="T1535" s="159"/>
      <c r="AT1535" s="155" t="s">
        <v>360</v>
      </c>
      <c r="AU1535" s="155" t="s">
        <v>113</v>
      </c>
      <c r="AV1535" s="12" t="s">
        <v>85</v>
      </c>
      <c r="AW1535" s="12" t="s">
        <v>39</v>
      </c>
      <c r="AX1535" s="12" t="s">
        <v>78</v>
      </c>
      <c r="AY1535" s="155" t="s">
        <v>348</v>
      </c>
    </row>
    <row r="1536" spans="2:65" s="12" customFormat="1" ht="10.199999999999999">
      <c r="B1536" s="153"/>
      <c r="D1536" s="154" t="s">
        <v>360</v>
      </c>
      <c r="E1536" s="155" t="s">
        <v>32</v>
      </c>
      <c r="F1536" s="156" t="s">
        <v>1313</v>
      </c>
      <c r="H1536" s="155" t="s">
        <v>32</v>
      </c>
      <c r="I1536" s="157"/>
      <c r="L1536" s="153"/>
      <c r="M1536" s="158"/>
      <c r="T1536" s="159"/>
      <c r="AT1536" s="155" t="s">
        <v>360</v>
      </c>
      <c r="AU1536" s="155" t="s">
        <v>113</v>
      </c>
      <c r="AV1536" s="12" t="s">
        <v>85</v>
      </c>
      <c r="AW1536" s="12" t="s">
        <v>39</v>
      </c>
      <c r="AX1536" s="12" t="s">
        <v>78</v>
      </c>
      <c r="AY1536" s="155" t="s">
        <v>348</v>
      </c>
    </row>
    <row r="1537" spans="2:65" s="13" customFormat="1" ht="10.199999999999999">
      <c r="B1537" s="160"/>
      <c r="D1537" s="154" t="s">
        <v>360</v>
      </c>
      <c r="E1537" s="161" t="s">
        <v>32</v>
      </c>
      <c r="F1537" s="162" t="s">
        <v>1314</v>
      </c>
      <c r="H1537" s="163">
        <v>10.156000000000001</v>
      </c>
      <c r="I1537" s="164"/>
      <c r="L1537" s="160"/>
      <c r="M1537" s="165"/>
      <c r="T1537" s="166"/>
      <c r="AT1537" s="161" t="s">
        <v>360</v>
      </c>
      <c r="AU1537" s="161" t="s">
        <v>113</v>
      </c>
      <c r="AV1537" s="13" t="s">
        <v>87</v>
      </c>
      <c r="AW1537" s="13" t="s">
        <v>39</v>
      </c>
      <c r="AX1537" s="13" t="s">
        <v>78</v>
      </c>
      <c r="AY1537" s="161" t="s">
        <v>348</v>
      </c>
    </row>
    <row r="1538" spans="2:65" s="12" customFormat="1" ht="10.199999999999999">
      <c r="B1538" s="153"/>
      <c r="D1538" s="154" t="s">
        <v>360</v>
      </c>
      <c r="E1538" s="155" t="s">
        <v>32</v>
      </c>
      <c r="F1538" s="156" t="s">
        <v>1315</v>
      </c>
      <c r="H1538" s="155" t="s">
        <v>32</v>
      </c>
      <c r="I1538" s="157"/>
      <c r="L1538" s="153"/>
      <c r="M1538" s="158"/>
      <c r="T1538" s="159"/>
      <c r="AT1538" s="155" t="s">
        <v>360</v>
      </c>
      <c r="AU1538" s="155" t="s">
        <v>113</v>
      </c>
      <c r="AV1538" s="12" t="s">
        <v>85</v>
      </c>
      <c r="AW1538" s="12" t="s">
        <v>39</v>
      </c>
      <c r="AX1538" s="12" t="s">
        <v>78</v>
      </c>
      <c r="AY1538" s="155" t="s">
        <v>348</v>
      </c>
    </row>
    <row r="1539" spans="2:65" s="13" customFormat="1" ht="10.199999999999999">
      <c r="B1539" s="160"/>
      <c r="D1539" s="154" t="s">
        <v>360</v>
      </c>
      <c r="E1539" s="161" t="s">
        <v>32</v>
      </c>
      <c r="F1539" s="162" t="s">
        <v>1316</v>
      </c>
      <c r="H1539" s="163">
        <v>30.466999999999999</v>
      </c>
      <c r="I1539" s="164"/>
      <c r="L1539" s="160"/>
      <c r="M1539" s="165"/>
      <c r="T1539" s="166"/>
      <c r="AT1539" s="161" t="s">
        <v>360</v>
      </c>
      <c r="AU1539" s="161" t="s">
        <v>113</v>
      </c>
      <c r="AV1539" s="13" t="s">
        <v>87</v>
      </c>
      <c r="AW1539" s="13" t="s">
        <v>39</v>
      </c>
      <c r="AX1539" s="13" t="s">
        <v>78</v>
      </c>
      <c r="AY1539" s="161" t="s">
        <v>348</v>
      </c>
    </row>
    <row r="1540" spans="2:65" s="14" customFormat="1" ht="10.199999999999999">
      <c r="B1540" s="171"/>
      <c r="D1540" s="154" t="s">
        <v>360</v>
      </c>
      <c r="E1540" s="172" t="s">
        <v>32</v>
      </c>
      <c r="F1540" s="173" t="s">
        <v>444</v>
      </c>
      <c r="H1540" s="174">
        <v>40.622999999999998</v>
      </c>
      <c r="I1540" s="175"/>
      <c r="L1540" s="171"/>
      <c r="M1540" s="176"/>
      <c r="T1540" s="177"/>
      <c r="AT1540" s="172" t="s">
        <v>360</v>
      </c>
      <c r="AU1540" s="172" t="s">
        <v>113</v>
      </c>
      <c r="AV1540" s="14" t="s">
        <v>133</v>
      </c>
      <c r="AW1540" s="14" t="s">
        <v>39</v>
      </c>
      <c r="AX1540" s="14" t="s">
        <v>85</v>
      </c>
      <c r="AY1540" s="172" t="s">
        <v>348</v>
      </c>
    </row>
    <row r="1541" spans="2:65" s="11" customFormat="1" ht="22.8" customHeight="1">
      <c r="B1541" s="124"/>
      <c r="D1541" s="125" t="s">
        <v>77</v>
      </c>
      <c r="E1541" s="134" t="s">
        <v>1319</v>
      </c>
      <c r="F1541" s="134" t="s">
        <v>1320</v>
      </c>
      <c r="I1541" s="127"/>
      <c r="J1541" s="135">
        <f>BK1541</f>
        <v>0</v>
      </c>
      <c r="L1541" s="124"/>
      <c r="M1541" s="129"/>
      <c r="P1541" s="130">
        <f>SUM(P1542:P1655)</f>
        <v>0</v>
      </c>
      <c r="R1541" s="130">
        <f>SUM(R1542:R1655)</f>
        <v>0</v>
      </c>
      <c r="T1541" s="131">
        <f>SUM(T1542:T1655)</f>
        <v>0</v>
      </c>
      <c r="AR1541" s="125" t="s">
        <v>85</v>
      </c>
      <c r="AT1541" s="132" t="s">
        <v>77</v>
      </c>
      <c r="AU1541" s="132" t="s">
        <v>85</v>
      </c>
      <c r="AY1541" s="125" t="s">
        <v>348</v>
      </c>
      <c r="BK1541" s="133">
        <f>SUM(BK1542:BK1655)</f>
        <v>0</v>
      </c>
    </row>
    <row r="1542" spans="2:65" s="1" customFormat="1" ht="37.799999999999997" customHeight="1">
      <c r="B1542" s="33"/>
      <c r="C1542" s="136" t="s">
        <v>1321</v>
      </c>
      <c r="D1542" s="136" t="s">
        <v>352</v>
      </c>
      <c r="E1542" s="137" t="s">
        <v>1322</v>
      </c>
      <c r="F1542" s="138" t="s">
        <v>1323</v>
      </c>
      <c r="G1542" s="139" t="s">
        <v>408</v>
      </c>
      <c r="H1542" s="140">
        <v>518.89499999999998</v>
      </c>
      <c r="I1542" s="141"/>
      <c r="J1542" s="142">
        <f>ROUND(I1542*H1542,2)</f>
        <v>0</v>
      </c>
      <c r="K1542" s="138" t="s">
        <v>356</v>
      </c>
      <c r="L1542" s="33"/>
      <c r="M1542" s="143" t="s">
        <v>32</v>
      </c>
      <c r="N1542" s="144" t="s">
        <v>49</v>
      </c>
      <c r="P1542" s="145">
        <f>O1542*H1542</f>
        <v>0</v>
      </c>
      <c r="Q1542" s="145">
        <v>0</v>
      </c>
      <c r="R1542" s="145">
        <f>Q1542*H1542</f>
        <v>0</v>
      </c>
      <c r="S1542" s="145">
        <v>0</v>
      </c>
      <c r="T1542" s="146">
        <f>S1542*H1542</f>
        <v>0</v>
      </c>
      <c r="AR1542" s="147" t="s">
        <v>133</v>
      </c>
      <c r="AT1542" s="147" t="s">
        <v>352</v>
      </c>
      <c r="AU1542" s="147" t="s">
        <v>87</v>
      </c>
      <c r="AY1542" s="17" t="s">
        <v>348</v>
      </c>
      <c r="BE1542" s="148">
        <f>IF(N1542="základní",J1542,0)</f>
        <v>0</v>
      </c>
      <c r="BF1542" s="148">
        <f>IF(N1542="snížená",J1542,0)</f>
        <v>0</v>
      </c>
      <c r="BG1542" s="148">
        <f>IF(N1542="zákl. přenesená",J1542,0)</f>
        <v>0</v>
      </c>
      <c r="BH1542" s="148">
        <f>IF(N1542="sníž. přenesená",J1542,0)</f>
        <v>0</v>
      </c>
      <c r="BI1542" s="148">
        <f>IF(N1542="nulová",J1542,0)</f>
        <v>0</v>
      </c>
      <c r="BJ1542" s="17" t="s">
        <v>85</v>
      </c>
      <c r="BK1542" s="148">
        <f>ROUND(I1542*H1542,2)</f>
        <v>0</v>
      </c>
      <c r="BL1542" s="17" t="s">
        <v>133</v>
      </c>
      <c r="BM1542" s="147" t="s">
        <v>1324</v>
      </c>
    </row>
    <row r="1543" spans="2:65" s="1" customFormat="1" ht="10.199999999999999">
      <c r="B1543" s="33"/>
      <c r="D1543" s="149" t="s">
        <v>358</v>
      </c>
      <c r="F1543" s="150" t="s">
        <v>1325</v>
      </c>
      <c r="I1543" s="151"/>
      <c r="L1543" s="33"/>
      <c r="M1543" s="152"/>
      <c r="T1543" s="54"/>
      <c r="AT1543" s="17" t="s">
        <v>358</v>
      </c>
      <c r="AU1543" s="17" t="s">
        <v>87</v>
      </c>
    </row>
    <row r="1544" spans="2:65" s="12" customFormat="1" ht="10.199999999999999">
      <c r="B1544" s="153"/>
      <c r="D1544" s="154" t="s">
        <v>360</v>
      </c>
      <c r="E1544" s="155" t="s">
        <v>32</v>
      </c>
      <c r="F1544" s="156" t="s">
        <v>1326</v>
      </c>
      <c r="H1544" s="155" t="s">
        <v>32</v>
      </c>
      <c r="I1544" s="157"/>
      <c r="L1544" s="153"/>
      <c r="M1544" s="158"/>
      <c r="T1544" s="159"/>
      <c r="AT1544" s="155" t="s">
        <v>360</v>
      </c>
      <c r="AU1544" s="155" t="s">
        <v>87</v>
      </c>
      <c r="AV1544" s="12" t="s">
        <v>85</v>
      </c>
      <c r="AW1544" s="12" t="s">
        <v>39</v>
      </c>
      <c r="AX1544" s="12" t="s">
        <v>78</v>
      </c>
      <c r="AY1544" s="155" t="s">
        <v>348</v>
      </c>
    </row>
    <row r="1545" spans="2:65" s="13" customFormat="1" ht="10.199999999999999">
      <c r="B1545" s="160"/>
      <c r="D1545" s="154" t="s">
        <v>360</v>
      </c>
      <c r="E1545" s="161" t="s">
        <v>32</v>
      </c>
      <c r="F1545" s="162" t="s">
        <v>1327</v>
      </c>
      <c r="H1545" s="163">
        <v>174.749</v>
      </c>
      <c r="I1545" s="164"/>
      <c r="L1545" s="160"/>
      <c r="M1545" s="165"/>
      <c r="T1545" s="166"/>
      <c r="AT1545" s="161" t="s">
        <v>360</v>
      </c>
      <c r="AU1545" s="161" t="s">
        <v>87</v>
      </c>
      <c r="AV1545" s="13" t="s">
        <v>87</v>
      </c>
      <c r="AW1545" s="13" t="s">
        <v>39</v>
      </c>
      <c r="AX1545" s="13" t="s">
        <v>78</v>
      </c>
      <c r="AY1545" s="161" t="s">
        <v>348</v>
      </c>
    </row>
    <row r="1546" spans="2:65" s="12" customFormat="1" ht="10.199999999999999">
      <c r="B1546" s="153"/>
      <c r="D1546" s="154" t="s">
        <v>360</v>
      </c>
      <c r="E1546" s="155" t="s">
        <v>32</v>
      </c>
      <c r="F1546" s="156" t="s">
        <v>1328</v>
      </c>
      <c r="H1546" s="155" t="s">
        <v>32</v>
      </c>
      <c r="I1546" s="157"/>
      <c r="L1546" s="153"/>
      <c r="M1546" s="158"/>
      <c r="T1546" s="159"/>
      <c r="AT1546" s="155" t="s">
        <v>360</v>
      </c>
      <c r="AU1546" s="155" t="s">
        <v>87</v>
      </c>
      <c r="AV1546" s="12" t="s">
        <v>85</v>
      </c>
      <c r="AW1546" s="12" t="s">
        <v>39</v>
      </c>
      <c r="AX1546" s="12" t="s">
        <v>78</v>
      </c>
      <c r="AY1546" s="155" t="s">
        <v>348</v>
      </c>
    </row>
    <row r="1547" spans="2:65" s="13" customFormat="1" ht="10.199999999999999">
      <c r="B1547" s="160"/>
      <c r="D1547" s="154" t="s">
        <v>360</v>
      </c>
      <c r="E1547" s="161" t="s">
        <v>32</v>
      </c>
      <c r="F1547" s="162" t="s">
        <v>1329</v>
      </c>
      <c r="H1547" s="163">
        <v>321.15199999999999</v>
      </c>
      <c r="I1547" s="164"/>
      <c r="L1547" s="160"/>
      <c r="M1547" s="165"/>
      <c r="T1547" s="166"/>
      <c r="AT1547" s="161" t="s">
        <v>360</v>
      </c>
      <c r="AU1547" s="161" t="s">
        <v>87</v>
      </c>
      <c r="AV1547" s="13" t="s">
        <v>87</v>
      </c>
      <c r="AW1547" s="13" t="s">
        <v>39</v>
      </c>
      <c r="AX1547" s="13" t="s">
        <v>78</v>
      </c>
      <c r="AY1547" s="161" t="s">
        <v>348</v>
      </c>
    </row>
    <row r="1548" spans="2:65" s="12" customFormat="1" ht="10.199999999999999">
      <c r="B1548" s="153"/>
      <c r="D1548" s="154" t="s">
        <v>360</v>
      </c>
      <c r="E1548" s="155" t="s">
        <v>32</v>
      </c>
      <c r="F1548" s="156" t="s">
        <v>1330</v>
      </c>
      <c r="H1548" s="155" t="s">
        <v>32</v>
      </c>
      <c r="I1548" s="157"/>
      <c r="L1548" s="153"/>
      <c r="M1548" s="158"/>
      <c r="T1548" s="159"/>
      <c r="AT1548" s="155" t="s">
        <v>360</v>
      </c>
      <c r="AU1548" s="155" t="s">
        <v>87</v>
      </c>
      <c r="AV1548" s="12" t="s">
        <v>85</v>
      </c>
      <c r="AW1548" s="12" t="s">
        <v>39</v>
      </c>
      <c r="AX1548" s="12" t="s">
        <v>78</v>
      </c>
      <c r="AY1548" s="155" t="s">
        <v>348</v>
      </c>
    </row>
    <row r="1549" spans="2:65" s="13" customFormat="1" ht="10.199999999999999">
      <c r="B1549" s="160"/>
      <c r="D1549" s="154" t="s">
        <v>360</v>
      </c>
      <c r="E1549" s="161" t="s">
        <v>32</v>
      </c>
      <c r="F1549" s="162" t="s">
        <v>1331</v>
      </c>
      <c r="H1549" s="163">
        <v>22.994</v>
      </c>
      <c r="I1549" s="164"/>
      <c r="L1549" s="160"/>
      <c r="M1549" s="165"/>
      <c r="T1549" s="166"/>
      <c r="AT1549" s="161" t="s">
        <v>360</v>
      </c>
      <c r="AU1549" s="161" t="s">
        <v>87</v>
      </c>
      <c r="AV1549" s="13" t="s">
        <v>87</v>
      </c>
      <c r="AW1549" s="13" t="s">
        <v>39</v>
      </c>
      <c r="AX1549" s="13" t="s">
        <v>78</v>
      </c>
      <c r="AY1549" s="161" t="s">
        <v>348</v>
      </c>
    </row>
    <row r="1550" spans="2:65" s="14" customFormat="1" ht="10.199999999999999">
      <c r="B1550" s="171"/>
      <c r="D1550" s="154" t="s">
        <v>360</v>
      </c>
      <c r="E1550" s="172" t="s">
        <v>32</v>
      </c>
      <c r="F1550" s="173" t="s">
        <v>444</v>
      </c>
      <c r="H1550" s="174">
        <v>518.89499999999998</v>
      </c>
      <c r="I1550" s="175"/>
      <c r="L1550" s="171"/>
      <c r="M1550" s="176"/>
      <c r="T1550" s="177"/>
      <c r="AT1550" s="172" t="s">
        <v>360</v>
      </c>
      <c r="AU1550" s="172" t="s">
        <v>87</v>
      </c>
      <c r="AV1550" s="14" t="s">
        <v>133</v>
      </c>
      <c r="AW1550" s="14" t="s">
        <v>39</v>
      </c>
      <c r="AX1550" s="14" t="s">
        <v>85</v>
      </c>
      <c r="AY1550" s="172" t="s">
        <v>348</v>
      </c>
    </row>
    <row r="1551" spans="2:65" s="1" customFormat="1" ht="37.799999999999997" customHeight="1">
      <c r="B1551" s="33"/>
      <c r="C1551" s="136" t="s">
        <v>1332</v>
      </c>
      <c r="D1551" s="136" t="s">
        <v>352</v>
      </c>
      <c r="E1551" s="137" t="s">
        <v>1333</v>
      </c>
      <c r="F1551" s="138" t="s">
        <v>1334</v>
      </c>
      <c r="G1551" s="139" t="s">
        <v>408</v>
      </c>
      <c r="H1551" s="140">
        <v>7264.53</v>
      </c>
      <c r="I1551" s="141"/>
      <c r="J1551" s="142">
        <f>ROUND(I1551*H1551,2)</f>
        <v>0</v>
      </c>
      <c r="K1551" s="138" t="s">
        <v>356</v>
      </c>
      <c r="L1551" s="33"/>
      <c r="M1551" s="143" t="s">
        <v>32</v>
      </c>
      <c r="N1551" s="144" t="s">
        <v>49</v>
      </c>
      <c r="P1551" s="145">
        <f>O1551*H1551</f>
        <v>0</v>
      </c>
      <c r="Q1551" s="145">
        <v>0</v>
      </c>
      <c r="R1551" s="145">
        <f>Q1551*H1551</f>
        <v>0</v>
      </c>
      <c r="S1551" s="145">
        <v>0</v>
      </c>
      <c r="T1551" s="146">
        <f>S1551*H1551</f>
        <v>0</v>
      </c>
      <c r="AR1551" s="147" t="s">
        <v>133</v>
      </c>
      <c r="AT1551" s="147" t="s">
        <v>352</v>
      </c>
      <c r="AU1551" s="147" t="s">
        <v>87</v>
      </c>
      <c r="AY1551" s="17" t="s">
        <v>348</v>
      </c>
      <c r="BE1551" s="148">
        <f>IF(N1551="základní",J1551,0)</f>
        <v>0</v>
      </c>
      <c r="BF1551" s="148">
        <f>IF(N1551="snížená",J1551,0)</f>
        <v>0</v>
      </c>
      <c r="BG1551" s="148">
        <f>IF(N1551="zákl. přenesená",J1551,0)</f>
        <v>0</v>
      </c>
      <c r="BH1551" s="148">
        <f>IF(N1551="sníž. přenesená",J1551,0)</f>
        <v>0</v>
      </c>
      <c r="BI1551" s="148">
        <f>IF(N1551="nulová",J1551,0)</f>
        <v>0</v>
      </c>
      <c r="BJ1551" s="17" t="s">
        <v>85</v>
      </c>
      <c r="BK1551" s="148">
        <f>ROUND(I1551*H1551,2)</f>
        <v>0</v>
      </c>
      <c r="BL1551" s="17" t="s">
        <v>133</v>
      </c>
      <c r="BM1551" s="147" t="s">
        <v>1335</v>
      </c>
    </row>
    <row r="1552" spans="2:65" s="1" customFormat="1" ht="10.199999999999999">
      <c r="B1552" s="33"/>
      <c r="D1552" s="149" t="s">
        <v>358</v>
      </c>
      <c r="F1552" s="150" t="s">
        <v>1336</v>
      </c>
      <c r="I1552" s="151"/>
      <c r="L1552" s="33"/>
      <c r="M1552" s="152"/>
      <c r="T1552" s="54"/>
      <c r="AT1552" s="17" t="s">
        <v>358</v>
      </c>
      <c r="AU1552" s="17" t="s">
        <v>87</v>
      </c>
    </row>
    <row r="1553" spans="2:65" s="12" customFormat="1" ht="10.199999999999999">
      <c r="B1553" s="153"/>
      <c r="D1553" s="154" t="s">
        <v>360</v>
      </c>
      <c r="E1553" s="155" t="s">
        <v>32</v>
      </c>
      <c r="F1553" s="156" t="s">
        <v>1326</v>
      </c>
      <c r="H1553" s="155" t="s">
        <v>32</v>
      </c>
      <c r="I1553" s="157"/>
      <c r="L1553" s="153"/>
      <c r="M1553" s="158"/>
      <c r="T1553" s="159"/>
      <c r="AT1553" s="155" t="s">
        <v>360</v>
      </c>
      <c r="AU1553" s="155" t="s">
        <v>87</v>
      </c>
      <c r="AV1553" s="12" t="s">
        <v>85</v>
      </c>
      <c r="AW1553" s="12" t="s">
        <v>39</v>
      </c>
      <c r="AX1553" s="12" t="s">
        <v>78</v>
      </c>
      <c r="AY1553" s="155" t="s">
        <v>348</v>
      </c>
    </row>
    <row r="1554" spans="2:65" s="13" customFormat="1" ht="10.199999999999999">
      <c r="B1554" s="160"/>
      <c r="D1554" s="154" t="s">
        <v>360</v>
      </c>
      <c r="E1554" s="161" t="s">
        <v>32</v>
      </c>
      <c r="F1554" s="162" t="s">
        <v>1327</v>
      </c>
      <c r="H1554" s="163">
        <v>174.749</v>
      </c>
      <c r="I1554" s="164"/>
      <c r="L1554" s="160"/>
      <c r="M1554" s="165"/>
      <c r="T1554" s="166"/>
      <c r="AT1554" s="161" t="s">
        <v>360</v>
      </c>
      <c r="AU1554" s="161" t="s">
        <v>87</v>
      </c>
      <c r="AV1554" s="13" t="s">
        <v>87</v>
      </c>
      <c r="AW1554" s="13" t="s">
        <v>39</v>
      </c>
      <c r="AX1554" s="13" t="s">
        <v>78</v>
      </c>
      <c r="AY1554" s="161" t="s">
        <v>348</v>
      </c>
    </row>
    <row r="1555" spans="2:65" s="12" customFormat="1" ht="10.199999999999999">
      <c r="B1555" s="153"/>
      <c r="D1555" s="154" t="s">
        <v>360</v>
      </c>
      <c r="E1555" s="155" t="s">
        <v>32</v>
      </c>
      <c r="F1555" s="156" t="s">
        <v>1328</v>
      </c>
      <c r="H1555" s="155" t="s">
        <v>32</v>
      </c>
      <c r="I1555" s="157"/>
      <c r="L1555" s="153"/>
      <c r="M1555" s="158"/>
      <c r="T1555" s="159"/>
      <c r="AT1555" s="155" t="s">
        <v>360</v>
      </c>
      <c r="AU1555" s="155" t="s">
        <v>87</v>
      </c>
      <c r="AV1555" s="12" t="s">
        <v>85</v>
      </c>
      <c r="AW1555" s="12" t="s">
        <v>39</v>
      </c>
      <c r="AX1555" s="12" t="s">
        <v>78</v>
      </c>
      <c r="AY1555" s="155" t="s">
        <v>348</v>
      </c>
    </row>
    <row r="1556" spans="2:65" s="13" customFormat="1" ht="10.199999999999999">
      <c r="B1556" s="160"/>
      <c r="D1556" s="154" t="s">
        <v>360</v>
      </c>
      <c r="E1556" s="161" t="s">
        <v>32</v>
      </c>
      <c r="F1556" s="162" t="s">
        <v>1329</v>
      </c>
      <c r="H1556" s="163">
        <v>321.15199999999999</v>
      </c>
      <c r="I1556" s="164"/>
      <c r="L1556" s="160"/>
      <c r="M1556" s="165"/>
      <c r="T1556" s="166"/>
      <c r="AT1556" s="161" t="s">
        <v>360</v>
      </c>
      <c r="AU1556" s="161" t="s">
        <v>87</v>
      </c>
      <c r="AV1556" s="13" t="s">
        <v>87</v>
      </c>
      <c r="AW1556" s="13" t="s">
        <v>39</v>
      </c>
      <c r="AX1556" s="13" t="s">
        <v>78</v>
      </c>
      <c r="AY1556" s="161" t="s">
        <v>348</v>
      </c>
    </row>
    <row r="1557" spans="2:65" s="12" customFormat="1" ht="10.199999999999999">
      <c r="B1557" s="153"/>
      <c r="D1557" s="154" t="s">
        <v>360</v>
      </c>
      <c r="E1557" s="155" t="s">
        <v>32</v>
      </c>
      <c r="F1557" s="156" t="s">
        <v>1330</v>
      </c>
      <c r="H1557" s="155" t="s">
        <v>32</v>
      </c>
      <c r="I1557" s="157"/>
      <c r="L1557" s="153"/>
      <c r="M1557" s="158"/>
      <c r="T1557" s="159"/>
      <c r="AT1557" s="155" t="s">
        <v>360</v>
      </c>
      <c r="AU1557" s="155" t="s">
        <v>87</v>
      </c>
      <c r="AV1557" s="12" t="s">
        <v>85</v>
      </c>
      <c r="AW1557" s="12" t="s">
        <v>39</v>
      </c>
      <c r="AX1557" s="12" t="s">
        <v>78</v>
      </c>
      <c r="AY1557" s="155" t="s">
        <v>348</v>
      </c>
    </row>
    <row r="1558" spans="2:65" s="13" customFormat="1" ht="10.199999999999999">
      <c r="B1558" s="160"/>
      <c r="D1558" s="154" t="s">
        <v>360</v>
      </c>
      <c r="E1558" s="161" t="s">
        <v>32</v>
      </c>
      <c r="F1558" s="162" t="s">
        <v>1331</v>
      </c>
      <c r="H1558" s="163">
        <v>22.994</v>
      </c>
      <c r="I1558" s="164"/>
      <c r="L1558" s="160"/>
      <c r="M1558" s="165"/>
      <c r="T1558" s="166"/>
      <c r="AT1558" s="161" t="s">
        <v>360</v>
      </c>
      <c r="AU1558" s="161" t="s">
        <v>87</v>
      </c>
      <c r="AV1558" s="13" t="s">
        <v>87</v>
      </c>
      <c r="AW1558" s="13" t="s">
        <v>39</v>
      </c>
      <c r="AX1558" s="13" t="s">
        <v>78</v>
      </c>
      <c r="AY1558" s="161" t="s">
        <v>348</v>
      </c>
    </row>
    <row r="1559" spans="2:65" s="14" customFormat="1" ht="10.199999999999999">
      <c r="B1559" s="171"/>
      <c r="D1559" s="154" t="s">
        <v>360</v>
      </c>
      <c r="E1559" s="172" t="s">
        <v>32</v>
      </c>
      <c r="F1559" s="173" t="s">
        <v>444</v>
      </c>
      <c r="H1559" s="174">
        <v>518.89499999999998</v>
      </c>
      <c r="I1559" s="175"/>
      <c r="L1559" s="171"/>
      <c r="M1559" s="176"/>
      <c r="T1559" s="177"/>
      <c r="AT1559" s="172" t="s">
        <v>360</v>
      </c>
      <c r="AU1559" s="172" t="s">
        <v>87</v>
      </c>
      <c r="AV1559" s="14" t="s">
        <v>133</v>
      </c>
      <c r="AW1559" s="14" t="s">
        <v>39</v>
      </c>
      <c r="AX1559" s="14" t="s">
        <v>85</v>
      </c>
      <c r="AY1559" s="172" t="s">
        <v>348</v>
      </c>
    </row>
    <row r="1560" spans="2:65" s="13" customFormat="1" ht="10.199999999999999">
      <c r="B1560" s="160"/>
      <c r="D1560" s="154" t="s">
        <v>360</v>
      </c>
      <c r="F1560" s="162" t="s">
        <v>1337</v>
      </c>
      <c r="H1560" s="163">
        <v>7264.53</v>
      </c>
      <c r="I1560" s="164"/>
      <c r="L1560" s="160"/>
      <c r="M1560" s="165"/>
      <c r="T1560" s="166"/>
      <c r="AT1560" s="161" t="s">
        <v>360</v>
      </c>
      <c r="AU1560" s="161" t="s">
        <v>87</v>
      </c>
      <c r="AV1560" s="13" t="s">
        <v>87</v>
      </c>
      <c r="AW1560" s="13" t="s">
        <v>4</v>
      </c>
      <c r="AX1560" s="13" t="s">
        <v>85</v>
      </c>
      <c r="AY1560" s="161" t="s">
        <v>348</v>
      </c>
    </row>
    <row r="1561" spans="2:65" s="1" customFormat="1" ht="37.799999999999997" customHeight="1">
      <c r="B1561" s="33"/>
      <c r="C1561" s="136" t="s">
        <v>1338</v>
      </c>
      <c r="D1561" s="136" t="s">
        <v>352</v>
      </c>
      <c r="E1561" s="137" t="s">
        <v>1339</v>
      </c>
      <c r="F1561" s="138" t="s">
        <v>1340</v>
      </c>
      <c r="G1561" s="139" t="s">
        <v>408</v>
      </c>
      <c r="H1561" s="140">
        <v>206.15199999999999</v>
      </c>
      <c r="I1561" s="141"/>
      <c r="J1561" s="142">
        <f>ROUND(I1561*H1561,2)</f>
        <v>0</v>
      </c>
      <c r="K1561" s="138" t="s">
        <v>356</v>
      </c>
      <c r="L1561" s="33"/>
      <c r="M1561" s="143" t="s">
        <v>32</v>
      </c>
      <c r="N1561" s="144" t="s">
        <v>49</v>
      </c>
      <c r="P1561" s="145">
        <f>O1561*H1561</f>
        <v>0</v>
      </c>
      <c r="Q1561" s="145">
        <v>0</v>
      </c>
      <c r="R1561" s="145">
        <f>Q1561*H1561</f>
        <v>0</v>
      </c>
      <c r="S1561" s="145">
        <v>0</v>
      </c>
      <c r="T1561" s="146">
        <f>S1561*H1561</f>
        <v>0</v>
      </c>
      <c r="AR1561" s="147" t="s">
        <v>133</v>
      </c>
      <c r="AT1561" s="147" t="s">
        <v>352</v>
      </c>
      <c r="AU1561" s="147" t="s">
        <v>87</v>
      </c>
      <c r="AY1561" s="17" t="s">
        <v>348</v>
      </c>
      <c r="BE1561" s="148">
        <f>IF(N1561="základní",J1561,0)</f>
        <v>0</v>
      </c>
      <c r="BF1561" s="148">
        <f>IF(N1561="snížená",J1561,0)</f>
        <v>0</v>
      </c>
      <c r="BG1561" s="148">
        <f>IF(N1561="zákl. přenesená",J1561,0)</f>
        <v>0</v>
      </c>
      <c r="BH1561" s="148">
        <f>IF(N1561="sníž. přenesená",J1561,0)</f>
        <v>0</v>
      </c>
      <c r="BI1561" s="148">
        <f>IF(N1561="nulová",J1561,0)</f>
        <v>0</v>
      </c>
      <c r="BJ1561" s="17" t="s">
        <v>85</v>
      </c>
      <c r="BK1561" s="148">
        <f>ROUND(I1561*H1561,2)</f>
        <v>0</v>
      </c>
      <c r="BL1561" s="17" t="s">
        <v>133</v>
      </c>
      <c r="BM1561" s="147" t="s">
        <v>1341</v>
      </c>
    </row>
    <row r="1562" spans="2:65" s="1" customFormat="1" ht="10.199999999999999">
      <c r="B1562" s="33"/>
      <c r="D1562" s="149" t="s">
        <v>358</v>
      </c>
      <c r="F1562" s="150" t="s">
        <v>1342</v>
      </c>
      <c r="I1562" s="151"/>
      <c r="L1562" s="33"/>
      <c r="M1562" s="152"/>
      <c r="T1562" s="54"/>
      <c r="AT1562" s="17" t="s">
        <v>358</v>
      </c>
      <c r="AU1562" s="17" t="s">
        <v>87</v>
      </c>
    </row>
    <row r="1563" spans="2:65" s="12" customFormat="1" ht="10.199999999999999">
      <c r="B1563" s="153"/>
      <c r="D1563" s="154" t="s">
        <v>360</v>
      </c>
      <c r="E1563" s="155" t="s">
        <v>32</v>
      </c>
      <c r="F1563" s="156" t="s">
        <v>1343</v>
      </c>
      <c r="H1563" s="155" t="s">
        <v>32</v>
      </c>
      <c r="I1563" s="157"/>
      <c r="L1563" s="153"/>
      <c r="M1563" s="158"/>
      <c r="T1563" s="159"/>
      <c r="AT1563" s="155" t="s">
        <v>360</v>
      </c>
      <c r="AU1563" s="155" t="s">
        <v>87</v>
      </c>
      <c r="AV1563" s="12" t="s">
        <v>85</v>
      </c>
      <c r="AW1563" s="12" t="s">
        <v>39</v>
      </c>
      <c r="AX1563" s="12" t="s">
        <v>78</v>
      </c>
      <c r="AY1563" s="155" t="s">
        <v>348</v>
      </c>
    </row>
    <row r="1564" spans="2:65" s="13" customFormat="1" ht="10.199999999999999">
      <c r="B1564" s="160"/>
      <c r="D1564" s="154" t="s">
        <v>360</v>
      </c>
      <c r="E1564" s="161" t="s">
        <v>32</v>
      </c>
      <c r="F1564" s="162" t="s">
        <v>1344</v>
      </c>
      <c r="H1564" s="163">
        <v>8.0000000000000002E-3</v>
      </c>
      <c r="I1564" s="164"/>
      <c r="L1564" s="160"/>
      <c r="M1564" s="165"/>
      <c r="T1564" s="166"/>
      <c r="AT1564" s="161" t="s">
        <v>360</v>
      </c>
      <c r="AU1564" s="161" t="s">
        <v>87</v>
      </c>
      <c r="AV1564" s="13" t="s">
        <v>87</v>
      </c>
      <c r="AW1564" s="13" t="s">
        <v>39</v>
      </c>
      <c r="AX1564" s="13" t="s">
        <v>78</v>
      </c>
      <c r="AY1564" s="161" t="s">
        <v>348</v>
      </c>
    </row>
    <row r="1565" spans="2:65" s="12" customFormat="1" ht="10.199999999999999">
      <c r="B1565" s="153"/>
      <c r="D1565" s="154" t="s">
        <v>360</v>
      </c>
      <c r="E1565" s="155" t="s">
        <v>32</v>
      </c>
      <c r="F1565" s="156" t="s">
        <v>1345</v>
      </c>
      <c r="H1565" s="155" t="s">
        <v>32</v>
      </c>
      <c r="I1565" s="157"/>
      <c r="L1565" s="153"/>
      <c r="M1565" s="158"/>
      <c r="T1565" s="159"/>
      <c r="AT1565" s="155" t="s">
        <v>360</v>
      </c>
      <c r="AU1565" s="155" t="s">
        <v>87</v>
      </c>
      <c r="AV1565" s="12" t="s">
        <v>85</v>
      </c>
      <c r="AW1565" s="12" t="s">
        <v>39</v>
      </c>
      <c r="AX1565" s="12" t="s">
        <v>78</v>
      </c>
      <c r="AY1565" s="155" t="s">
        <v>348</v>
      </c>
    </row>
    <row r="1566" spans="2:65" s="13" customFormat="1" ht="10.199999999999999">
      <c r="B1566" s="160"/>
      <c r="D1566" s="154" t="s">
        <v>360</v>
      </c>
      <c r="E1566" s="161" t="s">
        <v>32</v>
      </c>
      <c r="F1566" s="162" t="s">
        <v>1346</v>
      </c>
      <c r="H1566" s="163">
        <v>8.7629999999999999</v>
      </c>
      <c r="I1566" s="164"/>
      <c r="L1566" s="160"/>
      <c r="M1566" s="165"/>
      <c r="T1566" s="166"/>
      <c r="AT1566" s="161" t="s">
        <v>360</v>
      </c>
      <c r="AU1566" s="161" t="s">
        <v>87</v>
      </c>
      <c r="AV1566" s="13" t="s">
        <v>87</v>
      </c>
      <c r="AW1566" s="13" t="s">
        <v>39</v>
      </c>
      <c r="AX1566" s="13" t="s">
        <v>78</v>
      </c>
      <c r="AY1566" s="161" t="s">
        <v>348</v>
      </c>
    </row>
    <row r="1567" spans="2:65" s="12" customFormat="1" ht="10.199999999999999">
      <c r="B1567" s="153"/>
      <c r="D1567" s="154" t="s">
        <v>360</v>
      </c>
      <c r="E1567" s="155" t="s">
        <v>32</v>
      </c>
      <c r="F1567" s="156" t="s">
        <v>1347</v>
      </c>
      <c r="H1567" s="155" t="s">
        <v>32</v>
      </c>
      <c r="I1567" s="157"/>
      <c r="L1567" s="153"/>
      <c r="M1567" s="158"/>
      <c r="T1567" s="159"/>
      <c r="AT1567" s="155" t="s">
        <v>360</v>
      </c>
      <c r="AU1567" s="155" t="s">
        <v>87</v>
      </c>
      <c r="AV1567" s="12" t="s">
        <v>85</v>
      </c>
      <c r="AW1567" s="12" t="s">
        <v>39</v>
      </c>
      <c r="AX1567" s="12" t="s">
        <v>78</v>
      </c>
      <c r="AY1567" s="155" t="s">
        <v>348</v>
      </c>
    </row>
    <row r="1568" spans="2:65" s="13" customFormat="1" ht="10.199999999999999">
      <c r="B1568" s="160"/>
      <c r="D1568" s="154" t="s">
        <v>360</v>
      </c>
      <c r="E1568" s="161" t="s">
        <v>32</v>
      </c>
      <c r="F1568" s="162" t="s">
        <v>1348</v>
      </c>
      <c r="H1568" s="163">
        <v>197.381</v>
      </c>
      <c r="I1568" s="164"/>
      <c r="L1568" s="160"/>
      <c r="M1568" s="165"/>
      <c r="T1568" s="166"/>
      <c r="AT1568" s="161" t="s">
        <v>360</v>
      </c>
      <c r="AU1568" s="161" t="s">
        <v>87</v>
      </c>
      <c r="AV1568" s="13" t="s">
        <v>87</v>
      </c>
      <c r="AW1568" s="13" t="s">
        <v>39</v>
      </c>
      <c r="AX1568" s="13" t="s">
        <v>78</v>
      </c>
      <c r="AY1568" s="161" t="s">
        <v>348</v>
      </c>
    </row>
    <row r="1569" spans="2:65" s="14" customFormat="1" ht="10.199999999999999">
      <c r="B1569" s="171"/>
      <c r="D1569" s="154" t="s">
        <v>360</v>
      </c>
      <c r="E1569" s="172" t="s">
        <v>32</v>
      </c>
      <c r="F1569" s="173" t="s">
        <v>444</v>
      </c>
      <c r="H1569" s="174">
        <v>206.15199999999999</v>
      </c>
      <c r="I1569" s="175"/>
      <c r="L1569" s="171"/>
      <c r="M1569" s="176"/>
      <c r="T1569" s="177"/>
      <c r="AT1569" s="172" t="s">
        <v>360</v>
      </c>
      <c r="AU1569" s="172" t="s">
        <v>87</v>
      </c>
      <c r="AV1569" s="14" t="s">
        <v>133</v>
      </c>
      <c r="AW1569" s="14" t="s">
        <v>39</v>
      </c>
      <c r="AX1569" s="14" t="s">
        <v>85</v>
      </c>
      <c r="AY1569" s="172" t="s">
        <v>348</v>
      </c>
    </row>
    <row r="1570" spans="2:65" s="1" customFormat="1" ht="37.799999999999997" customHeight="1">
      <c r="B1570" s="33"/>
      <c r="C1570" s="136" t="s">
        <v>1349</v>
      </c>
      <c r="D1570" s="136" t="s">
        <v>352</v>
      </c>
      <c r="E1570" s="137" t="s">
        <v>1350</v>
      </c>
      <c r="F1570" s="138" t="s">
        <v>1334</v>
      </c>
      <c r="G1570" s="139" t="s">
        <v>408</v>
      </c>
      <c r="H1570" s="140">
        <v>2886.1280000000002</v>
      </c>
      <c r="I1570" s="141"/>
      <c r="J1570" s="142">
        <f>ROUND(I1570*H1570,2)</f>
        <v>0</v>
      </c>
      <c r="K1570" s="138" t="s">
        <v>356</v>
      </c>
      <c r="L1570" s="33"/>
      <c r="M1570" s="143" t="s">
        <v>32</v>
      </c>
      <c r="N1570" s="144" t="s">
        <v>49</v>
      </c>
      <c r="P1570" s="145">
        <f>O1570*H1570</f>
        <v>0</v>
      </c>
      <c r="Q1570" s="145">
        <v>0</v>
      </c>
      <c r="R1570" s="145">
        <f>Q1570*H1570</f>
        <v>0</v>
      </c>
      <c r="S1570" s="145">
        <v>0</v>
      </c>
      <c r="T1570" s="146">
        <f>S1570*H1570</f>
        <v>0</v>
      </c>
      <c r="AR1570" s="147" t="s">
        <v>133</v>
      </c>
      <c r="AT1570" s="147" t="s">
        <v>352</v>
      </c>
      <c r="AU1570" s="147" t="s">
        <v>87</v>
      </c>
      <c r="AY1570" s="17" t="s">
        <v>348</v>
      </c>
      <c r="BE1570" s="148">
        <f>IF(N1570="základní",J1570,0)</f>
        <v>0</v>
      </c>
      <c r="BF1570" s="148">
        <f>IF(N1570="snížená",J1570,0)</f>
        <v>0</v>
      </c>
      <c r="BG1570" s="148">
        <f>IF(N1570="zákl. přenesená",J1570,0)</f>
        <v>0</v>
      </c>
      <c r="BH1570" s="148">
        <f>IF(N1570="sníž. přenesená",J1570,0)</f>
        <v>0</v>
      </c>
      <c r="BI1570" s="148">
        <f>IF(N1570="nulová",J1570,0)</f>
        <v>0</v>
      </c>
      <c r="BJ1570" s="17" t="s">
        <v>85</v>
      </c>
      <c r="BK1570" s="148">
        <f>ROUND(I1570*H1570,2)</f>
        <v>0</v>
      </c>
      <c r="BL1570" s="17" t="s">
        <v>133</v>
      </c>
      <c r="BM1570" s="147" t="s">
        <v>1351</v>
      </c>
    </row>
    <row r="1571" spans="2:65" s="1" customFormat="1" ht="10.199999999999999">
      <c r="B1571" s="33"/>
      <c r="D1571" s="149" t="s">
        <v>358</v>
      </c>
      <c r="F1571" s="150" t="s">
        <v>1352</v>
      </c>
      <c r="I1571" s="151"/>
      <c r="L1571" s="33"/>
      <c r="M1571" s="152"/>
      <c r="T1571" s="54"/>
      <c r="AT1571" s="17" t="s">
        <v>358</v>
      </c>
      <c r="AU1571" s="17" t="s">
        <v>87</v>
      </c>
    </row>
    <row r="1572" spans="2:65" s="12" customFormat="1" ht="10.199999999999999">
      <c r="B1572" s="153"/>
      <c r="D1572" s="154" t="s">
        <v>360</v>
      </c>
      <c r="E1572" s="155" t="s">
        <v>32</v>
      </c>
      <c r="F1572" s="156" t="s">
        <v>1343</v>
      </c>
      <c r="H1572" s="155" t="s">
        <v>32</v>
      </c>
      <c r="I1572" s="157"/>
      <c r="L1572" s="153"/>
      <c r="M1572" s="158"/>
      <c r="T1572" s="159"/>
      <c r="AT1572" s="155" t="s">
        <v>360</v>
      </c>
      <c r="AU1572" s="155" t="s">
        <v>87</v>
      </c>
      <c r="AV1572" s="12" t="s">
        <v>85</v>
      </c>
      <c r="AW1572" s="12" t="s">
        <v>39</v>
      </c>
      <c r="AX1572" s="12" t="s">
        <v>78</v>
      </c>
      <c r="AY1572" s="155" t="s">
        <v>348</v>
      </c>
    </row>
    <row r="1573" spans="2:65" s="13" customFormat="1" ht="10.199999999999999">
      <c r="B1573" s="160"/>
      <c r="D1573" s="154" t="s">
        <v>360</v>
      </c>
      <c r="E1573" s="161" t="s">
        <v>32</v>
      </c>
      <c r="F1573" s="162" t="s">
        <v>1344</v>
      </c>
      <c r="H1573" s="163">
        <v>8.0000000000000002E-3</v>
      </c>
      <c r="I1573" s="164"/>
      <c r="L1573" s="160"/>
      <c r="M1573" s="165"/>
      <c r="T1573" s="166"/>
      <c r="AT1573" s="161" t="s">
        <v>360</v>
      </c>
      <c r="AU1573" s="161" t="s">
        <v>87</v>
      </c>
      <c r="AV1573" s="13" t="s">
        <v>87</v>
      </c>
      <c r="AW1573" s="13" t="s">
        <v>39</v>
      </c>
      <c r="AX1573" s="13" t="s">
        <v>78</v>
      </c>
      <c r="AY1573" s="161" t="s">
        <v>348</v>
      </c>
    </row>
    <row r="1574" spans="2:65" s="12" customFormat="1" ht="10.199999999999999">
      <c r="B1574" s="153"/>
      <c r="D1574" s="154" t="s">
        <v>360</v>
      </c>
      <c r="E1574" s="155" t="s">
        <v>32</v>
      </c>
      <c r="F1574" s="156" t="s">
        <v>1345</v>
      </c>
      <c r="H1574" s="155" t="s">
        <v>32</v>
      </c>
      <c r="I1574" s="157"/>
      <c r="L1574" s="153"/>
      <c r="M1574" s="158"/>
      <c r="T1574" s="159"/>
      <c r="AT1574" s="155" t="s">
        <v>360</v>
      </c>
      <c r="AU1574" s="155" t="s">
        <v>87</v>
      </c>
      <c r="AV1574" s="12" t="s">
        <v>85</v>
      </c>
      <c r="AW1574" s="12" t="s">
        <v>39</v>
      </c>
      <c r="AX1574" s="12" t="s">
        <v>78</v>
      </c>
      <c r="AY1574" s="155" t="s">
        <v>348</v>
      </c>
    </row>
    <row r="1575" spans="2:65" s="13" customFormat="1" ht="10.199999999999999">
      <c r="B1575" s="160"/>
      <c r="D1575" s="154" t="s">
        <v>360</v>
      </c>
      <c r="E1575" s="161" t="s">
        <v>32</v>
      </c>
      <c r="F1575" s="162" t="s">
        <v>1346</v>
      </c>
      <c r="H1575" s="163">
        <v>8.7629999999999999</v>
      </c>
      <c r="I1575" s="164"/>
      <c r="L1575" s="160"/>
      <c r="M1575" s="165"/>
      <c r="T1575" s="166"/>
      <c r="AT1575" s="161" t="s">
        <v>360</v>
      </c>
      <c r="AU1575" s="161" t="s">
        <v>87</v>
      </c>
      <c r="AV1575" s="13" t="s">
        <v>87</v>
      </c>
      <c r="AW1575" s="13" t="s">
        <v>39</v>
      </c>
      <c r="AX1575" s="13" t="s">
        <v>78</v>
      </c>
      <c r="AY1575" s="161" t="s">
        <v>348</v>
      </c>
    </row>
    <row r="1576" spans="2:65" s="12" customFormat="1" ht="10.199999999999999">
      <c r="B1576" s="153"/>
      <c r="D1576" s="154" t="s">
        <v>360</v>
      </c>
      <c r="E1576" s="155" t="s">
        <v>32</v>
      </c>
      <c r="F1576" s="156" t="s">
        <v>1347</v>
      </c>
      <c r="H1576" s="155" t="s">
        <v>32</v>
      </c>
      <c r="I1576" s="157"/>
      <c r="L1576" s="153"/>
      <c r="M1576" s="158"/>
      <c r="T1576" s="159"/>
      <c r="AT1576" s="155" t="s">
        <v>360</v>
      </c>
      <c r="AU1576" s="155" t="s">
        <v>87</v>
      </c>
      <c r="AV1576" s="12" t="s">
        <v>85</v>
      </c>
      <c r="AW1576" s="12" t="s">
        <v>39</v>
      </c>
      <c r="AX1576" s="12" t="s">
        <v>78</v>
      </c>
      <c r="AY1576" s="155" t="s">
        <v>348</v>
      </c>
    </row>
    <row r="1577" spans="2:65" s="13" customFormat="1" ht="10.199999999999999">
      <c r="B1577" s="160"/>
      <c r="D1577" s="154" t="s">
        <v>360</v>
      </c>
      <c r="E1577" s="161" t="s">
        <v>32</v>
      </c>
      <c r="F1577" s="162" t="s">
        <v>1348</v>
      </c>
      <c r="H1577" s="163">
        <v>197.381</v>
      </c>
      <c r="I1577" s="164"/>
      <c r="L1577" s="160"/>
      <c r="M1577" s="165"/>
      <c r="T1577" s="166"/>
      <c r="AT1577" s="161" t="s">
        <v>360</v>
      </c>
      <c r="AU1577" s="161" t="s">
        <v>87</v>
      </c>
      <c r="AV1577" s="13" t="s">
        <v>87</v>
      </c>
      <c r="AW1577" s="13" t="s">
        <v>39</v>
      </c>
      <c r="AX1577" s="13" t="s">
        <v>78</v>
      </c>
      <c r="AY1577" s="161" t="s">
        <v>348</v>
      </c>
    </row>
    <row r="1578" spans="2:65" s="14" customFormat="1" ht="10.199999999999999">
      <c r="B1578" s="171"/>
      <c r="D1578" s="154" t="s">
        <v>360</v>
      </c>
      <c r="E1578" s="172" t="s">
        <v>32</v>
      </c>
      <c r="F1578" s="173" t="s">
        <v>444</v>
      </c>
      <c r="H1578" s="174">
        <v>206.15199999999999</v>
      </c>
      <c r="I1578" s="175"/>
      <c r="L1578" s="171"/>
      <c r="M1578" s="176"/>
      <c r="T1578" s="177"/>
      <c r="AT1578" s="172" t="s">
        <v>360</v>
      </c>
      <c r="AU1578" s="172" t="s">
        <v>87</v>
      </c>
      <c r="AV1578" s="14" t="s">
        <v>133</v>
      </c>
      <c r="AW1578" s="14" t="s">
        <v>39</v>
      </c>
      <c r="AX1578" s="14" t="s">
        <v>85</v>
      </c>
      <c r="AY1578" s="172" t="s">
        <v>348</v>
      </c>
    </row>
    <row r="1579" spans="2:65" s="13" customFormat="1" ht="10.199999999999999">
      <c r="B1579" s="160"/>
      <c r="D1579" s="154" t="s">
        <v>360</v>
      </c>
      <c r="F1579" s="162" t="s">
        <v>1353</v>
      </c>
      <c r="H1579" s="163">
        <v>2886.1280000000002</v>
      </c>
      <c r="I1579" s="164"/>
      <c r="L1579" s="160"/>
      <c r="M1579" s="165"/>
      <c r="T1579" s="166"/>
      <c r="AT1579" s="161" t="s">
        <v>360</v>
      </c>
      <c r="AU1579" s="161" t="s">
        <v>87</v>
      </c>
      <c r="AV1579" s="13" t="s">
        <v>87</v>
      </c>
      <c r="AW1579" s="13" t="s">
        <v>4</v>
      </c>
      <c r="AX1579" s="13" t="s">
        <v>85</v>
      </c>
      <c r="AY1579" s="161" t="s">
        <v>348</v>
      </c>
    </row>
    <row r="1580" spans="2:65" s="1" customFormat="1" ht="37.799999999999997" customHeight="1">
      <c r="B1580" s="33"/>
      <c r="C1580" s="136" t="s">
        <v>1354</v>
      </c>
      <c r="D1580" s="136" t="s">
        <v>352</v>
      </c>
      <c r="E1580" s="137" t="s">
        <v>1355</v>
      </c>
      <c r="F1580" s="138" t="s">
        <v>1356</v>
      </c>
      <c r="G1580" s="139" t="s">
        <v>408</v>
      </c>
      <c r="H1580" s="140">
        <v>117.02</v>
      </c>
      <c r="I1580" s="141"/>
      <c r="J1580" s="142">
        <f>ROUND(I1580*H1580,2)</f>
        <v>0</v>
      </c>
      <c r="K1580" s="138" t="s">
        <v>356</v>
      </c>
      <c r="L1580" s="33"/>
      <c r="M1580" s="143" t="s">
        <v>32</v>
      </c>
      <c r="N1580" s="144" t="s">
        <v>49</v>
      </c>
      <c r="P1580" s="145">
        <f>O1580*H1580</f>
        <v>0</v>
      </c>
      <c r="Q1580" s="145">
        <v>0</v>
      </c>
      <c r="R1580" s="145">
        <f>Q1580*H1580</f>
        <v>0</v>
      </c>
      <c r="S1580" s="145">
        <v>0</v>
      </c>
      <c r="T1580" s="146">
        <f>S1580*H1580</f>
        <v>0</v>
      </c>
      <c r="AR1580" s="147" t="s">
        <v>133</v>
      </c>
      <c r="AT1580" s="147" t="s">
        <v>352</v>
      </c>
      <c r="AU1580" s="147" t="s">
        <v>87</v>
      </c>
      <c r="AY1580" s="17" t="s">
        <v>348</v>
      </c>
      <c r="BE1580" s="148">
        <f>IF(N1580="základní",J1580,0)</f>
        <v>0</v>
      </c>
      <c r="BF1580" s="148">
        <f>IF(N1580="snížená",J1580,0)</f>
        <v>0</v>
      </c>
      <c r="BG1580" s="148">
        <f>IF(N1580="zákl. přenesená",J1580,0)</f>
        <v>0</v>
      </c>
      <c r="BH1580" s="148">
        <f>IF(N1580="sníž. přenesená",J1580,0)</f>
        <v>0</v>
      </c>
      <c r="BI1580" s="148">
        <f>IF(N1580="nulová",J1580,0)</f>
        <v>0</v>
      </c>
      <c r="BJ1580" s="17" t="s">
        <v>85</v>
      </c>
      <c r="BK1580" s="148">
        <f>ROUND(I1580*H1580,2)</f>
        <v>0</v>
      </c>
      <c r="BL1580" s="17" t="s">
        <v>133</v>
      </c>
      <c r="BM1580" s="147" t="s">
        <v>1357</v>
      </c>
    </row>
    <row r="1581" spans="2:65" s="1" customFormat="1" ht="10.199999999999999">
      <c r="B1581" s="33"/>
      <c r="D1581" s="149" t="s">
        <v>358</v>
      </c>
      <c r="F1581" s="150" t="s">
        <v>1358</v>
      </c>
      <c r="I1581" s="151"/>
      <c r="L1581" s="33"/>
      <c r="M1581" s="152"/>
      <c r="T1581" s="54"/>
      <c r="AT1581" s="17" t="s">
        <v>358</v>
      </c>
      <c r="AU1581" s="17" t="s">
        <v>87</v>
      </c>
    </row>
    <row r="1582" spans="2:65" s="12" customFormat="1" ht="10.199999999999999">
      <c r="B1582" s="153"/>
      <c r="D1582" s="154" t="s">
        <v>360</v>
      </c>
      <c r="E1582" s="155" t="s">
        <v>32</v>
      </c>
      <c r="F1582" s="156" t="s">
        <v>1359</v>
      </c>
      <c r="H1582" s="155" t="s">
        <v>32</v>
      </c>
      <c r="I1582" s="157"/>
      <c r="L1582" s="153"/>
      <c r="M1582" s="158"/>
      <c r="T1582" s="159"/>
      <c r="AT1582" s="155" t="s">
        <v>360</v>
      </c>
      <c r="AU1582" s="155" t="s">
        <v>87</v>
      </c>
      <c r="AV1582" s="12" t="s">
        <v>85</v>
      </c>
      <c r="AW1582" s="12" t="s">
        <v>39</v>
      </c>
      <c r="AX1582" s="12" t="s">
        <v>78</v>
      </c>
      <c r="AY1582" s="155" t="s">
        <v>348</v>
      </c>
    </row>
    <row r="1583" spans="2:65" s="13" customFormat="1" ht="10.199999999999999">
      <c r="B1583" s="160"/>
      <c r="D1583" s="154" t="s">
        <v>360</v>
      </c>
      <c r="E1583" s="161" t="s">
        <v>32</v>
      </c>
      <c r="F1583" s="162" t="s">
        <v>1360</v>
      </c>
      <c r="H1583" s="163">
        <v>0.3</v>
      </c>
      <c r="I1583" s="164"/>
      <c r="L1583" s="160"/>
      <c r="M1583" s="165"/>
      <c r="T1583" s="166"/>
      <c r="AT1583" s="161" t="s">
        <v>360</v>
      </c>
      <c r="AU1583" s="161" t="s">
        <v>87</v>
      </c>
      <c r="AV1583" s="13" t="s">
        <v>87</v>
      </c>
      <c r="AW1583" s="13" t="s">
        <v>39</v>
      </c>
      <c r="AX1583" s="13" t="s">
        <v>78</v>
      </c>
      <c r="AY1583" s="161" t="s">
        <v>348</v>
      </c>
    </row>
    <row r="1584" spans="2:65" s="12" customFormat="1" ht="10.199999999999999">
      <c r="B1584" s="153"/>
      <c r="D1584" s="154" t="s">
        <v>360</v>
      </c>
      <c r="E1584" s="155" t="s">
        <v>32</v>
      </c>
      <c r="F1584" s="156" t="s">
        <v>1361</v>
      </c>
      <c r="H1584" s="155" t="s">
        <v>32</v>
      </c>
      <c r="I1584" s="157"/>
      <c r="L1584" s="153"/>
      <c r="M1584" s="158"/>
      <c r="T1584" s="159"/>
      <c r="AT1584" s="155" t="s">
        <v>360</v>
      </c>
      <c r="AU1584" s="155" t="s">
        <v>87</v>
      </c>
      <c r="AV1584" s="12" t="s">
        <v>85</v>
      </c>
      <c r="AW1584" s="12" t="s">
        <v>39</v>
      </c>
      <c r="AX1584" s="12" t="s">
        <v>78</v>
      </c>
      <c r="AY1584" s="155" t="s">
        <v>348</v>
      </c>
    </row>
    <row r="1585" spans="2:65" s="13" customFormat="1" ht="10.199999999999999">
      <c r="B1585" s="160"/>
      <c r="D1585" s="154" t="s">
        <v>360</v>
      </c>
      <c r="E1585" s="161" t="s">
        <v>32</v>
      </c>
      <c r="F1585" s="162" t="s">
        <v>1362</v>
      </c>
      <c r="H1585" s="163">
        <v>2.4630000000000001</v>
      </c>
      <c r="I1585" s="164"/>
      <c r="L1585" s="160"/>
      <c r="M1585" s="165"/>
      <c r="T1585" s="166"/>
      <c r="AT1585" s="161" t="s">
        <v>360</v>
      </c>
      <c r="AU1585" s="161" t="s">
        <v>87</v>
      </c>
      <c r="AV1585" s="13" t="s">
        <v>87</v>
      </c>
      <c r="AW1585" s="13" t="s">
        <v>39</v>
      </c>
      <c r="AX1585" s="13" t="s">
        <v>78</v>
      </c>
      <c r="AY1585" s="161" t="s">
        <v>348</v>
      </c>
    </row>
    <row r="1586" spans="2:65" s="12" customFormat="1" ht="10.199999999999999">
      <c r="B1586" s="153"/>
      <c r="D1586" s="154" t="s">
        <v>360</v>
      </c>
      <c r="E1586" s="155" t="s">
        <v>32</v>
      </c>
      <c r="F1586" s="156" t="s">
        <v>1363</v>
      </c>
      <c r="H1586" s="155" t="s">
        <v>32</v>
      </c>
      <c r="I1586" s="157"/>
      <c r="L1586" s="153"/>
      <c r="M1586" s="158"/>
      <c r="T1586" s="159"/>
      <c r="AT1586" s="155" t="s">
        <v>360</v>
      </c>
      <c r="AU1586" s="155" t="s">
        <v>87</v>
      </c>
      <c r="AV1586" s="12" t="s">
        <v>85</v>
      </c>
      <c r="AW1586" s="12" t="s">
        <v>39</v>
      </c>
      <c r="AX1586" s="12" t="s">
        <v>78</v>
      </c>
      <c r="AY1586" s="155" t="s">
        <v>348</v>
      </c>
    </row>
    <row r="1587" spans="2:65" s="13" customFormat="1" ht="10.199999999999999">
      <c r="B1587" s="160"/>
      <c r="D1587" s="154" t="s">
        <v>360</v>
      </c>
      <c r="E1587" s="161" t="s">
        <v>32</v>
      </c>
      <c r="F1587" s="162" t="s">
        <v>1364</v>
      </c>
      <c r="H1587" s="163">
        <v>78.655000000000001</v>
      </c>
      <c r="I1587" s="164"/>
      <c r="L1587" s="160"/>
      <c r="M1587" s="165"/>
      <c r="T1587" s="166"/>
      <c r="AT1587" s="161" t="s">
        <v>360</v>
      </c>
      <c r="AU1587" s="161" t="s">
        <v>87</v>
      </c>
      <c r="AV1587" s="13" t="s">
        <v>87</v>
      </c>
      <c r="AW1587" s="13" t="s">
        <v>39</v>
      </c>
      <c r="AX1587" s="13" t="s">
        <v>78</v>
      </c>
      <c r="AY1587" s="161" t="s">
        <v>348</v>
      </c>
    </row>
    <row r="1588" spans="2:65" s="12" customFormat="1" ht="10.199999999999999">
      <c r="B1588" s="153"/>
      <c r="D1588" s="154" t="s">
        <v>360</v>
      </c>
      <c r="E1588" s="155" t="s">
        <v>32</v>
      </c>
      <c r="F1588" s="156" t="s">
        <v>1365</v>
      </c>
      <c r="H1588" s="155" t="s">
        <v>32</v>
      </c>
      <c r="I1588" s="157"/>
      <c r="L1588" s="153"/>
      <c r="M1588" s="158"/>
      <c r="T1588" s="159"/>
      <c r="AT1588" s="155" t="s">
        <v>360</v>
      </c>
      <c r="AU1588" s="155" t="s">
        <v>87</v>
      </c>
      <c r="AV1588" s="12" t="s">
        <v>85</v>
      </c>
      <c r="AW1588" s="12" t="s">
        <v>39</v>
      </c>
      <c r="AX1588" s="12" t="s">
        <v>78</v>
      </c>
      <c r="AY1588" s="155" t="s">
        <v>348</v>
      </c>
    </row>
    <row r="1589" spans="2:65" s="13" customFormat="1" ht="10.199999999999999">
      <c r="B1589" s="160"/>
      <c r="D1589" s="154" t="s">
        <v>360</v>
      </c>
      <c r="E1589" s="161" t="s">
        <v>32</v>
      </c>
      <c r="F1589" s="162" t="s">
        <v>1366</v>
      </c>
      <c r="H1589" s="163">
        <v>35.601999999999997</v>
      </c>
      <c r="I1589" s="164"/>
      <c r="L1589" s="160"/>
      <c r="M1589" s="165"/>
      <c r="T1589" s="166"/>
      <c r="AT1589" s="161" t="s">
        <v>360</v>
      </c>
      <c r="AU1589" s="161" t="s">
        <v>87</v>
      </c>
      <c r="AV1589" s="13" t="s">
        <v>87</v>
      </c>
      <c r="AW1589" s="13" t="s">
        <v>39</v>
      </c>
      <c r="AX1589" s="13" t="s">
        <v>78</v>
      </c>
      <c r="AY1589" s="161" t="s">
        <v>348</v>
      </c>
    </row>
    <row r="1590" spans="2:65" s="14" customFormat="1" ht="10.199999999999999">
      <c r="B1590" s="171"/>
      <c r="D1590" s="154" t="s">
        <v>360</v>
      </c>
      <c r="E1590" s="172" t="s">
        <v>32</v>
      </c>
      <c r="F1590" s="173" t="s">
        <v>444</v>
      </c>
      <c r="H1590" s="174">
        <v>117.02</v>
      </c>
      <c r="I1590" s="175"/>
      <c r="L1590" s="171"/>
      <c r="M1590" s="176"/>
      <c r="T1590" s="177"/>
      <c r="AT1590" s="172" t="s">
        <v>360</v>
      </c>
      <c r="AU1590" s="172" t="s">
        <v>87</v>
      </c>
      <c r="AV1590" s="14" t="s">
        <v>133</v>
      </c>
      <c r="AW1590" s="14" t="s">
        <v>39</v>
      </c>
      <c r="AX1590" s="14" t="s">
        <v>85</v>
      </c>
      <c r="AY1590" s="172" t="s">
        <v>348</v>
      </c>
    </row>
    <row r="1591" spans="2:65" s="1" customFormat="1" ht="49.05" customHeight="1">
      <c r="B1591" s="33"/>
      <c r="C1591" s="136" t="s">
        <v>1367</v>
      </c>
      <c r="D1591" s="136" t="s">
        <v>352</v>
      </c>
      <c r="E1591" s="137" t="s">
        <v>1368</v>
      </c>
      <c r="F1591" s="138" t="s">
        <v>1369</v>
      </c>
      <c r="G1591" s="139" t="s">
        <v>408</v>
      </c>
      <c r="H1591" s="140">
        <v>1638.28</v>
      </c>
      <c r="I1591" s="141"/>
      <c r="J1591" s="142">
        <f>ROUND(I1591*H1591,2)</f>
        <v>0</v>
      </c>
      <c r="K1591" s="138" t="s">
        <v>356</v>
      </c>
      <c r="L1591" s="33"/>
      <c r="M1591" s="143" t="s">
        <v>32</v>
      </c>
      <c r="N1591" s="144" t="s">
        <v>49</v>
      </c>
      <c r="P1591" s="145">
        <f>O1591*H1591</f>
        <v>0</v>
      </c>
      <c r="Q1591" s="145">
        <v>0</v>
      </c>
      <c r="R1591" s="145">
        <f>Q1591*H1591</f>
        <v>0</v>
      </c>
      <c r="S1591" s="145">
        <v>0</v>
      </c>
      <c r="T1591" s="146">
        <f>S1591*H1591</f>
        <v>0</v>
      </c>
      <c r="AR1591" s="147" t="s">
        <v>133</v>
      </c>
      <c r="AT1591" s="147" t="s">
        <v>352</v>
      </c>
      <c r="AU1591" s="147" t="s">
        <v>87</v>
      </c>
      <c r="AY1591" s="17" t="s">
        <v>348</v>
      </c>
      <c r="BE1591" s="148">
        <f>IF(N1591="základní",J1591,0)</f>
        <v>0</v>
      </c>
      <c r="BF1591" s="148">
        <f>IF(N1591="snížená",J1591,0)</f>
        <v>0</v>
      </c>
      <c r="BG1591" s="148">
        <f>IF(N1591="zákl. přenesená",J1591,0)</f>
        <v>0</v>
      </c>
      <c r="BH1591" s="148">
        <f>IF(N1591="sníž. přenesená",J1591,0)</f>
        <v>0</v>
      </c>
      <c r="BI1591" s="148">
        <f>IF(N1591="nulová",J1591,0)</f>
        <v>0</v>
      </c>
      <c r="BJ1591" s="17" t="s">
        <v>85</v>
      </c>
      <c r="BK1591" s="148">
        <f>ROUND(I1591*H1591,2)</f>
        <v>0</v>
      </c>
      <c r="BL1591" s="17" t="s">
        <v>133</v>
      </c>
      <c r="BM1591" s="147" t="s">
        <v>1370</v>
      </c>
    </row>
    <row r="1592" spans="2:65" s="1" customFormat="1" ht="10.199999999999999">
      <c r="B1592" s="33"/>
      <c r="D1592" s="149" t="s">
        <v>358</v>
      </c>
      <c r="F1592" s="150" t="s">
        <v>1371</v>
      </c>
      <c r="I1592" s="151"/>
      <c r="L1592" s="33"/>
      <c r="M1592" s="152"/>
      <c r="T1592" s="54"/>
      <c r="AT1592" s="17" t="s">
        <v>358</v>
      </c>
      <c r="AU1592" s="17" t="s">
        <v>87</v>
      </c>
    </row>
    <row r="1593" spans="2:65" s="12" customFormat="1" ht="10.199999999999999">
      <c r="B1593" s="153"/>
      <c r="D1593" s="154" t="s">
        <v>360</v>
      </c>
      <c r="E1593" s="155" t="s">
        <v>32</v>
      </c>
      <c r="F1593" s="156" t="s">
        <v>1359</v>
      </c>
      <c r="H1593" s="155" t="s">
        <v>32</v>
      </c>
      <c r="I1593" s="157"/>
      <c r="L1593" s="153"/>
      <c r="M1593" s="158"/>
      <c r="T1593" s="159"/>
      <c r="AT1593" s="155" t="s">
        <v>360</v>
      </c>
      <c r="AU1593" s="155" t="s">
        <v>87</v>
      </c>
      <c r="AV1593" s="12" t="s">
        <v>85</v>
      </c>
      <c r="AW1593" s="12" t="s">
        <v>39</v>
      </c>
      <c r="AX1593" s="12" t="s">
        <v>78</v>
      </c>
      <c r="AY1593" s="155" t="s">
        <v>348</v>
      </c>
    </row>
    <row r="1594" spans="2:65" s="13" customFormat="1" ht="10.199999999999999">
      <c r="B1594" s="160"/>
      <c r="D1594" s="154" t="s">
        <v>360</v>
      </c>
      <c r="E1594" s="161" t="s">
        <v>32</v>
      </c>
      <c r="F1594" s="162" t="s">
        <v>1360</v>
      </c>
      <c r="H1594" s="163">
        <v>0.3</v>
      </c>
      <c r="I1594" s="164"/>
      <c r="L1594" s="160"/>
      <c r="M1594" s="165"/>
      <c r="T1594" s="166"/>
      <c r="AT1594" s="161" t="s">
        <v>360</v>
      </c>
      <c r="AU1594" s="161" t="s">
        <v>87</v>
      </c>
      <c r="AV1594" s="13" t="s">
        <v>87</v>
      </c>
      <c r="AW1594" s="13" t="s">
        <v>39</v>
      </c>
      <c r="AX1594" s="13" t="s">
        <v>78</v>
      </c>
      <c r="AY1594" s="161" t="s">
        <v>348</v>
      </c>
    </row>
    <row r="1595" spans="2:65" s="12" customFormat="1" ht="10.199999999999999">
      <c r="B1595" s="153"/>
      <c r="D1595" s="154" t="s">
        <v>360</v>
      </c>
      <c r="E1595" s="155" t="s">
        <v>32</v>
      </c>
      <c r="F1595" s="156" t="s">
        <v>1361</v>
      </c>
      <c r="H1595" s="155" t="s">
        <v>32</v>
      </c>
      <c r="I1595" s="157"/>
      <c r="L1595" s="153"/>
      <c r="M1595" s="158"/>
      <c r="T1595" s="159"/>
      <c r="AT1595" s="155" t="s">
        <v>360</v>
      </c>
      <c r="AU1595" s="155" t="s">
        <v>87</v>
      </c>
      <c r="AV1595" s="12" t="s">
        <v>85</v>
      </c>
      <c r="AW1595" s="12" t="s">
        <v>39</v>
      </c>
      <c r="AX1595" s="12" t="s">
        <v>78</v>
      </c>
      <c r="AY1595" s="155" t="s">
        <v>348</v>
      </c>
    </row>
    <row r="1596" spans="2:65" s="13" customFormat="1" ht="10.199999999999999">
      <c r="B1596" s="160"/>
      <c r="D1596" s="154" t="s">
        <v>360</v>
      </c>
      <c r="E1596" s="161" t="s">
        <v>32</v>
      </c>
      <c r="F1596" s="162" t="s">
        <v>1362</v>
      </c>
      <c r="H1596" s="163">
        <v>2.4630000000000001</v>
      </c>
      <c r="I1596" s="164"/>
      <c r="L1596" s="160"/>
      <c r="M1596" s="165"/>
      <c r="T1596" s="166"/>
      <c r="AT1596" s="161" t="s">
        <v>360</v>
      </c>
      <c r="AU1596" s="161" t="s">
        <v>87</v>
      </c>
      <c r="AV1596" s="13" t="s">
        <v>87</v>
      </c>
      <c r="AW1596" s="13" t="s">
        <v>39</v>
      </c>
      <c r="AX1596" s="13" t="s">
        <v>78</v>
      </c>
      <c r="AY1596" s="161" t="s">
        <v>348</v>
      </c>
    </row>
    <row r="1597" spans="2:65" s="12" customFormat="1" ht="10.199999999999999">
      <c r="B1597" s="153"/>
      <c r="D1597" s="154" t="s">
        <v>360</v>
      </c>
      <c r="E1597" s="155" t="s">
        <v>32</v>
      </c>
      <c r="F1597" s="156" t="s">
        <v>1363</v>
      </c>
      <c r="H1597" s="155" t="s">
        <v>32</v>
      </c>
      <c r="I1597" s="157"/>
      <c r="L1597" s="153"/>
      <c r="M1597" s="158"/>
      <c r="T1597" s="159"/>
      <c r="AT1597" s="155" t="s">
        <v>360</v>
      </c>
      <c r="AU1597" s="155" t="s">
        <v>87</v>
      </c>
      <c r="AV1597" s="12" t="s">
        <v>85</v>
      </c>
      <c r="AW1597" s="12" t="s">
        <v>39</v>
      </c>
      <c r="AX1597" s="12" t="s">
        <v>78</v>
      </c>
      <c r="AY1597" s="155" t="s">
        <v>348</v>
      </c>
    </row>
    <row r="1598" spans="2:65" s="13" customFormat="1" ht="10.199999999999999">
      <c r="B1598" s="160"/>
      <c r="D1598" s="154" t="s">
        <v>360</v>
      </c>
      <c r="E1598" s="161" t="s">
        <v>32</v>
      </c>
      <c r="F1598" s="162" t="s">
        <v>1364</v>
      </c>
      <c r="H1598" s="163">
        <v>78.655000000000001</v>
      </c>
      <c r="I1598" s="164"/>
      <c r="L1598" s="160"/>
      <c r="M1598" s="165"/>
      <c r="T1598" s="166"/>
      <c r="AT1598" s="161" t="s">
        <v>360</v>
      </c>
      <c r="AU1598" s="161" t="s">
        <v>87</v>
      </c>
      <c r="AV1598" s="13" t="s">
        <v>87</v>
      </c>
      <c r="AW1598" s="13" t="s">
        <v>39</v>
      </c>
      <c r="AX1598" s="13" t="s">
        <v>78</v>
      </c>
      <c r="AY1598" s="161" t="s">
        <v>348</v>
      </c>
    </row>
    <row r="1599" spans="2:65" s="12" customFormat="1" ht="10.199999999999999">
      <c r="B1599" s="153"/>
      <c r="D1599" s="154" t="s">
        <v>360</v>
      </c>
      <c r="E1599" s="155" t="s">
        <v>32</v>
      </c>
      <c r="F1599" s="156" t="s">
        <v>1365</v>
      </c>
      <c r="H1599" s="155" t="s">
        <v>32</v>
      </c>
      <c r="I1599" s="157"/>
      <c r="L1599" s="153"/>
      <c r="M1599" s="158"/>
      <c r="T1599" s="159"/>
      <c r="AT1599" s="155" t="s">
        <v>360</v>
      </c>
      <c r="AU1599" s="155" t="s">
        <v>87</v>
      </c>
      <c r="AV1599" s="12" t="s">
        <v>85</v>
      </c>
      <c r="AW1599" s="12" t="s">
        <v>39</v>
      </c>
      <c r="AX1599" s="12" t="s">
        <v>78</v>
      </c>
      <c r="AY1599" s="155" t="s">
        <v>348</v>
      </c>
    </row>
    <row r="1600" spans="2:65" s="13" customFormat="1" ht="10.199999999999999">
      <c r="B1600" s="160"/>
      <c r="D1600" s="154" t="s">
        <v>360</v>
      </c>
      <c r="E1600" s="161" t="s">
        <v>32</v>
      </c>
      <c r="F1600" s="162" t="s">
        <v>1366</v>
      </c>
      <c r="H1600" s="163">
        <v>35.601999999999997</v>
      </c>
      <c r="I1600" s="164"/>
      <c r="L1600" s="160"/>
      <c r="M1600" s="165"/>
      <c r="T1600" s="166"/>
      <c r="AT1600" s="161" t="s">
        <v>360</v>
      </c>
      <c r="AU1600" s="161" t="s">
        <v>87</v>
      </c>
      <c r="AV1600" s="13" t="s">
        <v>87</v>
      </c>
      <c r="AW1600" s="13" t="s">
        <v>39</v>
      </c>
      <c r="AX1600" s="13" t="s">
        <v>78</v>
      </c>
      <c r="AY1600" s="161" t="s">
        <v>348</v>
      </c>
    </row>
    <row r="1601" spans="2:65" s="14" customFormat="1" ht="10.199999999999999">
      <c r="B1601" s="171"/>
      <c r="D1601" s="154" t="s">
        <v>360</v>
      </c>
      <c r="E1601" s="172" t="s">
        <v>32</v>
      </c>
      <c r="F1601" s="173" t="s">
        <v>444</v>
      </c>
      <c r="H1601" s="174">
        <v>117.02</v>
      </c>
      <c r="I1601" s="175"/>
      <c r="L1601" s="171"/>
      <c r="M1601" s="176"/>
      <c r="T1601" s="177"/>
      <c r="AT1601" s="172" t="s">
        <v>360</v>
      </c>
      <c r="AU1601" s="172" t="s">
        <v>87</v>
      </c>
      <c r="AV1601" s="14" t="s">
        <v>133</v>
      </c>
      <c r="AW1601" s="14" t="s">
        <v>39</v>
      </c>
      <c r="AX1601" s="14" t="s">
        <v>85</v>
      </c>
      <c r="AY1601" s="172" t="s">
        <v>348</v>
      </c>
    </row>
    <row r="1602" spans="2:65" s="13" customFormat="1" ht="10.199999999999999">
      <c r="B1602" s="160"/>
      <c r="D1602" s="154" t="s">
        <v>360</v>
      </c>
      <c r="F1602" s="162" t="s">
        <v>1372</v>
      </c>
      <c r="H1602" s="163">
        <v>1638.28</v>
      </c>
      <c r="I1602" s="164"/>
      <c r="L1602" s="160"/>
      <c r="M1602" s="165"/>
      <c r="T1602" s="166"/>
      <c r="AT1602" s="161" t="s">
        <v>360</v>
      </c>
      <c r="AU1602" s="161" t="s">
        <v>87</v>
      </c>
      <c r="AV1602" s="13" t="s">
        <v>87</v>
      </c>
      <c r="AW1602" s="13" t="s">
        <v>4</v>
      </c>
      <c r="AX1602" s="13" t="s">
        <v>85</v>
      </c>
      <c r="AY1602" s="161" t="s">
        <v>348</v>
      </c>
    </row>
    <row r="1603" spans="2:65" s="1" customFormat="1" ht="24.15" customHeight="1">
      <c r="B1603" s="33"/>
      <c r="C1603" s="136" t="s">
        <v>1373</v>
      </c>
      <c r="D1603" s="136" t="s">
        <v>352</v>
      </c>
      <c r="E1603" s="137" t="s">
        <v>1374</v>
      </c>
      <c r="F1603" s="138" t="s">
        <v>1375</v>
      </c>
      <c r="G1603" s="139" t="s">
        <v>408</v>
      </c>
      <c r="H1603" s="140">
        <v>725.04700000000003</v>
      </c>
      <c r="I1603" s="141"/>
      <c r="J1603" s="142">
        <f>ROUND(I1603*H1603,2)</f>
        <v>0</v>
      </c>
      <c r="K1603" s="138" t="s">
        <v>356</v>
      </c>
      <c r="L1603" s="33"/>
      <c r="M1603" s="143" t="s">
        <v>32</v>
      </c>
      <c r="N1603" s="144" t="s">
        <v>49</v>
      </c>
      <c r="P1603" s="145">
        <f>O1603*H1603</f>
        <v>0</v>
      </c>
      <c r="Q1603" s="145">
        <v>0</v>
      </c>
      <c r="R1603" s="145">
        <f>Q1603*H1603</f>
        <v>0</v>
      </c>
      <c r="S1603" s="145">
        <v>0</v>
      </c>
      <c r="T1603" s="146">
        <f>S1603*H1603</f>
        <v>0</v>
      </c>
      <c r="AR1603" s="147" t="s">
        <v>133</v>
      </c>
      <c r="AT1603" s="147" t="s">
        <v>352</v>
      </c>
      <c r="AU1603" s="147" t="s">
        <v>87</v>
      </c>
      <c r="AY1603" s="17" t="s">
        <v>348</v>
      </c>
      <c r="BE1603" s="148">
        <f>IF(N1603="základní",J1603,0)</f>
        <v>0</v>
      </c>
      <c r="BF1603" s="148">
        <f>IF(N1603="snížená",J1603,0)</f>
        <v>0</v>
      </c>
      <c r="BG1603" s="148">
        <f>IF(N1603="zákl. přenesená",J1603,0)</f>
        <v>0</v>
      </c>
      <c r="BH1603" s="148">
        <f>IF(N1603="sníž. přenesená",J1603,0)</f>
        <v>0</v>
      </c>
      <c r="BI1603" s="148">
        <f>IF(N1603="nulová",J1603,0)</f>
        <v>0</v>
      </c>
      <c r="BJ1603" s="17" t="s">
        <v>85</v>
      </c>
      <c r="BK1603" s="148">
        <f>ROUND(I1603*H1603,2)</f>
        <v>0</v>
      </c>
      <c r="BL1603" s="17" t="s">
        <v>133</v>
      </c>
      <c r="BM1603" s="147" t="s">
        <v>1376</v>
      </c>
    </row>
    <row r="1604" spans="2:65" s="1" customFormat="1" ht="10.199999999999999">
      <c r="B1604" s="33"/>
      <c r="D1604" s="149" t="s">
        <v>358</v>
      </c>
      <c r="F1604" s="150" t="s">
        <v>1377</v>
      </c>
      <c r="I1604" s="151"/>
      <c r="L1604" s="33"/>
      <c r="M1604" s="152"/>
      <c r="T1604" s="54"/>
      <c r="AT1604" s="17" t="s">
        <v>358</v>
      </c>
      <c r="AU1604" s="17" t="s">
        <v>87</v>
      </c>
    </row>
    <row r="1605" spans="2:65" s="12" customFormat="1" ht="10.199999999999999">
      <c r="B1605" s="153"/>
      <c r="D1605" s="154" t="s">
        <v>360</v>
      </c>
      <c r="E1605" s="155" t="s">
        <v>32</v>
      </c>
      <c r="F1605" s="156" t="s">
        <v>1326</v>
      </c>
      <c r="H1605" s="155" t="s">
        <v>32</v>
      </c>
      <c r="I1605" s="157"/>
      <c r="L1605" s="153"/>
      <c r="M1605" s="158"/>
      <c r="T1605" s="159"/>
      <c r="AT1605" s="155" t="s">
        <v>360</v>
      </c>
      <c r="AU1605" s="155" t="s">
        <v>87</v>
      </c>
      <c r="AV1605" s="12" t="s">
        <v>85</v>
      </c>
      <c r="AW1605" s="12" t="s">
        <v>39</v>
      </c>
      <c r="AX1605" s="12" t="s">
        <v>78</v>
      </c>
      <c r="AY1605" s="155" t="s">
        <v>348</v>
      </c>
    </row>
    <row r="1606" spans="2:65" s="13" customFormat="1" ht="10.199999999999999">
      <c r="B1606" s="160"/>
      <c r="D1606" s="154" t="s">
        <v>360</v>
      </c>
      <c r="E1606" s="161" t="s">
        <v>32</v>
      </c>
      <c r="F1606" s="162" t="s">
        <v>1327</v>
      </c>
      <c r="H1606" s="163">
        <v>174.749</v>
      </c>
      <c r="I1606" s="164"/>
      <c r="L1606" s="160"/>
      <c r="M1606" s="165"/>
      <c r="T1606" s="166"/>
      <c r="AT1606" s="161" t="s">
        <v>360</v>
      </c>
      <c r="AU1606" s="161" t="s">
        <v>87</v>
      </c>
      <c r="AV1606" s="13" t="s">
        <v>87</v>
      </c>
      <c r="AW1606" s="13" t="s">
        <v>39</v>
      </c>
      <c r="AX1606" s="13" t="s">
        <v>78</v>
      </c>
      <c r="AY1606" s="161" t="s">
        <v>348</v>
      </c>
    </row>
    <row r="1607" spans="2:65" s="12" customFormat="1" ht="10.199999999999999">
      <c r="B1607" s="153"/>
      <c r="D1607" s="154" t="s">
        <v>360</v>
      </c>
      <c r="E1607" s="155" t="s">
        <v>32</v>
      </c>
      <c r="F1607" s="156" t="s">
        <v>1328</v>
      </c>
      <c r="H1607" s="155" t="s">
        <v>32</v>
      </c>
      <c r="I1607" s="157"/>
      <c r="L1607" s="153"/>
      <c r="M1607" s="158"/>
      <c r="T1607" s="159"/>
      <c r="AT1607" s="155" t="s">
        <v>360</v>
      </c>
      <c r="AU1607" s="155" t="s">
        <v>87</v>
      </c>
      <c r="AV1607" s="12" t="s">
        <v>85</v>
      </c>
      <c r="AW1607" s="12" t="s">
        <v>39</v>
      </c>
      <c r="AX1607" s="12" t="s">
        <v>78</v>
      </c>
      <c r="AY1607" s="155" t="s">
        <v>348</v>
      </c>
    </row>
    <row r="1608" spans="2:65" s="13" customFormat="1" ht="10.199999999999999">
      <c r="B1608" s="160"/>
      <c r="D1608" s="154" t="s">
        <v>360</v>
      </c>
      <c r="E1608" s="161" t="s">
        <v>32</v>
      </c>
      <c r="F1608" s="162" t="s">
        <v>1329</v>
      </c>
      <c r="H1608" s="163">
        <v>321.15199999999999</v>
      </c>
      <c r="I1608" s="164"/>
      <c r="L1608" s="160"/>
      <c r="M1608" s="165"/>
      <c r="T1608" s="166"/>
      <c r="AT1608" s="161" t="s">
        <v>360</v>
      </c>
      <c r="AU1608" s="161" t="s">
        <v>87</v>
      </c>
      <c r="AV1608" s="13" t="s">
        <v>87</v>
      </c>
      <c r="AW1608" s="13" t="s">
        <v>39</v>
      </c>
      <c r="AX1608" s="13" t="s">
        <v>78</v>
      </c>
      <c r="AY1608" s="161" t="s">
        <v>348</v>
      </c>
    </row>
    <row r="1609" spans="2:65" s="12" customFormat="1" ht="10.199999999999999">
      <c r="B1609" s="153"/>
      <c r="D1609" s="154" t="s">
        <v>360</v>
      </c>
      <c r="E1609" s="155" t="s">
        <v>32</v>
      </c>
      <c r="F1609" s="156" t="s">
        <v>1330</v>
      </c>
      <c r="H1609" s="155" t="s">
        <v>32</v>
      </c>
      <c r="I1609" s="157"/>
      <c r="L1609" s="153"/>
      <c r="M1609" s="158"/>
      <c r="T1609" s="159"/>
      <c r="AT1609" s="155" t="s">
        <v>360</v>
      </c>
      <c r="AU1609" s="155" t="s">
        <v>87</v>
      </c>
      <c r="AV1609" s="12" t="s">
        <v>85</v>
      </c>
      <c r="AW1609" s="12" t="s">
        <v>39</v>
      </c>
      <c r="AX1609" s="12" t="s">
        <v>78</v>
      </c>
      <c r="AY1609" s="155" t="s">
        <v>348</v>
      </c>
    </row>
    <row r="1610" spans="2:65" s="13" customFormat="1" ht="10.199999999999999">
      <c r="B1610" s="160"/>
      <c r="D1610" s="154" t="s">
        <v>360</v>
      </c>
      <c r="E1610" s="161" t="s">
        <v>32</v>
      </c>
      <c r="F1610" s="162" t="s">
        <v>1331</v>
      </c>
      <c r="H1610" s="163">
        <v>22.994</v>
      </c>
      <c r="I1610" s="164"/>
      <c r="L1610" s="160"/>
      <c r="M1610" s="165"/>
      <c r="T1610" s="166"/>
      <c r="AT1610" s="161" t="s">
        <v>360</v>
      </c>
      <c r="AU1610" s="161" t="s">
        <v>87</v>
      </c>
      <c r="AV1610" s="13" t="s">
        <v>87</v>
      </c>
      <c r="AW1610" s="13" t="s">
        <v>39</v>
      </c>
      <c r="AX1610" s="13" t="s">
        <v>78</v>
      </c>
      <c r="AY1610" s="161" t="s">
        <v>348</v>
      </c>
    </row>
    <row r="1611" spans="2:65" s="12" customFormat="1" ht="10.199999999999999">
      <c r="B1611" s="153"/>
      <c r="D1611" s="154" t="s">
        <v>360</v>
      </c>
      <c r="E1611" s="155" t="s">
        <v>32</v>
      </c>
      <c r="F1611" s="156" t="s">
        <v>1343</v>
      </c>
      <c r="H1611" s="155" t="s">
        <v>32</v>
      </c>
      <c r="I1611" s="157"/>
      <c r="L1611" s="153"/>
      <c r="M1611" s="158"/>
      <c r="T1611" s="159"/>
      <c r="AT1611" s="155" t="s">
        <v>360</v>
      </c>
      <c r="AU1611" s="155" t="s">
        <v>87</v>
      </c>
      <c r="AV1611" s="12" t="s">
        <v>85</v>
      </c>
      <c r="AW1611" s="12" t="s">
        <v>39</v>
      </c>
      <c r="AX1611" s="12" t="s">
        <v>78</v>
      </c>
      <c r="AY1611" s="155" t="s">
        <v>348</v>
      </c>
    </row>
    <row r="1612" spans="2:65" s="13" customFormat="1" ht="10.199999999999999">
      <c r="B1612" s="160"/>
      <c r="D1612" s="154" t="s">
        <v>360</v>
      </c>
      <c r="E1612" s="161" t="s">
        <v>32</v>
      </c>
      <c r="F1612" s="162" t="s">
        <v>1344</v>
      </c>
      <c r="H1612" s="163">
        <v>8.0000000000000002E-3</v>
      </c>
      <c r="I1612" s="164"/>
      <c r="L1612" s="160"/>
      <c r="M1612" s="165"/>
      <c r="T1612" s="166"/>
      <c r="AT1612" s="161" t="s">
        <v>360</v>
      </c>
      <c r="AU1612" s="161" t="s">
        <v>87</v>
      </c>
      <c r="AV1612" s="13" t="s">
        <v>87</v>
      </c>
      <c r="AW1612" s="13" t="s">
        <v>39</v>
      </c>
      <c r="AX1612" s="13" t="s">
        <v>78</v>
      </c>
      <c r="AY1612" s="161" t="s">
        <v>348</v>
      </c>
    </row>
    <row r="1613" spans="2:65" s="12" customFormat="1" ht="10.199999999999999">
      <c r="B1613" s="153"/>
      <c r="D1613" s="154" t="s">
        <v>360</v>
      </c>
      <c r="E1613" s="155" t="s">
        <v>32</v>
      </c>
      <c r="F1613" s="156" t="s">
        <v>1345</v>
      </c>
      <c r="H1613" s="155" t="s">
        <v>32</v>
      </c>
      <c r="I1613" s="157"/>
      <c r="L1613" s="153"/>
      <c r="M1613" s="158"/>
      <c r="T1613" s="159"/>
      <c r="AT1613" s="155" t="s">
        <v>360</v>
      </c>
      <c r="AU1613" s="155" t="s">
        <v>87</v>
      </c>
      <c r="AV1613" s="12" t="s">
        <v>85</v>
      </c>
      <c r="AW1613" s="12" t="s">
        <v>39</v>
      </c>
      <c r="AX1613" s="12" t="s">
        <v>78</v>
      </c>
      <c r="AY1613" s="155" t="s">
        <v>348</v>
      </c>
    </row>
    <row r="1614" spans="2:65" s="13" customFormat="1" ht="10.199999999999999">
      <c r="B1614" s="160"/>
      <c r="D1614" s="154" t="s">
        <v>360</v>
      </c>
      <c r="E1614" s="161" t="s">
        <v>32</v>
      </c>
      <c r="F1614" s="162" t="s">
        <v>1346</v>
      </c>
      <c r="H1614" s="163">
        <v>8.7629999999999999</v>
      </c>
      <c r="I1614" s="164"/>
      <c r="L1614" s="160"/>
      <c r="M1614" s="165"/>
      <c r="T1614" s="166"/>
      <c r="AT1614" s="161" t="s">
        <v>360</v>
      </c>
      <c r="AU1614" s="161" t="s">
        <v>87</v>
      </c>
      <c r="AV1614" s="13" t="s">
        <v>87</v>
      </c>
      <c r="AW1614" s="13" t="s">
        <v>39</v>
      </c>
      <c r="AX1614" s="13" t="s">
        <v>78</v>
      </c>
      <c r="AY1614" s="161" t="s">
        <v>348</v>
      </c>
    </row>
    <row r="1615" spans="2:65" s="12" customFormat="1" ht="10.199999999999999">
      <c r="B1615" s="153"/>
      <c r="D1615" s="154" t="s">
        <v>360</v>
      </c>
      <c r="E1615" s="155" t="s">
        <v>32</v>
      </c>
      <c r="F1615" s="156" t="s">
        <v>1347</v>
      </c>
      <c r="H1615" s="155" t="s">
        <v>32</v>
      </c>
      <c r="I1615" s="157"/>
      <c r="L1615" s="153"/>
      <c r="M1615" s="158"/>
      <c r="T1615" s="159"/>
      <c r="AT1615" s="155" t="s">
        <v>360</v>
      </c>
      <c r="AU1615" s="155" t="s">
        <v>87</v>
      </c>
      <c r="AV1615" s="12" t="s">
        <v>85</v>
      </c>
      <c r="AW1615" s="12" t="s">
        <v>39</v>
      </c>
      <c r="AX1615" s="12" t="s">
        <v>78</v>
      </c>
      <c r="AY1615" s="155" t="s">
        <v>348</v>
      </c>
    </row>
    <row r="1616" spans="2:65" s="13" customFormat="1" ht="10.199999999999999">
      <c r="B1616" s="160"/>
      <c r="D1616" s="154" t="s">
        <v>360</v>
      </c>
      <c r="E1616" s="161" t="s">
        <v>32</v>
      </c>
      <c r="F1616" s="162" t="s">
        <v>1348</v>
      </c>
      <c r="H1616" s="163">
        <v>197.381</v>
      </c>
      <c r="I1616" s="164"/>
      <c r="L1616" s="160"/>
      <c r="M1616" s="165"/>
      <c r="T1616" s="166"/>
      <c r="AT1616" s="161" t="s">
        <v>360</v>
      </c>
      <c r="AU1616" s="161" t="s">
        <v>87</v>
      </c>
      <c r="AV1616" s="13" t="s">
        <v>87</v>
      </c>
      <c r="AW1616" s="13" t="s">
        <v>39</v>
      </c>
      <c r="AX1616" s="13" t="s">
        <v>78</v>
      </c>
      <c r="AY1616" s="161" t="s">
        <v>348</v>
      </c>
    </row>
    <row r="1617" spans="2:65" s="14" customFormat="1" ht="10.199999999999999">
      <c r="B1617" s="171"/>
      <c r="D1617" s="154" t="s">
        <v>360</v>
      </c>
      <c r="E1617" s="172" t="s">
        <v>32</v>
      </c>
      <c r="F1617" s="173" t="s">
        <v>444</v>
      </c>
      <c r="H1617" s="174">
        <v>725.04700000000003</v>
      </c>
      <c r="I1617" s="175"/>
      <c r="L1617" s="171"/>
      <c r="M1617" s="176"/>
      <c r="T1617" s="177"/>
      <c r="AT1617" s="172" t="s">
        <v>360</v>
      </c>
      <c r="AU1617" s="172" t="s">
        <v>87</v>
      </c>
      <c r="AV1617" s="14" t="s">
        <v>133</v>
      </c>
      <c r="AW1617" s="14" t="s">
        <v>39</v>
      </c>
      <c r="AX1617" s="14" t="s">
        <v>85</v>
      </c>
      <c r="AY1617" s="172" t="s">
        <v>348</v>
      </c>
    </row>
    <row r="1618" spans="2:65" s="1" customFormat="1" ht="24.15" customHeight="1">
      <c r="B1618" s="33"/>
      <c r="C1618" s="136" t="s">
        <v>1378</v>
      </c>
      <c r="D1618" s="136" t="s">
        <v>352</v>
      </c>
      <c r="E1618" s="137" t="s">
        <v>1379</v>
      </c>
      <c r="F1618" s="138" t="s">
        <v>1380</v>
      </c>
      <c r="G1618" s="139" t="s">
        <v>408</v>
      </c>
      <c r="H1618" s="140">
        <v>117.02</v>
      </c>
      <c r="I1618" s="141"/>
      <c r="J1618" s="142">
        <f>ROUND(I1618*H1618,2)</f>
        <v>0</v>
      </c>
      <c r="K1618" s="138" t="s">
        <v>356</v>
      </c>
      <c r="L1618" s="33"/>
      <c r="M1618" s="143" t="s">
        <v>32</v>
      </c>
      <c r="N1618" s="144" t="s">
        <v>49</v>
      </c>
      <c r="P1618" s="145">
        <f>O1618*H1618</f>
        <v>0</v>
      </c>
      <c r="Q1618" s="145">
        <v>0</v>
      </c>
      <c r="R1618" s="145">
        <f>Q1618*H1618</f>
        <v>0</v>
      </c>
      <c r="S1618" s="145">
        <v>0</v>
      </c>
      <c r="T1618" s="146">
        <f>S1618*H1618</f>
        <v>0</v>
      </c>
      <c r="AR1618" s="147" t="s">
        <v>133</v>
      </c>
      <c r="AT1618" s="147" t="s">
        <v>352</v>
      </c>
      <c r="AU1618" s="147" t="s">
        <v>87</v>
      </c>
      <c r="AY1618" s="17" t="s">
        <v>348</v>
      </c>
      <c r="BE1618" s="148">
        <f>IF(N1618="základní",J1618,0)</f>
        <v>0</v>
      </c>
      <c r="BF1618" s="148">
        <f>IF(N1618="snížená",J1618,0)</f>
        <v>0</v>
      </c>
      <c r="BG1618" s="148">
        <f>IF(N1618="zákl. přenesená",J1618,0)</f>
        <v>0</v>
      </c>
      <c r="BH1618" s="148">
        <f>IF(N1618="sníž. přenesená",J1618,0)</f>
        <v>0</v>
      </c>
      <c r="BI1618" s="148">
        <f>IF(N1618="nulová",J1618,0)</f>
        <v>0</v>
      </c>
      <c r="BJ1618" s="17" t="s">
        <v>85</v>
      </c>
      <c r="BK1618" s="148">
        <f>ROUND(I1618*H1618,2)</f>
        <v>0</v>
      </c>
      <c r="BL1618" s="17" t="s">
        <v>133</v>
      </c>
      <c r="BM1618" s="147" t="s">
        <v>1381</v>
      </c>
    </row>
    <row r="1619" spans="2:65" s="1" customFormat="1" ht="10.199999999999999">
      <c r="B1619" s="33"/>
      <c r="D1619" s="149" t="s">
        <v>358</v>
      </c>
      <c r="F1619" s="150" t="s">
        <v>1382</v>
      </c>
      <c r="I1619" s="151"/>
      <c r="L1619" s="33"/>
      <c r="M1619" s="152"/>
      <c r="T1619" s="54"/>
      <c r="AT1619" s="17" t="s">
        <v>358</v>
      </c>
      <c r="AU1619" s="17" t="s">
        <v>87</v>
      </c>
    </row>
    <row r="1620" spans="2:65" s="12" customFormat="1" ht="10.199999999999999">
      <c r="B1620" s="153"/>
      <c r="D1620" s="154" t="s">
        <v>360</v>
      </c>
      <c r="E1620" s="155" t="s">
        <v>32</v>
      </c>
      <c r="F1620" s="156" t="s">
        <v>1359</v>
      </c>
      <c r="H1620" s="155" t="s">
        <v>32</v>
      </c>
      <c r="I1620" s="157"/>
      <c r="L1620" s="153"/>
      <c r="M1620" s="158"/>
      <c r="T1620" s="159"/>
      <c r="AT1620" s="155" t="s">
        <v>360</v>
      </c>
      <c r="AU1620" s="155" t="s">
        <v>87</v>
      </c>
      <c r="AV1620" s="12" t="s">
        <v>85</v>
      </c>
      <c r="AW1620" s="12" t="s">
        <v>39</v>
      </c>
      <c r="AX1620" s="12" t="s">
        <v>78</v>
      </c>
      <c r="AY1620" s="155" t="s">
        <v>348</v>
      </c>
    </row>
    <row r="1621" spans="2:65" s="13" customFormat="1" ht="10.199999999999999">
      <c r="B1621" s="160"/>
      <c r="D1621" s="154" t="s">
        <v>360</v>
      </c>
      <c r="E1621" s="161" t="s">
        <v>32</v>
      </c>
      <c r="F1621" s="162" t="s">
        <v>1360</v>
      </c>
      <c r="H1621" s="163">
        <v>0.3</v>
      </c>
      <c r="I1621" s="164"/>
      <c r="L1621" s="160"/>
      <c r="M1621" s="165"/>
      <c r="T1621" s="166"/>
      <c r="AT1621" s="161" t="s">
        <v>360</v>
      </c>
      <c r="AU1621" s="161" t="s">
        <v>87</v>
      </c>
      <c r="AV1621" s="13" t="s">
        <v>87</v>
      </c>
      <c r="AW1621" s="13" t="s">
        <v>39</v>
      </c>
      <c r="AX1621" s="13" t="s">
        <v>78</v>
      </c>
      <c r="AY1621" s="161" t="s">
        <v>348</v>
      </c>
    </row>
    <row r="1622" spans="2:65" s="12" customFormat="1" ht="10.199999999999999">
      <c r="B1622" s="153"/>
      <c r="D1622" s="154" t="s">
        <v>360</v>
      </c>
      <c r="E1622" s="155" t="s">
        <v>32</v>
      </c>
      <c r="F1622" s="156" t="s">
        <v>1361</v>
      </c>
      <c r="H1622" s="155" t="s">
        <v>32</v>
      </c>
      <c r="I1622" s="157"/>
      <c r="L1622" s="153"/>
      <c r="M1622" s="158"/>
      <c r="T1622" s="159"/>
      <c r="AT1622" s="155" t="s">
        <v>360</v>
      </c>
      <c r="AU1622" s="155" t="s">
        <v>87</v>
      </c>
      <c r="AV1622" s="12" t="s">
        <v>85</v>
      </c>
      <c r="AW1622" s="12" t="s">
        <v>39</v>
      </c>
      <c r="AX1622" s="12" t="s">
        <v>78</v>
      </c>
      <c r="AY1622" s="155" t="s">
        <v>348</v>
      </c>
    </row>
    <row r="1623" spans="2:65" s="13" customFormat="1" ht="10.199999999999999">
      <c r="B1623" s="160"/>
      <c r="D1623" s="154" t="s">
        <v>360</v>
      </c>
      <c r="E1623" s="161" t="s">
        <v>32</v>
      </c>
      <c r="F1623" s="162" t="s">
        <v>1362</v>
      </c>
      <c r="H1623" s="163">
        <v>2.4630000000000001</v>
      </c>
      <c r="I1623" s="164"/>
      <c r="L1623" s="160"/>
      <c r="M1623" s="165"/>
      <c r="T1623" s="166"/>
      <c r="AT1623" s="161" t="s">
        <v>360</v>
      </c>
      <c r="AU1623" s="161" t="s">
        <v>87</v>
      </c>
      <c r="AV1623" s="13" t="s">
        <v>87</v>
      </c>
      <c r="AW1623" s="13" t="s">
        <v>39</v>
      </c>
      <c r="AX1623" s="13" t="s">
        <v>78</v>
      </c>
      <c r="AY1623" s="161" t="s">
        <v>348</v>
      </c>
    </row>
    <row r="1624" spans="2:65" s="12" customFormat="1" ht="10.199999999999999">
      <c r="B1624" s="153"/>
      <c r="D1624" s="154" t="s">
        <v>360</v>
      </c>
      <c r="E1624" s="155" t="s">
        <v>32</v>
      </c>
      <c r="F1624" s="156" t="s">
        <v>1363</v>
      </c>
      <c r="H1624" s="155" t="s">
        <v>32</v>
      </c>
      <c r="I1624" s="157"/>
      <c r="L1624" s="153"/>
      <c r="M1624" s="158"/>
      <c r="T1624" s="159"/>
      <c r="AT1624" s="155" t="s">
        <v>360</v>
      </c>
      <c r="AU1624" s="155" t="s">
        <v>87</v>
      </c>
      <c r="AV1624" s="12" t="s">
        <v>85</v>
      </c>
      <c r="AW1624" s="12" t="s">
        <v>39</v>
      </c>
      <c r="AX1624" s="12" t="s">
        <v>78</v>
      </c>
      <c r="AY1624" s="155" t="s">
        <v>348</v>
      </c>
    </row>
    <row r="1625" spans="2:65" s="13" customFormat="1" ht="10.199999999999999">
      <c r="B1625" s="160"/>
      <c r="D1625" s="154" t="s">
        <v>360</v>
      </c>
      <c r="E1625" s="161" t="s">
        <v>32</v>
      </c>
      <c r="F1625" s="162" t="s">
        <v>1364</v>
      </c>
      <c r="H1625" s="163">
        <v>78.655000000000001</v>
      </c>
      <c r="I1625" s="164"/>
      <c r="L1625" s="160"/>
      <c r="M1625" s="165"/>
      <c r="T1625" s="166"/>
      <c r="AT1625" s="161" t="s">
        <v>360</v>
      </c>
      <c r="AU1625" s="161" t="s">
        <v>87</v>
      </c>
      <c r="AV1625" s="13" t="s">
        <v>87</v>
      </c>
      <c r="AW1625" s="13" t="s">
        <v>39</v>
      </c>
      <c r="AX1625" s="13" t="s">
        <v>78</v>
      </c>
      <c r="AY1625" s="161" t="s">
        <v>348</v>
      </c>
    </row>
    <row r="1626" spans="2:65" s="12" customFormat="1" ht="10.199999999999999">
      <c r="B1626" s="153"/>
      <c r="D1626" s="154" t="s">
        <v>360</v>
      </c>
      <c r="E1626" s="155" t="s">
        <v>32</v>
      </c>
      <c r="F1626" s="156" t="s">
        <v>1365</v>
      </c>
      <c r="H1626" s="155" t="s">
        <v>32</v>
      </c>
      <c r="I1626" s="157"/>
      <c r="L1626" s="153"/>
      <c r="M1626" s="158"/>
      <c r="T1626" s="159"/>
      <c r="AT1626" s="155" t="s">
        <v>360</v>
      </c>
      <c r="AU1626" s="155" t="s">
        <v>87</v>
      </c>
      <c r="AV1626" s="12" t="s">
        <v>85</v>
      </c>
      <c r="AW1626" s="12" t="s">
        <v>39</v>
      </c>
      <c r="AX1626" s="12" t="s">
        <v>78</v>
      </c>
      <c r="AY1626" s="155" t="s">
        <v>348</v>
      </c>
    </row>
    <row r="1627" spans="2:65" s="13" customFormat="1" ht="10.199999999999999">
      <c r="B1627" s="160"/>
      <c r="D1627" s="154" t="s">
        <v>360</v>
      </c>
      <c r="E1627" s="161" t="s">
        <v>32</v>
      </c>
      <c r="F1627" s="162" t="s">
        <v>1366</v>
      </c>
      <c r="H1627" s="163">
        <v>35.601999999999997</v>
      </c>
      <c r="I1627" s="164"/>
      <c r="L1627" s="160"/>
      <c r="M1627" s="165"/>
      <c r="T1627" s="166"/>
      <c r="AT1627" s="161" t="s">
        <v>360</v>
      </c>
      <c r="AU1627" s="161" t="s">
        <v>87</v>
      </c>
      <c r="AV1627" s="13" t="s">
        <v>87</v>
      </c>
      <c r="AW1627" s="13" t="s">
        <v>39</v>
      </c>
      <c r="AX1627" s="13" t="s">
        <v>78</v>
      </c>
      <c r="AY1627" s="161" t="s">
        <v>348</v>
      </c>
    </row>
    <row r="1628" spans="2:65" s="14" customFormat="1" ht="10.199999999999999">
      <c r="B1628" s="171"/>
      <c r="D1628" s="154" t="s">
        <v>360</v>
      </c>
      <c r="E1628" s="172" t="s">
        <v>32</v>
      </c>
      <c r="F1628" s="173" t="s">
        <v>444</v>
      </c>
      <c r="H1628" s="174">
        <v>117.02</v>
      </c>
      <c r="I1628" s="175"/>
      <c r="L1628" s="171"/>
      <c r="M1628" s="176"/>
      <c r="T1628" s="177"/>
      <c r="AT1628" s="172" t="s">
        <v>360</v>
      </c>
      <c r="AU1628" s="172" t="s">
        <v>87</v>
      </c>
      <c r="AV1628" s="14" t="s">
        <v>133</v>
      </c>
      <c r="AW1628" s="14" t="s">
        <v>39</v>
      </c>
      <c r="AX1628" s="14" t="s">
        <v>85</v>
      </c>
      <c r="AY1628" s="172" t="s">
        <v>348</v>
      </c>
    </row>
    <row r="1629" spans="2:65" s="1" customFormat="1" ht="44.25" customHeight="1">
      <c r="B1629" s="33"/>
      <c r="C1629" s="136" t="s">
        <v>1383</v>
      </c>
      <c r="D1629" s="136" t="s">
        <v>352</v>
      </c>
      <c r="E1629" s="137" t="s">
        <v>1384</v>
      </c>
      <c r="F1629" s="138" t="s">
        <v>1385</v>
      </c>
      <c r="G1629" s="139" t="s">
        <v>408</v>
      </c>
      <c r="H1629" s="140">
        <v>314.10899999999998</v>
      </c>
      <c r="I1629" s="141"/>
      <c r="J1629" s="142">
        <f>ROUND(I1629*H1629,2)</f>
        <v>0</v>
      </c>
      <c r="K1629" s="138" t="s">
        <v>356</v>
      </c>
      <c r="L1629" s="33"/>
      <c r="M1629" s="143" t="s">
        <v>32</v>
      </c>
      <c r="N1629" s="144" t="s">
        <v>49</v>
      </c>
      <c r="P1629" s="145">
        <f>O1629*H1629</f>
        <v>0</v>
      </c>
      <c r="Q1629" s="145">
        <v>0</v>
      </c>
      <c r="R1629" s="145">
        <f>Q1629*H1629</f>
        <v>0</v>
      </c>
      <c r="S1629" s="145">
        <v>0</v>
      </c>
      <c r="T1629" s="146">
        <f>S1629*H1629</f>
        <v>0</v>
      </c>
      <c r="AR1629" s="147" t="s">
        <v>133</v>
      </c>
      <c r="AT1629" s="147" t="s">
        <v>352</v>
      </c>
      <c r="AU1629" s="147" t="s">
        <v>87</v>
      </c>
      <c r="AY1629" s="17" t="s">
        <v>348</v>
      </c>
      <c r="BE1629" s="148">
        <f>IF(N1629="základní",J1629,0)</f>
        <v>0</v>
      </c>
      <c r="BF1629" s="148">
        <f>IF(N1629="snížená",J1629,0)</f>
        <v>0</v>
      </c>
      <c r="BG1629" s="148">
        <f>IF(N1629="zákl. přenesená",J1629,0)</f>
        <v>0</v>
      </c>
      <c r="BH1629" s="148">
        <f>IF(N1629="sníž. přenesená",J1629,0)</f>
        <v>0</v>
      </c>
      <c r="BI1629" s="148">
        <f>IF(N1629="nulová",J1629,0)</f>
        <v>0</v>
      </c>
      <c r="BJ1629" s="17" t="s">
        <v>85</v>
      </c>
      <c r="BK1629" s="148">
        <f>ROUND(I1629*H1629,2)</f>
        <v>0</v>
      </c>
      <c r="BL1629" s="17" t="s">
        <v>133</v>
      </c>
      <c r="BM1629" s="147" t="s">
        <v>1386</v>
      </c>
    </row>
    <row r="1630" spans="2:65" s="1" customFormat="1" ht="10.199999999999999">
      <c r="B1630" s="33"/>
      <c r="D1630" s="149" t="s">
        <v>358</v>
      </c>
      <c r="F1630" s="150" t="s">
        <v>1387</v>
      </c>
      <c r="I1630" s="151"/>
      <c r="L1630" s="33"/>
      <c r="M1630" s="152"/>
      <c r="T1630" s="54"/>
      <c r="AT1630" s="17" t="s">
        <v>358</v>
      </c>
      <c r="AU1630" s="17" t="s">
        <v>87</v>
      </c>
    </row>
    <row r="1631" spans="2:65" s="12" customFormat="1" ht="10.199999999999999">
      <c r="B1631" s="153"/>
      <c r="D1631" s="154" t="s">
        <v>360</v>
      </c>
      <c r="E1631" s="155" t="s">
        <v>32</v>
      </c>
      <c r="F1631" s="156" t="s">
        <v>1343</v>
      </c>
      <c r="H1631" s="155" t="s">
        <v>32</v>
      </c>
      <c r="I1631" s="157"/>
      <c r="L1631" s="153"/>
      <c r="M1631" s="158"/>
      <c r="T1631" s="159"/>
      <c r="AT1631" s="155" t="s">
        <v>360</v>
      </c>
      <c r="AU1631" s="155" t="s">
        <v>87</v>
      </c>
      <c r="AV1631" s="12" t="s">
        <v>85</v>
      </c>
      <c r="AW1631" s="12" t="s">
        <v>39</v>
      </c>
      <c r="AX1631" s="12" t="s">
        <v>78</v>
      </c>
      <c r="AY1631" s="155" t="s">
        <v>348</v>
      </c>
    </row>
    <row r="1632" spans="2:65" s="13" customFormat="1" ht="10.199999999999999">
      <c r="B1632" s="160"/>
      <c r="D1632" s="154" t="s">
        <v>360</v>
      </c>
      <c r="E1632" s="161" t="s">
        <v>32</v>
      </c>
      <c r="F1632" s="162" t="s">
        <v>1344</v>
      </c>
      <c r="H1632" s="163">
        <v>8.0000000000000002E-3</v>
      </c>
      <c r="I1632" s="164"/>
      <c r="L1632" s="160"/>
      <c r="M1632" s="165"/>
      <c r="T1632" s="166"/>
      <c r="AT1632" s="161" t="s">
        <v>360</v>
      </c>
      <c r="AU1632" s="161" t="s">
        <v>87</v>
      </c>
      <c r="AV1632" s="13" t="s">
        <v>87</v>
      </c>
      <c r="AW1632" s="13" t="s">
        <v>39</v>
      </c>
      <c r="AX1632" s="13" t="s">
        <v>78</v>
      </c>
      <c r="AY1632" s="161" t="s">
        <v>348</v>
      </c>
    </row>
    <row r="1633" spans="2:65" s="12" customFormat="1" ht="10.199999999999999">
      <c r="B1633" s="153"/>
      <c r="D1633" s="154" t="s">
        <v>360</v>
      </c>
      <c r="E1633" s="155" t="s">
        <v>32</v>
      </c>
      <c r="F1633" s="156" t="s">
        <v>1347</v>
      </c>
      <c r="H1633" s="155" t="s">
        <v>32</v>
      </c>
      <c r="I1633" s="157"/>
      <c r="L1633" s="153"/>
      <c r="M1633" s="158"/>
      <c r="T1633" s="159"/>
      <c r="AT1633" s="155" t="s">
        <v>360</v>
      </c>
      <c r="AU1633" s="155" t="s">
        <v>87</v>
      </c>
      <c r="AV1633" s="12" t="s">
        <v>85</v>
      </c>
      <c r="AW1633" s="12" t="s">
        <v>39</v>
      </c>
      <c r="AX1633" s="12" t="s">
        <v>78</v>
      </c>
      <c r="AY1633" s="155" t="s">
        <v>348</v>
      </c>
    </row>
    <row r="1634" spans="2:65" s="13" customFormat="1" ht="10.199999999999999">
      <c r="B1634" s="160"/>
      <c r="D1634" s="154" t="s">
        <v>360</v>
      </c>
      <c r="E1634" s="161" t="s">
        <v>32</v>
      </c>
      <c r="F1634" s="162" t="s">
        <v>1348</v>
      </c>
      <c r="H1634" s="163">
        <v>197.381</v>
      </c>
      <c r="I1634" s="164"/>
      <c r="L1634" s="160"/>
      <c r="M1634" s="165"/>
      <c r="T1634" s="166"/>
      <c r="AT1634" s="161" t="s">
        <v>360</v>
      </c>
      <c r="AU1634" s="161" t="s">
        <v>87</v>
      </c>
      <c r="AV1634" s="13" t="s">
        <v>87</v>
      </c>
      <c r="AW1634" s="13" t="s">
        <v>39</v>
      </c>
      <c r="AX1634" s="13" t="s">
        <v>78</v>
      </c>
      <c r="AY1634" s="161" t="s">
        <v>348</v>
      </c>
    </row>
    <row r="1635" spans="2:65" s="12" customFormat="1" ht="10.199999999999999">
      <c r="B1635" s="153"/>
      <c r="D1635" s="154" t="s">
        <v>360</v>
      </c>
      <c r="E1635" s="155" t="s">
        <v>32</v>
      </c>
      <c r="F1635" s="156" t="s">
        <v>1361</v>
      </c>
      <c r="H1635" s="155" t="s">
        <v>32</v>
      </c>
      <c r="I1635" s="157"/>
      <c r="L1635" s="153"/>
      <c r="M1635" s="158"/>
      <c r="T1635" s="159"/>
      <c r="AT1635" s="155" t="s">
        <v>360</v>
      </c>
      <c r="AU1635" s="155" t="s">
        <v>87</v>
      </c>
      <c r="AV1635" s="12" t="s">
        <v>85</v>
      </c>
      <c r="AW1635" s="12" t="s">
        <v>39</v>
      </c>
      <c r="AX1635" s="12" t="s">
        <v>78</v>
      </c>
      <c r="AY1635" s="155" t="s">
        <v>348</v>
      </c>
    </row>
    <row r="1636" spans="2:65" s="13" customFormat="1" ht="10.199999999999999">
      <c r="B1636" s="160"/>
      <c r="D1636" s="154" t="s">
        <v>360</v>
      </c>
      <c r="E1636" s="161" t="s">
        <v>32</v>
      </c>
      <c r="F1636" s="162" t="s">
        <v>1362</v>
      </c>
      <c r="H1636" s="163">
        <v>2.4630000000000001</v>
      </c>
      <c r="I1636" s="164"/>
      <c r="L1636" s="160"/>
      <c r="M1636" s="165"/>
      <c r="T1636" s="166"/>
      <c r="AT1636" s="161" t="s">
        <v>360</v>
      </c>
      <c r="AU1636" s="161" t="s">
        <v>87</v>
      </c>
      <c r="AV1636" s="13" t="s">
        <v>87</v>
      </c>
      <c r="AW1636" s="13" t="s">
        <v>39</v>
      </c>
      <c r="AX1636" s="13" t="s">
        <v>78</v>
      </c>
      <c r="AY1636" s="161" t="s">
        <v>348</v>
      </c>
    </row>
    <row r="1637" spans="2:65" s="12" customFormat="1" ht="10.199999999999999">
      <c r="B1637" s="153"/>
      <c r="D1637" s="154" t="s">
        <v>360</v>
      </c>
      <c r="E1637" s="155" t="s">
        <v>32</v>
      </c>
      <c r="F1637" s="156" t="s">
        <v>1363</v>
      </c>
      <c r="H1637" s="155" t="s">
        <v>32</v>
      </c>
      <c r="I1637" s="157"/>
      <c r="L1637" s="153"/>
      <c r="M1637" s="158"/>
      <c r="T1637" s="159"/>
      <c r="AT1637" s="155" t="s">
        <v>360</v>
      </c>
      <c r="AU1637" s="155" t="s">
        <v>87</v>
      </c>
      <c r="AV1637" s="12" t="s">
        <v>85</v>
      </c>
      <c r="AW1637" s="12" t="s">
        <v>39</v>
      </c>
      <c r="AX1637" s="12" t="s">
        <v>78</v>
      </c>
      <c r="AY1637" s="155" t="s">
        <v>348</v>
      </c>
    </row>
    <row r="1638" spans="2:65" s="13" customFormat="1" ht="10.199999999999999">
      <c r="B1638" s="160"/>
      <c r="D1638" s="154" t="s">
        <v>360</v>
      </c>
      <c r="E1638" s="161" t="s">
        <v>32</v>
      </c>
      <c r="F1638" s="162" t="s">
        <v>1364</v>
      </c>
      <c r="H1638" s="163">
        <v>78.655000000000001</v>
      </c>
      <c r="I1638" s="164"/>
      <c r="L1638" s="160"/>
      <c r="M1638" s="165"/>
      <c r="T1638" s="166"/>
      <c r="AT1638" s="161" t="s">
        <v>360</v>
      </c>
      <c r="AU1638" s="161" t="s">
        <v>87</v>
      </c>
      <c r="AV1638" s="13" t="s">
        <v>87</v>
      </c>
      <c r="AW1638" s="13" t="s">
        <v>39</v>
      </c>
      <c r="AX1638" s="13" t="s">
        <v>78</v>
      </c>
      <c r="AY1638" s="161" t="s">
        <v>348</v>
      </c>
    </row>
    <row r="1639" spans="2:65" s="12" customFormat="1" ht="10.199999999999999">
      <c r="B1639" s="153"/>
      <c r="D1639" s="154" t="s">
        <v>360</v>
      </c>
      <c r="E1639" s="155" t="s">
        <v>32</v>
      </c>
      <c r="F1639" s="156" t="s">
        <v>1365</v>
      </c>
      <c r="H1639" s="155" t="s">
        <v>32</v>
      </c>
      <c r="I1639" s="157"/>
      <c r="L1639" s="153"/>
      <c r="M1639" s="158"/>
      <c r="T1639" s="159"/>
      <c r="AT1639" s="155" t="s">
        <v>360</v>
      </c>
      <c r="AU1639" s="155" t="s">
        <v>87</v>
      </c>
      <c r="AV1639" s="12" t="s">
        <v>85</v>
      </c>
      <c r="AW1639" s="12" t="s">
        <v>39</v>
      </c>
      <c r="AX1639" s="12" t="s">
        <v>78</v>
      </c>
      <c r="AY1639" s="155" t="s">
        <v>348</v>
      </c>
    </row>
    <row r="1640" spans="2:65" s="13" customFormat="1" ht="10.199999999999999">
      <c r="B1640" s="160"/>
      <c r="D1640" s="154" t="s">
        <v>360</v>
      </c>
      <c r="E1640" s="161" t="s">
        <v>32</v>
      </c>
      <c r="F1640" s="162" t="s">
        <v>1366</v>
      </c>
      <c r="H1640" s="163">
        <v>35.601999999999997</v>
      </c>
      <c r="I1640" s="164"/>
      <c r="L1640" s="160"/>
      <c r="M1640" s="165"/>
      <c r="T1640" s="166"/>
      <c r="AT1640" s="161" t="s">
        <v>360</v>
      </c>
      <c r="AU1640" s="161" t="s">
        <v>87</v>
      </c>
      <c r="AV1640" s="13" t="s">
        <v>87</v>
      </c>
      <c r="AW1640" s="13" t="s">
        <v>39</v>
      </c>
      <c r="AX1640" s="13" t="s">
        <v>78</v>
      </c>
      <c r="AY1640" s="161" t="s">
        <v>348</v>
      </c>
    </row>
    <row r="1641" spans="2:65" s="14" customFormat="1" ht="10.199999999999999">
      <c r="B1641" s="171"/>
      <c r="D1641" s="154" t="s">
        <v>360</v>
      </c>
      <c r="E1641" s="172" t="s">
        <v>32</v>
      </c>
      <c r="F1641" s="173" t="s">
        <v>444</v>
      </c>
      <c r="H1641" s="174">
        <v>314.10899999999998</v>
      </c>
      <c r="I1641" s="175"/>
      <c r="L1641" s="171"/>
      <c r="M1641" s="176"/>
      <c r="T1641" s="177"/>
      <c r="AT1641" s="172" t="s">
        <v>360</v>
      </c>
      <c r="AU1641" s="172" t="s">
        <v>87</v>
      </c>
      <c r="AV1641" s="14" t="s">
        <v>133</v>
      </c>
      <c r="AW1641" s="14" t="s">
        <v>39</v>
      </c>
      <c r="AX1641" s="14" t="s">
        <v>85</v>
      </c>
      <c r="AY1641" s="172" t="s">
        <v>348</v>
      </c>
    </row>
    <row r="1642" spans="2:65" s="1" customFormat="1" ht="44.25" customHeight="1">
      <c r="B1642" s="33"/>
      <c r="C1642" s="136" t="s">
        <v>1388</v>
      </c>
      <c r="D1642" s="136" t="s">
        <v>352</v>
      </c>
      <c r="E1642" s="137" t="s">
        <v>1389</v>
      </c>
      <c r="F1642" s="138" t="s">
        <v>407</v>
      </c>
      <c r="G1642" s="139" t="s">
        <v>408</v>
      </c>
      <c r="H1642" s="140">
        <v>344.14600000000002</v>
      </c>
      <c r="I1642" s="141"/>
      <c r="J1642" s="142">
        <f>ROUND(I1642*H1642,2)</f>
        <v>0</v>
      </c>
      <c r="K1642" s="138" t="s">
        <v>356</v>
      </c>
      <c r="L1642" s="33"/>
      <c r="M1642" s="143" t="s">
        <v>32</v>
      </c>
      <c r="N1642" s="144" t="s">
        <v>49</v>
      </c>
      <c r="P1642" s="145">
        <f>O1642*H1642</f>
        <v>0</v>
      </c>
      <c r="Q1642" s="145">
        <v>0</v>
      </c>
      <c r="R1642" s="145">
        <f>Q1642*H1642</f>
        <v>0</v>
      </c>
      <c r="S1642" s="145">
        <v>0</v>
      </c>
      <c r="T1642" s="146">
        <f>S1642*H1642</f>
        <v>0</v>
      </c>
      <c r="AR1642" s="147" t="s">
        <v>133</v>
      </c>
      <c r="AT1642" s="147" t="s">
        <v>352</v>
      </c>
      <c r="AU1642" s="147" t="s">
        <v>87</v>
      </c>
      <c r="AY1642" s="17" t="s">
        <v>348</v>
      </c>
      <c r="BE1642" s="148">
        <f>IF(N1642="základní",J1642,0)</f>
        <v>0</v>
      </c>
      <c r="BF1642" s="148">
        <f>IF(N1642="snížená",J1642,0)</f>
        <v>0</v>
      </c>
      <c r="BG1642" s="148">
        <f>IF(N1642="zákl. přenesená",J1642,0)</f>
        <v>0</v>
      </c>
      <c r="BH1642" s="148">
        <f>IF(N1642="sníž. přenesená",J1642,0)</f>
        <v>0</v>
      </c>
      <c r="BI1642" s="148">
        <f>IF(N1642="nulová",J1642,0)</f>
        <v>0</v>
      </c>
      <c r="BJ1642" s="17" t="s">
        <v>85</v>
      </c>
      <c r="BK1642" s="148">
        <f>ROUND(I1642*H1642,2)</f>
        <v>0</v>
      </c>
      <c r="BL1642" s="17" t="s">
        <v>133</v>
      </c>
      <c r="BM1642" s="147" t="s">
        <v>1390</v>
      </c>
    </row>
    <row r="1643" spans="2:65" s="1" customFormat="1" ht="10.199999999999999">
      <c r="B1643" s="33"/>
      <c r="D1643" s="149" t="s">
        <v>358</v>
      </c>
      <c r="F1643" s="150" t="s">
        <v>1391</v>
      </c>
      <c r="I1643" s="151"/>
      <c r="L1643" s="33"/>
      <c r="M1643" s="152"/>
      <c r="T1643" s="54"/>
      <c r="AT1643" s="17" t="s">
        <v>358</v>
      </c>
      <c r="AU1643" s="17" t="s">
        <v>87</v>
      </c>
    </row>
    <row r="1644" spans="2:65" s="12" customFormat="1" ht="10.199999999999999">
      <c r="B1644" s="153"/>
      <c r="D1644" s="154" t="s">
        <v>360</v>
      </c>
      <c r="E1644" s="155" t="s">
        <v>32</v>
      </c>
      <c r="F1644" s="156" t="s">
        <v>1328</v>
      </c>
      <c r="H1644" s="155" t="s">
        <v>32</v>
      </c>
      <c r="I1644" s="157"/>
      <c r="L1644" s="153"/>
      <c r="M1644" s="158"/>
      <c r="T1644" s="159"/>
      <c r="AT1644" s="155" t="s">
        <v>360</v>
      </c>
      <c r="AU1644" s="155" t="s">
        <v>87</v>
      </c>
      <c r="AV1644" s="12" t="s">
        <v>85</v>
      </c>
      <c r="AW1644" s="12" t="s">
        <v>39</v>
      </c>
      <c r="AX1644" s="12" t="s">
        <v>78</v>
      </c>
      <c r="AY1644" s="155" t="s">
        <v>348</v>
      </c>
    </row>
    <row r="1645" spans="2:65" s="13" customFormat="1" ht="10.199999999999999">
      <c r="B1645" s="160"/>
      <c r="D1645" s="154" t="s">
        <v>360</v>
      </c>
      <c r="E1645" s="161" t="s">
        <v>32</v>
      </c>
      <c r="F1645" s="162" t="s">
        <v>1329</v>
      </c>
      <c r="H1645" s="163">
        <v>321.15199999999999</v>
      </c>
      <c r="I1645" s="164"/>
      <c r="L1645" s="160"/>
      <c r="M1645" s="165"/>
      <c r="T1645" s="166"/>
      <c r="AT1645" s="161" t="s">
        <v>360</v>
      </c>
      <c r="AU1645" s="161" t="s">
        <v>87</v>
      </c>
      <c r="AV1645" s="13" t="s">
        <v>87</v>
      </c>
      <c r="AW1645" s="13" t="s">
        <v>39</v>
      </c>
      <c r="AX1645" s="13" t="s">
        <v>78</v>
      </c>
      <c r="AY1645" s="161" t="s">
        <v>348</v>
      </c>
    </row>
    <row r="1646" spans="2:65" s="12" customFormat="1" ht="10.199999999999999">
      <c r="B1646" s="153"/>
      <c r="D1646" s="154" t="s">
        <v>360</v>
      </c>
      <c r="E1646" s="155" t="s">
        <v>32</v>
      </c>
      <c r="F1646" s="156" t="s">
        <v>1330</v>
      </c>
      <c r="H1646" s="155" t="s">
        <v>32</v>
      </c>
      <c r="I1646" s="157"/>
      <c r="L1646" s="153"/>
      <c r="M1646" s="158"/>
      <c r="T1646" s="159"/>
      <c r="AT1646" s="155" t="s">
        <v>360</v>
      </c>
      <c r="AU1646" s="155" t="s">
        <v>87</v>
      </c>
      <c r="AV1646" s="12" t="s">
        <v>85</v>
      </c>
      <c r="AW1646" s="12" t="s">
        <v>39</v>
      </c>
      <c r="AX1646" s="12" t="s">
        <v>78</v>
      </c>
      <c r="AY1646" s="155" t="s">
        <v>348</v>
      </c>
    </row>
    <row r="1647" spans="2:65" s="13" customFormat="1" ht="10.199999999999999">
      <c r="B1647" s="160"/>
      <c r="D1647" s="154" t="s">
        <v>360</v>
      </c>
      <c r="E1647" s="161" t="s">
        <v>32</v>
      </c>
      <c r="F1647" s="162" t="s">
        <v>1331</v>
      </c>
      <c r="H1647" s="163">
        <v>22.994</v>
      </c>
      <c r="I1647" s="164"/>
      <c r="L1647" s="160"/>
      <c r="M1647" s="165"/>
      <c r="T1647" s="166"/>
      <c r="AT1647" s="161" t="s">
        <v>360</v>
      </c>
      <c r="AU1647" s="161" t="s">
        <v>87</v>
      </c>
      <c r="AV1647" s="13" t="s">
        <v>87</v>
      </c>
      <c r="AW1647" s="13" t="s">
        <v>39</v>
      </c>
      <c r="AX1647" s="13" t="s">
        <v>78</v>
      </c>
      <c r="AY1647" s="161" t="s">
        <v>348</v>
      </c>
    </row>
    <row r="1648" spans="2:65" s="14" customFormat="1" ht="10.199999999999999">
      <c r="B1648" s="171"/>
      <c r="D1648" s="154" t="s">
        <v>360</v>
      </c>
      <c r="E1648" s="172" t="s">
        <v>32</v>
      </c>
      <c r="F1648" s="173" t="s">
        <v>444</v>
      </c>
      <c r="H1648" s="174">
        <v>344.14600000000002</v>
      </c>
      <c r="I1648" s="175"/>
      <c r="L1648" s="171"/>
      <c r="M1648" s="176"/>
      <c r="T1648" s="177"/>
      <c r="AT1648" s="172" t="s">
        <v>360</v>
      </c>
      <c r="AU1648" s="172" t="s">
        <v>87</v>
      </c>
      <c r="AV1648" s="14" t="s">
        <v>133</v>
      </c>
      <c r="AW1648" s="14" t="s">
        <v>39</v>
      </c>
      <c r="AX1648" s="14" t="s">
        <v>85</v>
      </c>
      <c r="AY1648" s="172" t="s">
        <v>348</v>
      </c>
    </row>
    <row r="1649" spans="2:65" s="1" customFormat="1" ht="44.25" customHeight="1">
      <c r="B1649" s="33"/>
      <c r="C1649" s="136" t="s">
        <v>1392</v>
      </c>
      <c r="D1649" s="136" t="s">
        <v>352</v>
      </c>
      <c r="E1649" s="137" t="s">
        <v>1393</v>
      </c>
      <c r="F1649" s="138" t="s">
        <v>1394</v>
      </c>
      <c r="G1649" s="139" t="s">
        <v>408</v>
      </c>
      <c r="H1649" s="140">
        <v>183.512</v>
      </c>
      <c r="I1649" s="141"/>
      <c r="J1649" s="142">
        <f>ROUND(I1649*H1649,2)</f>
        <v>0</v>
      </c>
      <c r="K1649" s="138" t="s">
        <v>356</v>
      </c>
      <c r="L1649" s="33"/>
      <c r="M1649" s="143" t="s">
        <v>32</v>
      </c>
      <c r="N1649" s="144" t="s">
        <v>49</v>
      </c>
      <c r="P1649" s="145">
        <f>O1649*H1649</f>
        <v>0</v>
      </c>
      <c r="Q1649" s="145">
        <v>0</v>
      </c>
      <c r="R1649" s="145">
        <f>Q1649*H1649</f>
        <v>0</v>
      </c>
      <c r="S1649" s="145">
        <v>0</v>
      </c>
      <c r="T1649" s="146">
        <f>S1649*H1649</f>
        <v>0</v>
      </c>
      <c r="AR1649" s="147" t="s">
        <v>133</v>
      </c>
      <c r="AT1649" s="147" t="s">
        <v>352</v>
      </c>
      <c r="AU1649" s="147" t="s">
        <v>87</v>
      </c>
      <c r="AY1649" s="17" t="s">
        <v>348</v>
      </c>
      <c r="BE1649" s="148">
        <f>IF(N1649="základní",J1649,0)</f>
        <v>0</v>
      </c>
      <c r="BF1649" s="148">
        <f>IF(N1649="snížená",J1649,0)</f>
        <v>0</v>
      </c>
      <c r="BG1649" s="148">
        <f>IF(N1649="zákl. přenesená",J1649,0)</f>
        <v>0</v>
      </c>
      <c r="BH1649" s="148">
        <f>IF(N1649="sníž. přenesená",J1649,0)</f>
        <v>0</v>
      </c>
      <c r="BI1649" s="148">
        <f>IF(N1649="nulová",J1649,0)</f>
        <v>0</v>
      </c>
      <c r="BJ1649" s="17" t="s">
        <v>85</v>
      </c>
      <c r="BK1649" s="148">
        <f>ROUND(I1649*H1649,2)</f>
        <v>0</v>
      </c>
      <c r="BL1649" s="17" t="s">
        <v>133</v>
      </c>
      <c r="BM1649" s="147" t="s">
        <v>1395</v>
      </c>
    </row>
    <row r="1650" spans="2:65" s="1" customFormat="1" ht="10.199999999999999">
      <c r="B1650" s="33"/>
      <c r="D1650" s="149" t="s">
        <v>358</v>
      </c>
      <c r="F1650" s="150" t="s">
        <v>1396</v>
      </c>
      <c r="I1650" s="151"/>
      <c r="L1650" s="33"/>
      <c r="M1650" s="152"/>
      <c r="T1650" s="54"/>
      <c r="AT1650" s="17" t="s">
        <v>358</v>
      </c>
      <c r="AU1650" s="17" t="s">
        <v>87</v>
      </c>
    </row>
    <row r="1651" spans="2:65" s="12" customFormat="1" ht="10.199999999999999">
      <c r="B1651" s="153"/>
      <c r="D1651" s="154" t="s">
        <v>360</v>
      </c>
      <c r="E1651" s="155" t="s">
        <v>32</v>
      </c>
      <c r="F1651" s="156" t="s">
        <v>1326</v>
      </c>
      <c r="H1651" s="155" t="s">
        <v>32</v>
      </c>
      <c r="I1651" s="157"/>
      <c r="L1651" s="153"/>
      <c r="M1651" s="158"/>
      <c r="T1651" s="159"/>
      <c r="AT1651" s="155" t="s">
        <v>360</v>
      </c>
      <c r="AU1651" s="155" t="s">
        <v>87</v>
      </c>
      <c r="AV1651" s="12" t="s">
        <v>85</v>
      </c>
      <c r="AW1651" s="12" t="s">
        <v>39</v>
      </c>
      <c r="AX1651" s="12" t="s">
        <v>78</v>
      </c>
      <c r="AY1651" s="155" t="s">
        <v>348</v>
      </c>
    </row>
    <row r="1652" spans="2:65" s="13" customFormat="1" ht="10.199999999999999">
      <c r="B1652" s="160"/>
      <c r="D1652" s="154" t="s">
        <v>360</v>
      </c>
      <c r="E1652" s="161" t="s">
        <v>32</v>
      </c>
      <c r="F1652" s="162" t="s">
        <v>1327</v>
      </c>
      <c r="H1652" s="163">
        <v>174.749</v>
      </c>
      <c r="I1652" s="164"/>
      <c r="L1652" s="160"/>
      <c r="M1652" s="165"/>
      <c r="T1652" s="166"/>
      <c r="AT1652" s="161" t="s">
        <v>360</v>
      </c>
      <c r="AU1652" s="161" t="s">
        <v>87</v>
      </c>
      <c r="AV1652" s="13" t="s">
        <v>87</v>
      </c>
      <c r="AW1652" s="13" t="s">
        <v>39</v>
      </c>
      <c r="AX1652" s="13" t="s">
        <v>78</v>
      </c>
      <c r="AY1652" s="161" t="s">
        <v>348</v>
      </c>
    </row>
    <row r="1653" spans="2:65" s="12" customFormat="1" ht="10.199999999999999">
      <c r="B1653" s="153"/>
      <c r="D1653" s="154" t="s">
        <v>360</v>
      </c>
      <c r="E1653" s="155" t="s">
        <v>32</v>
      </c>
      <c r="F1653" s="156" t="s">
        <v>1345</v>
      </c>
      <c r="H1653" s="155" t="s">
        <v>32</v>
      </c>
      <c r="I1653" s="157"/>
      <c r="L1653" s="153"/>
      <c r="M1653" s="158"/>
      <c r="T1653" s="159"/>
      <c r="AT1653" s="155" t="s">
        <v>360</v>
      </c>
      <c r="AU1653" s="155" t="s">
        <v>87</v>
      </c>
      <c r="AV1653" s="12" t="s">
        <v>85</v>
      </c>
      <c r="AW1653" s="12" t="s">
        <v>39</v>
      </c>
      <c r="AX1653" s="12" t="s">
        <v>78</v>
      </c>
      <c r="AY1653" s="155" t="s">
        <v>348</v>
      </c>
    </row>
    <row r="1654" spans="2:65" s="13" customFormat="1" ht="10.199999999999999">
      <c r="B1654" s="160"/>
      <c r="D1654" s="154" t="s">
        <v>360</v>
      </c>
      <c r="E1654" s="161" t="s">
        <v>32</v>
      </c>
      <c r="F1654" s="162" t="s">
        <v>1346</v>
      </c>
      <c r="H1654" s="163">
        <v>8.7629999999999999</v>
      </c>
      <c r="I1654" s="164"/>
      <c r="L1654" s="160"/>
      <c r="M1654" s="165"/>
      <c r="T1654" s="166"/>
      <c r="AT1654" s="161" t="s">
        <v>360</v>
      </c>
      <c r="AU1654" s="161" t="s">
        <v>87</v>
      </c>
      <c r="AV1654" s="13" t="s">
        <v>87</v>
      </c>
      <c r="AW1654" s="13" t="s">
        <v>39</v>
      </c>
      <c r="AX1654" s="13" t="s">
        <v>78</v>
      </c>
      <c r="AY1654" s="161" t="s">
        <v>348</v>
      </c>
    </row>
    <row r="1655" spans="2:65" s="14" customFormat="1" ht="10.199999999999999">
      <c r="B1655" s="171"/>
      <c r="D1655" s="154" t="s">
        <v>360</v>
      </c>
      <c r="E1655" s="172" t="s">
        <v>32</v>
      </c>
      <c r="F1655" s="173" t="s">
        <v>444</v>
      </c>
      <c r="H1655" s="174">
        <v>183.512</v>
      </c>
      <c r="I1655" s="175"/>
      <c r="L1655" s="171"/>
      <c r="M1655" s="176"/>
      <c r="T1655" s="177"/>
      <c r="AT1655" s="172" t="s">
        <v>360</v>
      </c>
      <c r="AU1655" s="172" t="s">
        <v>87</v>
      </c>
      <c r="AV1655" s="14" t="s">
        <v>133</v>
      </c>
      <c r="AW1655" s="14" t="s">
        <v>39</v>
      </c>
      <c r="AX1655" s="14" t="s">
        <v>85</v>
      </c>
      <c r="AY1655" s="172" t="s">
        <v>348</v>
      </c>
    </row>
    <row r="1656" spans="2:65" s="11" customFormat="1" ht="22.8" customHeight="1">
      <c r="B1656" s="124"/>
      <c r="D1656" s="125" t="s">
        <v>77</v>
      </c>
      <c r="E1656" s="134" t="s">
        <v>1397</v>
      </c>
      <c r="F1656" s="134" t="s">
        <v>1398</v>
      </c>
      <c r="I1656" s="127"/>
      <c r="J1656" s="135">
        <f>BK1656</f>
        <v>0</v>
      </c>
      <c r="L1656" s="124"/>
      <c r="M1656" s="129"/>
      <c r="P1656" s="130">
        <f>SUM(P1657:P1658)</f>
        <v>0</v>
      </c>
      <c r="R1656" s="130">
        <f>SUM(R1657:R1658)</f>
        <v>0</v>
      </c>
      <c r="T1656" s="131">
        <f>SUM(T1657:T1658)</f>
        <v>0</v>
      </c>
      <c r="AR1656" s="125" t="s">
        <v>85</v>
      </c>
      <c r="AT1656" s="132" t="s">
        <v>77</v>
      </c>
      <c r="AU1656" s="132" t="s">
        <v>85</v>
      </c>
      <c r="AY1656" s="125" t="s">
        <v>348</v>
      </c>
      <c r="BK1656" s="133">
        <f>SUM(BK1657:BK1658)</f>
        <v>0</v>
      </c>
    </row>
    <row r="1657" spans="2:65" s="1" customFormat="1" ht="37.799999999999997" customHeight="1">
      <c r="B1657" s="33"/>
      <c r="C1657" s="136" t="s">
        <v>1399</v>
      </c>
      <c r="D1657" s="136" t="s">
        <v>352</v>
      </c>
      <c r="E1657" s="137" t="s">
        <v>1400</v>
      </c>
      <c r="F1657" s="138" t="s">
        <v>1401</v>
      </c>
      <c r="G1657" s="139" t="s">
        <v>408</v>
      </c>
      <c r="H1657" s="140">
        <v>307.26600000000002</v>
      </c>
      <c r="I1657" s="141"/>
      <c r="J1657" s="142">
        <f>ROUND(I1657*H1657,2)</f>
        <v>0</v>
      </c>
      <c r="K1657" s="138" t="s">
        <v>356</v>
      </c>
      <c r="L1657" s="33"/>
      <c r="M1657" s="143" t="s">
        <v>32</v>
      </c>
      <c r="N1657" s="144" t="s">
        <v>49</v>
      </c>
      <c r="P1657" s="145">
        <f>O1657*H1657</f>
        <v>0</v>
      </c>
      <c r="Q1657" s="145">
        <v>0</v>
      </c>
      <c r="R1657" s="145">
        <f>Q1657*H1657</f>
        <v>0</v>
      </c>
      <c r="S1657" s="145">
        <v>0</v>
      </c>
      <c r="T1657" s="146">
        <f>S1657*H1657</f>
        <v>0</v>
      </c>
      <c r="AR1657" s="147" t="s">
        <v>133</v>
      </c>
      <c r="AT1657" s="147" t="s">
        <v>352</v>
      </c>
      <c r="AU1657" s="147" t="s">
        <v>87</v>
      </c>
      <c r="AY1657" s="17" t="s">
        <v>348</v>
      </c>
      <c r="BE1657" s="148">
        <f>IF(N1657="základní",J1657,0)</f>
        <v>0</v>
      </c>
      <c r="BF1657" s="148">
        <f>IF(N1657="snížená",J1657,0)</f>
        <v>0</v>
      </c>
      <c r="BG1657" s="148">
        <f>IF(N1657="zákl. přenesená",J1657,0)</f>
        <v>0</v>
      </c>
      <c r="BH1657" s="148">
        <f>IF(N1657="sníž. přenesená",J1657,0)</f>
        <v>0</v>
      </c>
      <c r="BI1657" s="148">
        <f>IF(N1657="nulová",J1657,0)</f>
        <v>0</v>
      </c>
      <c r="BJ1657" s="17" t="s">
        <v>85</v>
      </c>
      <c r="BK1657" s="148">
        <f>ROUND(I1657*H1657,2)</f>
        <v>0</v>
      </c>
      <c r="BL1657" s="17" t="s">
        <v>133</v>
      </c>
      <c r="BM1657" s="147" t="s">
        <v>1402</v>
      </c>
    </row>
    <row r="1658" spans="2:65" s="1" customFormat="1" ht="10.199999999999999">
      <c r="B1658" s="33"/>
      <c r="D1658" s="149" t="s">
        <v>358</v>
      </c>
      <c r="F1658" s="150" t="s">
        <v>1403</v>
      </c>
      <c r="I1658" s="151"/>
      <c r="L1658" s="33"/>
      <c r="M1658" s="152"/>
      <c r="T1658" s="54"/>
      <c r="AT1658" s="17" t="s">
        <v>358</v>
      </c>
      <c r="AU1658" s="17" t="s">
        <v>87</v>
      </c>
    </row>
    <row r="1659" spans="2:65" s="11" customFormat="1" ht="25.95" customHeight="1">
      <c r="B1659" s="124"/>
      <c r="D1659" s="125" t="s">
        <v>77</v>
      </c>
      <c r="E1659" s="126" t="s">
        <v>496</v>
      </c>
      <c r="F1659" s="126" t="s">
        <v>1404</v>
      </c>
      <c r="I1659" s="127"/>
      <c r="J1659" s="128">
        <f>BK1659</f>
        <v>0</v>
      </c>
      <c r="L1659" s="124"/>
      <c r="M1659" s="129"/>
      <c r="P1659" s="130">
        <f>P1660</f>
        <v>0</v>
      </c>
      <c r="R1659" s="130">
        <f>R1660</f>
        <v>6.5067760000000002E-2</v>
      </c>
      <c r="T1659" s="131">
        <f>T1660</f>
        <v>0</v>
      </c>
      <c r="AR1659" s="125" t="s">
        <v>113</v>
      </c>
      <c r="AT1659" s="132" t="s">
        <v>77</v>
      </c>
      <c r="AU1659" s="132" t="s">
        <v>78</v>
      </c>
      <c r="AY1659" s="125" t="s">
        <v>348</v>
      </c>
      <c r="BK1659" s="133">
        <f>BK1660</f>
        <v>0</v>
      </c>
    </row>
    <row r="1660" spans="2:65" s="11" customFormat="1" ht="22.8" customHeight="1">
      <c r="B1660" s="124"/>
      <c r="D1660" s="125" t="s">
        <v>77</v>
      </c>
      <c r="E1660" s="134" t="s">
        <v>1405</v>
      </c>
      <c r="F1660" s="134" t="s">
        <v>1406</v>
      </c>
      <c r="I1660" s="127"/>
      <c r="J1660" s="135">
        <f>BK1660</f>
        <v>0</v>
      </c>
      <c r="L1660" s="124"/>
      <c r="M1660" s="129"/>
      <c r="P1660" s="130">
        <f>P1661</f>
        <v>0</v>
      </c>
      <c r="R1660" s="130">
        <f>R1661</f>
        <v>6.5067760000000002E-2</v>
      </c>
      <c r="T1660" s="131">
        <f>T1661</f>
        <v>0</v>
      </c>
      <c r="AR1660" s="125" t="s">
        <v>113</v>
      </c>
      <c r="AT1660" s="132" t="s">
        <v>77</v>
      </c>
      <c r="AU1660" s="132" t="s">
        <v>85</v>
      </c>
      <c r="AY1660" s="125" t="s">
        <v>348</v>
      </c>
      <c r="BK1660" s="133">
        <f>BK1661</f>
        <v>0</v>
      </c>
    </row>
    <row r="1661" spans="2:65" s="11" customFormat="1" ht="20.85" customHeight="1">
      <c r="B1661" s="124"/>
      <c r="D1661" s="125" t="s">
        <v>77</v>
      </c>
      <c r="E1661" s="134" t="s">
        <v>1407</v>
      </c>
      <c r="F1661" s="134" t="s">
        <v>1408</v>
      </c>
      <c r="I1661" s="127"/>
      <c r="J1661" s="135">
        <f>BK1661</f>
        <v>0</v>
      </c>
      <c r="L1661" s="124"/>
      <c r="M1661" s="129"/>
      <c r="P1661" s="130">
        <f>SUM(P1662:P1689)</f>
        <v>0</v>
      </c>
      <c r="R1661" s="130">
        <f>SUM(R1662:R1689)</f>
        <v>6.5067760000000002E-2</v>
      </c>
      <c r="T1661" s="131">
        <f>SUM(T1662:T1689)</f>
        <v>0</v>
      </c>
      <c r="AR1661" s="125" t="s">
        <v>113</v>
      </c>
      <c r="AT1661" s="132" t="s">
        <v>77</v>
      </c>
      <c r="AU1661" s="132" t="s">
        <v>87</v>
      </c>
      <c r="AY1661" s="125" t="s">
        <v>348</v>
      </c>
      <c r="BK1661" s="133">
        <f>SUM(BK1662:BK1689)</f>
        <v>0</v>
      </c>
    </row>
    <row r="1662" spans="2:65" s="1" customFormat="1" ht="24.15" customHeight="1">
      <c r="B1662" s="33"/>
      <c r="C1662" s="136" t="s">
        <v>1409</v>
      </c>
      <c r="D1662" s="136" t="s">
        <v>352</v>
      </c>
      <c r="E1662" s="137" t="s">
        <v>1410</v>
      </c>
      <c r="F1662" s="138" t="s">
        <v>1411</v>
      </c>
      <c r="G1662" s="139" t="s">
        <v>436</v>
      </c>
      <c r="H1662" s="140">
        <v>23.33</v>
      </c>
      <c r="I1662" s="141"/>
      <c r="J1662" s="142">
        <f>ROUND(I1662*H1662,2)</f>
        <v>0</v>
      </c>
      <c r="K1662" s="138" t="s">
        <v>356</v>
      </c>
      <c r="L1662" s="33"/>
      <c r="M1662" s="143" t="s">
        <v>32</v>
      </c>
      <c r="N1662" s="144" t="s">
        <v>49</v>
      </c>
      <c r="P1662" s="145">
        <f>O1662*H1662</f>
        <v>0</v>
      </c>
      <c r="Q1662" s="145">
        <v>1.9E-3</v>
      </c>
      <c r="R1662" s="145">
        <f>Q1662*H1662</f>
        <v>4.4326999999999998E-2</v>
      </c>
      <c r="S1662" s="145">
        <v>0</v>
      </c>
      <c r="T1662" s="146">
        <f>S1662*H1662</f>
        <v>0</v>
      </c>
      <c r="AR1662" s="147" t="s">
        <v>732</v>
      </c>
      <c r="AT1662" s="147" t="s">
        <v>352</v>
      </c>
      <c r="AU1662" s="147" t="s">
        <v>113</v>
      </c>
      <c r="AY1662" s="17" t="s">
        <v>348</v>
      </c>
      <c r="BE1662" s="148">
        <f>IF(N1662="základní",J1662,0)</f>
        <v>0</v>
      </c>
      <c r="BF1662" s="148">
        <f>IF(N1662="snížená",J1662,0)</f>
        <v>0</v>
      </c>
      <c r="BG1662" s="148">
        <f>IF(N1662="zákl. přenesená",J1662,0)</f>
        <v>0</v>
      </c>
      <c r="BH1662" s="148">
        <f>IF(N1662="sníž. přenesená",J1662,0)</f>
        <v>0</v>
      </c>
      <c r="BI1662" s="148">
        <f>IF(N1662="nulová",J1662,0)</f>
        <v>0</v>
      </c>
      <c r="BJ1662" s="17" t="s">
        <v>85</v>
      </c>
      <c r="BK1662" s="148">
        <f>ROUND(I1662*H1662,2)</f>
        <v>0</v>
      </c>
      <c r="BL1662" s="17" t="s">
        <v>732</v>
      </c>
      <c r="BM1662" s="147" t="s">
        <v>1412</v>
      </c>
    </row>
    <row r="1663" spans="2:65" s="1" customFormat="1" ht="10.199999999999999">
      <c r="B1663" s="33"/>
      <c r="D1663" s="149" t="s">
        <v>358</v>
      </c>
      <c r="F1663" s="150" t="s">
        <v>1413</v>
      </c>
      <c r="I1663" s="151"/>
      <c r="L1663" s="33"/>
      <c r="M1663" s="152"/>
      <c r="T1663" s="54"/>
      <c r="AT1663" s="17" t="s">
        <v>358</v>
      </c>
      <c r="AU1663" s="17" t="s">
        <v>113</v>
      </c>
    </row>
    <row r="1664" spans="2:65" s="12" customFormat="1" ht="10.199999999999999">
      <c r="B1664" s="153"/>
      <c r="D1664" s="154" t="s">
        <v>360</v>
      </c>
      <c r="E1664" s="155" t="s">
        <v>32</v>
      </c>
      <c r="F1664" s="156" t="s">
        <v>361</v>
      </c>
      <c r="H1664" s="155" t="s">
        <v>32</v>
      </c>
      <c r="I1664" s="157"/>
      <c r="L1664" s="153"/>
      <c r="M1664" s="158"/>
      <c r="T1664" s="159"/>
      <c r="AT1664" s="155" t="s">
        <v>360</v>
      </c>
      <c r="AU1664" s="155" t="s">
        <v>113</v>
      </c>
      <c r="AV1664" s="12" t="s">
        <v>85</v>
      </c>
      <c r="AW1664" s="12" t="s">
        <v>39</v>
      </c>
      <c r="AX1664" s="12" t="s">
        <v>78</v>
      </c>
      <c r="AY1664" s="155" t="s">
        <v>348</v>
      </c>
    </row>
    <row r="1665" spans="2:65" s="12" customFormat="1" ht="10.199999999999999">
      <c r="B1665" s="153"/>
      <c r="D1665" s="154" t="s">
        <v>360</v>
      </c>
      <c r="E1665" s="155" t="s">
        <v>32</v>
      </c>
      <c r="F1665" s="156" t="s">
        <v>1414</v>
      </c>
      <c r="H1665" s="155" t="s">
        <v>32</v>
      </c>
      <c r="I1665" s="157"/>
      <c r="L1665" s="153"/>
      <c r="M1665" s="158"/>
      <c r="T1665" s="159"/>
      <c r="AT1665" s="155" t="s">
        <v>360</v>
      </c>
      <c r="AU1665" s="155" t="s">
        <v>113</v>
      </c>
      <c r="AV1665" s="12" t="s">
        <v>85</v>
      </c>
      <c r="AW1665" s="12" t="s">
        <v>39</v>
      </c>
      <c r="AX1665" s="12" t="s">
        <v>78</v>
      </c>
      <c r="AY1665" s="155" t="s">
        <v>348</v>
      </c>
    </row>
    <row r="1666" spans="2:65" s="12" customFormat="1" ht="10.199999999999999">
      <c r="B1666" s="153"/>
      <c r="D1666" s="154" t="s">
        <v>360</v>
      </c>
      <c r="E1666" s="155" t="s">
        <v>32</v>
      </c>
      <c r="F1666" s="156" t="s">
        <v>1415</v>
      </c>
      <c r="H1666" s="155" t="s">
        <v>32</v>
      </c>
      <c r="I1666" s="157"/>
      <c r="L1666" s="153"/>
      <c r="M1666" s="158"/>
      <c r="T1666" s="159"/>
      <c r="AT1666" s="155" t="s">
        <v>360</v>
      </c>
      <c r="AU1666" s="155" t="s">
        <v>113</v>
      </c>
      <c r="AV1666" s="12" t="s">
        <v>85</v>
      </c>
      <c r="AW1666" s="12" t="s">
        <v>39</v>
      </c>
      <c r="AX1666" s="12" t="s">
        <v>78</v>
      </c>
      <c r="AY1666" s="155" t="s">
        <v>348</v>
      </c>
    </row>
    <row r="1667" spans="2:65" s="12" customFormat="1" ht="10.199999999999999">
      <c r="B1667" s="153"/>
      <c r="D1667" s="154" t="s">
        <v>360</v>
      </c>
      <c r="E1667" s="155" t="s">
        <v>32</v>
      </c>
      <c r="F1667" s="156" t="s">
        <v>1416</v>
      </c>
      <c r="H1667" s="155" t="s">
        <v>32</v>
      </c>
      <c r="I1667" s="157"/>
      <c r="L1667" s="153"/>
      <c r="M1667" s="158"/>
      <c r="T1667" s="159"/>
      <c r="AT1667" s="155" t="s">
        <v>360</v>
      </c>
      <c r="AU1667" s="155" t="s">
        <v>113</v>
      </c>
      <c r="AV1667" s="12" t="s">
        <v>85</v>
      </c>
      <c r="AW1667" s="12" t="s">
        <v>39</v>
      </c>
      <c r="AX1667" s="12" t="s">
        <v>78</v>
      </c>
      <c r="AY1667" s="155" t="s">
        <v>348</v>
      </c>
    </row>
    <row r="1668" spans="2:65" s="12" customFormat="1" ht="10.199999999999999">
      <c r="B1668" s="153"/>
      <c r="D1668" s="154" t="s">
        <v>360</v>
      </c>
      <c r="E1668" s="155" t="s">
        <v>32</v>
      </c>
      <c r="F1668" s="156" t="s">
        <v>1417</v>
      </c>
      <c r="H1668" s="155" t="s">
        <v>32</v>
      </c>
      <c r="I1668" s="157"/>
      <c r="L1668" s="153"/>
      <c r="M1668" s="158"/>
      <c r="T1668" s="159"/>
      <c r="AT1668" s="155" t="s">
        <v>360</v>
      </c>
      <c r="AU1668" s="155" t="s">
        <v>113</v>
      </c>
      <c r="AV1668" s="12" t="s">
        <v>85</v>
      </c>
      <c r="AW1668" s="12" t="s">
        <v>39</v>
      </c>
      <c r="AX1668" s="12" t="s">
        <v>78</v>
      </c>
      <c r="AY1668" s="155" t="s">
        <v>348</v>
      </c>
    </row>
    <row r="1669" spans="2:65" s="13" customFormat="1" ht="10.199999999999999">
      <c r="B1669" s="160"/>
      <c r="D1669" s="154" t="s">
        <v>360</v>
      </c>
      <c r="E1669" s="162" t="s">
        <v>32</v>
      </c>
      <c r="F1669" s="170" t="s">
        <v>246</v>
      </c>
      <c r="H1669" s="163">
        <v>23.33</v>
      </c>
      <c r="I1669" s="164"/>
      <c r="L1669" s="160"/>
      <c r="M1669" s="165"/>
      <c r="T1669" s="166"/>
      <c r="AT1669" s="161" t="s">
        <v>360</v>
      </c>
      <c r="AU1669" s="161" t="s">
        <v>113</v>
      </c>
      <c r="AV1669" s="13" t="s">
        <v>87</v>
      </c>
      <c r="AW1669" s="13" t="s">
        <v>39</v>
      </c>
      <c r="AX1669" s="13" t="s">
        <v>85</v>
      </c>
      <c r="AY1669" s="161" t="s">
        <v>348</v>
      </c>
    </row>
    <row r="1670" spans="2:65" s="1" customFormat="1" ht="37.799999999999997" customHeight="1">
      <c r="B1670" s="33"/>
      <c r="C1670" s="136" t="s">
        <v>1418</v>
      </c>
      <c r="D1670" s="136" t="s">
        <v>352</v>
      </c>
      <c r="E1670" s="137" t="s">
        <v>1419</v>
      </c>
      <c r="F1670" s="138" t="s">
        <v>1420</v>
      </c>
      <c r="G1670" s="139" t="s">
        <v>436</v>
      </c>
      <c r="H1670" s="140">
        <v>23.33</v>
      </c>
      <c r="I1670" s="141"/>
      <c r="J1670" s="142">
        <f>ROUND(I1670*H1670,2)</f>
        <v>0</v>
      </c>
      <c r="K1670" s="138" t="s">
        <v>356</v>
      </c>
      <c r="L1670" s="33"/>
      <c r="M1670" s="143" t="s">
        <v>32</v>
      </c>
      <c r="N1670" s="144" t="s">
        <v>49</v>
      </c>
      <c r="P1670" s="145">
        <f>O1670*H1670</f>
        <v>0</v>
      </c>
      <c r="Q1670" s="145">
        <v>6.9999999999999994E-5</v>
      </c>
      <c r="R1670" s="145">
        <f>Q1670*H1670</f>
        <v>1.6330999999999997E-3</v>
      </c>
      <c r="S1670" s="145">
        <v>0</v>
      </c>
      <c r="T1670" s="146">
        <f>S1670*H1670</f>
        <v>0</v>
      </c>
      <c r="AR1670" s="147" t="s">
        <v>732</v>
      </c>
      <c r="AT1670" s="147" t="s">
        <v>352</v>
      </c>
      <c r="AU1670" s="147" t="s">
        <v>113</v>
      </c>
      <c r="AY1670" s="17" t="s">
        <v>348</v>
      </c>
      <c r="BE1670" s="148">
        <f>IF(N1670="základní",J1670,0)</f>
        <v>0</v>
      </c>
      <c r="BF1670" s="148">
        <f>IF(N1670="snížená",J1670,0)</f>
        <v>0</v>
      </c>
      <c r="BG1670" s="148">
        <f>IF(N1670="zákl. přenesená",J1670,0)</f>
        <v>0</v>
      </c>
      <c r="BH1670" s="148">
        <f>IF(N1670="sníž. přenesená",J1670,0)</f>
        <v>0</v>
      </c>
      <c r="BI1670" s="148">
        <f>IF(N1670="nulová",J1670,0)</f>
        <v>0</v>
      </c>
      <c r="BJ1670" s="17" t="s">
        <v>85</v>
      </c>
      <c r="BK1670" s="148">
        <f>ROUND(I1670*H1670,2)</f>
        <v>0</v>
      </c>
      <c r="BL1670" s="17" t="s">
        <v>732</v>
      </c>
      <c r="BM1670" s="147" t="s">
        <v>1421</v>
      </c>
    </row>
    <row r="1671" spans="2:65" s="1" customFormat="1" ht="10.199999999999999">
      <c r="B1671" s="33"/>
      <c r="D1671" s="149" t="s">
        <v>358</v>
      </c>
      <c r="F1671" s="150" t="s">
        <v>1422</v>
      </c>
      <c r="I1671" s="151"/>
      <c r="L1671" s="33"/>
      <c r="M1671" s="152"/>
      <c r="T1671" s="54"/>
      <c r="AT1671" s="17" t="s">
        <v>358</v>
      </c>
      <c r="AU1671" s="17" t="s">
        <v>113</v>
      </c>
    </row>
    <row r="1672" spans="2:65" s="12" customFormat="1" ht="10.199999999999999">
      <c r="B1672" s="153"/>
      <c r="D1672" s="154" t="s">
        <v>360</v>
      </c>
      <c r="E1672" s="155" t="s">
        <v>32</v>
      </c>
      <c r="F1672" s="156" t="s">
        <v>361</v>
      </c>
      <c r="H1672" s="155" t="s">
        <v>32</v>
      </c>
      <c r="I1672" s="157"/>
      <c r="L1672" s="153"/>
      <c r="M1672" s="158"/>
      <c r="T1672" s="159"/>
      <c r="AT1672" s="155" t="s">
        <v>360</v>
      </c>
      <c r="AU1672" s="155" t="s">
        <v>113</v>
      </c>
      <c r="AV1672" s="12" t="s">
        <v>85</v>
      </c>
      <c r="AW1672" s="12" t="s">
        <v>39</v>
      </c>
      <c r="AX1672" s="12" t="s">
        <v>78</v>
      </c>
      <c r="AY1672" s="155" t="s">
        <v>348</v>
      </c>
    </row>
    <row r="1673" spans="2:65" s="12" customFormat="1" ht="10.199999999999999">
      <c r="B1673" s="153"/>
      <c r="D1673" s="154" t="s">
        <v>360</v>
      </c>
      <c r="E1673" s="155" t="s">
        <v>32</v>
      </c>
      <c r="F1673" s="156" t="s">
        <v>1414</v>
      </c>
      <c r="H1673" s="155" t="s">
        <v>32</v>
      </c>
      <c r="I1673" s="157"/>
      <c r="L1673" s="153"/>
      <c r="M1673" s="158"/>
      <c r="T1673" s="159"/>
      <c r="AT1673" s="155" t="s">
        <v>360</v>
      </c>
      <c r="AU1673" s="155" t="s">
        <v>113</v>
      </c>
      <c r="AV1673" s="12" t="s">
        <v>85</v>
      </c>
      <c r="AW1673" s="12" t="s">
        <v>39</v>
      </c>
      <c r="AX1673" s="12" t="s">
        <v>78</v>
      </c>
      <c r="AY1673" s="155" t="s">
        <v>348</v>
      </c>
    </row>
    <row r="1674" spans="2:65" s="12" customFormat="1" ht="10.199999999999999">
      <c r="B1674" s="153"/>
      <c r="D1674" s="154" t="s">
        <v>360</v>
      </c>
      <c r="E1674" s="155" t="s">
        <v>32</v>
      </c>
      <c r="F1674" s="156" t="s">
        <v>1415</v>
      </c>
      <c r="H1674" s="155" t="s">
        <v>32</v>
      </c>
      <c r="I1674" s="157"/>
      <c r="L1674" s="153"/>
      <c r="M1674" s="158"/>
      <c r="T1674" s="159"/>
      <c r="AT1674" s="155" t="s">
        <v>360</v>
      </c>
      <c r="AU1674" s="155" t="s">
        <v>113</v>
      </c>
      <c r="AV1674" s="12" t="s">
        <v>85</v>
      </c>
      <c r="AW1674" s="12" t="s">
        <v>39</v>
      </c>
      <c r="AX1674" s="12" t="s">
        <v>78</v>
      </c>
      <c r="AY1674" s="155" t="s">
        <v>348</v>
      </c>
    </row>
    <row r="1675" spans="2:65" s="12" customFormat="1" ht="10.199999999999999">
      <c r="B1675" s="153"/>
      <c r="D1675" s="154" t="s">
        <v>360</v>
      </c>
      <c r="E1675" s="155" t="s">
        <v>32</v>
      </c>
      <c r="F1675" s="156" t="s">
        <v>1416</v>
      </c>
      <c r="H1675" s="155" t="s">
        <v>32</v>
      </c>
      <c r="I1675" s="157"/>
      <c r="L1675" s="153"/>
      <c r="M1675" s="158"/>
      <c r="T1675" s="159"/>
      <c r="AT1675" s="155" t="s">
        <v>360</v>
      </c>
      <c r="AU1675" s="155" t="s">
        <v>113</v>
      </c>
      <c r="AV1675" s="12" t="s">
        <v>85</v>
      </c>
      <c r="AW1675" s="12" t="s">
        <v>39</v>
      </c>
      <c r="AX1675" s="12" t="s">
        <v>78</v>
      </c>
      <c r="AY1675" s="155" t="s">
        <v>348</v>
      </c>
    </row>
    <row r="1676" spans="2:65" s="12" customFormat="1" ht="10.199999999999999">
      <c r="B1676" s="153"/>
      <c r="D1676" s="154" t="s">
        <v>360</v>
      </c>
      <c r="E1676" s="155" t="s">
        <v>32</v>
      </c>
      <c r="F1676" s="156" t="s">
        <v>1417</v>
      </c>
      <c r="H1676" s="155" t="s">
        <v>32</v>
      </c>
      <c r="I1676" s="157"/>
      <c r="L1676" s="153"/>
      <c r="M1676" s="158"/>
      <c r="T1676" s="159"/>
      <c r="AT1676" s="155" t="s">
        <v>360</v>
      </c>
      <c r="AU1676" s="155" t="s">
        <v>113</v>
      </c>
      <c r="AV1676" s="12" t="s">
        <v>85</v>
      </c>
      <c r="AW1676" s="12" t="s">
        <v>39</v>
      </c>
      <c r="AX1676" s="12" t="s">
        <v>78</v>
      </c>
      <c r="AY1676" s="155" t="s">
        <v>348</v>
      </c>
    </row>
    <row r="1677" spans="2:65" s="13" customFormat="1" ht="10.199999999999999">
      <c r="B1677" s="160"/>
      <c r="D1677" s="154" t="s">
        <v>360</v>
      </c>
      <c r="E1677" s="162" t="s">
        <v>32</v>
      </c>
      <c r="F1677" s="170" t="s">
        <v>246</v>
      </c>
      <c r="H1677" s="163">
        <v>23.33</v>
      </c>
      <c r="I1677" s="164"/>
      <c r="L1677" s="160"/>
      <c r="M1677" s="165"/>
      <c r="T1677" s="166"/>
      <c r="AT1677" s="161" t="s">
        <v>360</v>
      </c>
      <c r="AU1677" s="161" t="s">
        <v>113</v>
      </c>
      <c r="AV1677" s="13" t="s">
        <v>87</v>
      </c>
      <c r="AW1677" s="13" t="s">
        <v>39</v>
      </c>
      <c r="AX1677" s="13" t="s">
        <v>85</v>
      </c>
      <c r="AY1677" s="161" t="s">
        <v>348</v>
      </c>
    </row>
    <row r="1678" spans="2:65" s="1" customFormat="1" ht="37.799999999999997" customHeight="1">
      <c r="B1678" s="33"/>
      <c r="C1678" s="136" t="s">
        <v>1423</v>
      </c>
      <c r="D1678" s="136" t="s">
        <v>352</v>
      </c>
      <c r="E1678" s="137" t="s">
        <v>1424</v>
      </c>
      <c r="F1678" s="138" t="s">
        <v>1425</v>
      </c>
      <c r="G1678" s="139" t="s">
        <v>436</v>
      </c>
      <c r="H1678" s="140">
        <v>23.33</v>
      </c>
      <c r="I1678" s="141"/>
      <c r="J1678" s="142">
        <f>ROUND(I1678*H1678,2)</f>
        <v>0</v>
      </c>
      <c r="K1678" s="138" t="s">
        <v>356</v>
      </c>
      <c r="L1678" s="33"/>
      <c r="M1678" s="143" t="s">
        <v>32</v>
      </c>
      <c r="N1678" s="144" t="s">
        <v>49</v>
      </c>
      <c r="P1678" s="145">
        <f>O1678*H1678</f>
        <v>0</v>
      </c>
      <c r="Q1678" s="145">
        <v>0</v>
      </c>
      <c r="R1678" s="145">
        <f>Q1678*H1678</f>
        <v>0</v>
      </c>
      <c r="S1678" s="145">
        <v>0</v>
      </c>
      <c r="T1678" s="146">
        <f>S1678*H1678</f>
        <v>0</v>
      </c>
      <c r="AR1678" s="147" t="s">
        <v>732</v>
      </c>
      <c r="AT1678" s="147" t="s">
        <v>352</v>
      </c>
      <c r="AU1678" s="147" t="s">
        <v>113</v>
      </c>
      <c r="AY1678" s="17" t="s">
        <v>348</v>
      </c>
      <c r="BE1678" s="148">
        <f>IF(N1678="základní",J1678,0)</f>
        <v>0</v>
      </c>
      <c r="BF1678" s="148">
        <f>IF(N1678="snížená",J1678,0)</f>
        <v>0</v>
      </c>
      <c r="BG1678" s="148">
        <f>IF(N1678="zákl. přenesená",J1678,0)</f>
        <v>0</v>
      </c>
      <c r="BH1678" s="148">
        <f>IF(N1678="sníž. přenesená",J1678,0)</f>
        <v>0</v>
      </c>
      <c r="BI1678" s="148">
        <f>IF(N1678="nulová",J1678,0)</f>
        <v>0</v>
      </c>
      <c r="BJ1678" s="17" t="s">
        <v>85</v>
      </c>
      <c r="BK1678" s="148">
        <f>ROUND(I1678*H1678,2)</f>
        <v>0</v>
      </c>
      <c r="BL1678" s="17" t="s">
        <v>732</v>
      </c>
      <c r="BM1678" s="147" t="s">
        <v>1426</v>
      </c>
    </row>
    <row r="1679" spans="2:65" s="1" customFormat="1" ht="10.199999999999999">
      <c r="B1679" s="33"/>
      <c r="D1679" s="149" t="s">
        <v>358</v>
      </c>
      <c r="F1679" s="150" t="s">
        <v>1427</v>
      </c>
      <c r="I1679" s="151"/>
      <c r="L1679" s="33"/>
      <c r="M1679" s="152"/>
      <c r="T1679" s="54"/>
      <c r="AT1679" s="17" t="s">
        <v>358</v>
      </c>
      <c r="AU1679" s="17" t="s">
        <v>113</v>
      </c>
    </row>
    <row r="1680" spans="2:65" s="12" customFormat="1" ht="10.199999999999999">
      <c r="B1680" s="153"/>
      <c r="D1680" s="154" t="s">
        <v>360</v>
      </c>
      <c r="E1680" s="155" t="s">
        <v>32</v>
      </c>
      <c r="F1680" s="156" t="s">
        <v>361</v>
      </c>
      <c r="H1680" s="155" t="s">
        <v>32</v>
      </c>
      <c r="I1680" s="157"/>
      <c r="L1680" s="153"/>
      <c r="M1680" s="158"/>
      <c r="T1680" s="159"/>
      <c r="AT1680" s="155" t="s">
        <v>360</v>
      </c>
      <c r="AU1680" s="155" t="s">
        <v>113</v>
      </c>
      <c r="AV1680" s="12" t="s">
        <v>85</v>
      </c>
      <c r="AW1680" s="12" t="s">
        <v>39</v>
      </c>
      <c r="AX1680" s="12" t="s">
        <v>78</v>
      </c>
      <c r="AY1680" s="155" t="s">
        <v>348</v>
      </c>
    </row>
    <row r="1681" spans="2:65" s="12" customFormat="1" ht="10.199999999999999">
      <c r="B1681" s="153"/>
      <c r="D1681" s="154" t="s">
        <v>360</v>
      </c>
      <c r="E1681" s="155" t="s">
        <v>32</v>
      </c>
      <c r="F1681" s="156" t="s">
        <v>1414</v>
      </c>
      <c r="H1681" s="155" t="s">
        <v>32</v>
      </c>
      <c r="I1681" s="157"/>
      <c r="L1681" s="153"/>
      <c r="M1681" s="158"/>
      <c r="T1681" s="159"/>
      <c r="AT1681" s="155" t="s">
        <v>360</v>
      </c>
      <c r="AU1681" s="155" t="s">
        <v>113</v>
      </c>
      <c r="AV1681" s="12" t="s">
        <v>85</v>
      </c>
      <c r="AW1681" s="12" t="s">
        <v>39</v>
      </c>
      <c r="AX1681" s="12" t="s">
        <v>78</v>
      </c>
      <c r="AY1681" s="155" t="s">
        <v>348</v>
      </c>
    </row>
    <row r="1682" spans="2:65" s="12" customFormat="1" ht="10.199999999999999">
      <c r="B1682" s="153"/>
      <c r="D1682" s="154" t="s">
        <v>360</v>
      </c>
      <c r="E1682" s="155" t="s">
        <v>32</v>
      </c>
      <c r="F1682" s="156" t="s">
        <v>1415</v>
      </c>
      <c r="H1682" s="155" t="s">
        <v>32</v>
      </c>
      <c r="I1682" s="157"/>
      <c r="L1682" s="153"/>
      <c r="M1682" s="158"/>
      <c r="T1682" s="159"/>
      <c r="AT1682" s="155" t="s">
        <v>360</v>
      </c>
      <c r="AU1682" s="155" t="s">
        <v>113</v>
      </c>
      <c r="AV1682" s="12" t="s">
        <v>85</v>
      </c>
      <c r="AW1682" s="12" t="s">
        <v>39</v>
      </c>
      <c r="AX1682" s="12" t="s">
        <v>78</v>
      </c>
      <c r="AY1682" s="155" t="s">
        <v>348</v>
      </c>
    </row>
    <row r="1683" spans="2:65" s="12" customFormat="1" ht="10.199999999999999">
      <c r="B1683" s="153"/>
      <c r="D1683" s="154" t="s">
        <v>360</v>
      </c>
      <c r="E1683" s="155" t="s">
        <v>32</v>
      </c>
      <c r="F1683" s="156" t="s">
        <v>1416</v>
      </c>
      <c r="H1683" s="155" t="s">
        <v>32</v>
      </c>
      <c r="I1683" s="157"/>
      <c r="L1683" s="153"/>
      <c r="M1683" s="158"/>
      <c r="T1683" s="159"/>
      <c r="AT1683" s="155" t="s">
        <v>360</v>
      </c>
      <c r="AU1683" s="155" t="s">
        <v>113</v>
      </c>
      <c r="AV1683" s="12" t="s">
        <v>85</v>
      </c>
      <c r="AW1683" s="12" t="s">
        <v>39</v>
      </c>
      <c r="AX1683" s="12" t="s">
        <v>78</v>
      </c>
      <c r="AY1683" s="155" t="s">
        <v>348</v>
      </c>
    </row>
    <row r="1684" spans="2:65" s="12" customFormat="1" ht="10.199999999999999">
      <c r="B1684" s="153"/>
      <c r="D1684" s="154" t="s">
        <v>360</v>
      </c>
      <c r="E1684" s="155" t="s">
        <v>32</v>
      </c>
      <c r="F1684" s="156" t="s">
        <v>1417</v>
      </c>
      <c r="H1684" s="155" t="s">
        <v>32</v>
      </c>
      <c r="I1684" s="157"/>
      <c r="L1684" s="153"/>
      <c r="M1684" s="158"/>
      <c r="T1684" s="159"/>
      <c r="AT1684" s="155" t="s">
        <v>360</v>
      </c>
      <c r="AU1684" s="155" t="s">
        <v>113</v>
      </c>
      <c r="AV1684" s="12" t="s">
        <v>85</v>
      </c>
      <c r="AW1684" s="12" t="s">
        <v>39</v>
      </c>
      <c r="AX1684" s="12" t="s">
        <v>78</v>
      </c>
      <c r="AY1684" s="155" t="s">
        <v>348</v>
      </c>
    </row>
    <row r="1685" spans="2:65" s="13" customFormat="1" ht="10.199999999999999">
      <c r="B1685" s="160"/>
      <c r="D1685" s="154" t="s">
        <v>360</v>
      </c>
      <c r="E1685" s="162" t="s">
        <v>32</v>
      </c>
      <c r="F1685" s="170" t="s">
        <v>246</v>
      </c>
      <c r="H1685" s="163">
        <v>23.33</v>
      </c>
      <c r="I1685" s="164"/>
      <c r="L1685" s="160"/>
      <c r="M1685" s="165"/>
      <c r="T1685" s="166"/>
      <c r="AT1685" s="161" t="s">
        <v>360</v>
      </c>
      <c r="AU1685" s="161" t="s">
        <v>113</v>
      </c>
      <c r="AV1685" s="13" t="s">
        <v>87</v>
      </c>
      <c r="AW1685" s="13" t="s">
        <v>39</v>
      </c>
      <c r="AX1685" s="13" t="s">
        <v>85</v>
      </c>
      <c r="AY1685" s="161" t="s">
        <v>348</v>
      </c>
    </row>
    <row r="1686" spans="2:65" s="1" customFormat="1" ht="24.15" customHeight="1">
      <c r="B1686" s="33"/>
      <c r="C1686" s="178" t="s">
        <v>1428</v>
      </c>
      <c r="D1686" s="178" t="s">
        <v>496</v>
      </c>
      <c r="E1686" s="179" t="s">
        <v>1429</v>
      </c>
      <c r="F1686" s="180" t="s">
        <v>1430</v>
      </c>
      <c r="G1686" s="181" t="s">
        <v>436</v>
      </c>
      <c r="H1686" s="182">
        <v>24.497</v>
      </c>
      <c r="I1686" s="183"/>
      <c r="J1686" s="184">
        <f>ROUND(I1686*H1686,2)</f>
        <v>0</v>
      </c>
      <c r="K1686" s="180" t="s">
        <v>356</v>
      </c>
      <c r="L1686" s="185"/>
      <c r="M1686" s="186" t="s">
        <v>32</v>
      </c>
      <c r="N1686" s="187" t="s">
        <v>49</v>
      </c>
      <c r="P1686" s="145">
        <f>O1686*H1686</f>
        <v>0</v>
      </c>
      <c r="Q1686" s="145">
        <v>7.7999999999999999E-4</v>
      </c>
      <c r="R1686" s="145">
        <f>Q1686*H1686</f>
        <v>1.9107659999999999E-2</v>
      </c>
      <c r="S1686" s="145">
        <v>0</v>
      </c>
      <c r="T1686" s="146">
        <f>S1686*H1686</f>
        <v>0</v>
      </c>
      <c r="AR1686" s="147" t="s">
        <v>1071</v>
      </c>
      <c r="AT1686" s="147" t="s">
        <v>496</v>
      </c>
      <c r="AU1686" s="147" t="s">
        <v>113</v>
      </c>
      <c r="AY1686" s="17" t="s">
        <v>348</v>
      </c>
      <c r="BE1686" s="148">
        <f>IF(N1686="základní",J1686,0)</f>
        <v>0</v>
      </c>
      <c r="BF1686" s="148">
        <f>IF(N1686="snížená",J1686,0)</f>
        <v>0</v>
      </c>
      <c r="BG1686" s="148">
        <f>IF(N1686="zákl. přenesená",J1686,0)</f>
        <v>0</v>
      </c>
      <c r="BH1686" s="148">
        <f>IF(N1686="sníž. přenesená",J1686,0)</f>
        <v>0</v>
      </c>
      <c r="BI1686" s="148">
        <f>IF(N1686="nulová",J1686,0)</f>
        <v>0</v>
      </c>
      <c r="BJ1686" s="17" t="s">
        <v>85</v>
      </c>
      <c r="BK1686" s="148">
        <f>ROUND(I1686*H1686,2)</f>
        <v>0</v>
      </c>
      <c r="BL1686" s="17" t="s">
        <v>1071</v>
      </c>
      <c r="BM1686" s="147" t="s">
        <v>1431</v>
      </c>
    </row>
    <row r="1687" spans="2:65" s="13" customFormat="1" ht="10.199999999999999">
      <c r="B1687" s="160"/>
      <c r="D1687" s="154" t="s">
        <v>360</v>
      </c>
      <c r="F1687" s="162" t="s">
        <v>1432</v>
      </c>
      <c r="H1687" s="163">
        <v>24.497</v>
      </c>
      <c r="I1687" s="164"/>
      <c r="L1687" s="160"/>
      <c r="M1687" s="165"/>
      <c r="T1687" s="166"/>
      <c r="AT1687" s="161" t="s">
        <v>360</v>
      </c>
      <c r="AU1687" s="161" t="s">
        <v>113</v>
      </c>
      <c r="AV1687" s="13" t="s">
        <v>87</v>
      </c>
      <c r="AW1687" s="13" t="s">
        <v>4</v>
      </c>
      <c r="AX1687" s="13" t="s">
        <v>85</v>
      </c>
      <c r="AY1687" s="161" t="s">
        <v>348</v>
      </c>
    </row>
    <row r="1688" spans="2:65" s="1" customFormat="1" ht="33" customHeight="1">
      <c r="B1688" s="33"/>
      <c r="C1688" s="136" t="s">
        <v>1433</v>
      </c>
      <c r="D1688" s="136" t="s">
        <v>352</v>
      </c>
      <c r="E1688" s="137" t="s">
        <v>1434</v>
      </c>
      <c r="F1688" s="138" t="s">
        <v>1435</v>
      </c>
      <c r="G1688" s="139" t="s">
        <v>408</v>
      </c>
      <c r="H1688" s="140">
        <v>6.5000000000000002E-2</v>
      </c>
      <c r="I1688" s="141"/>
      <c r="J1688" s="142">
        <f>ROUND(I1688*H1688,2)</f>
        <v>0</v>
      </c>
      <c r="K1688" s="138" t="s">
        <v>356</v>
      </c>
      <c r="L1688" s="33"/>
      <c r="M1688" s="143" t="s">
        <v>32</v>
      </c>
      <c r="N1688" s="144" t="s">
        <v>49</v>
      </c>
      <c r="P1688" s="145">
        <f>O1688*H1688</f>
        <v>0</v>
      </c>
      <c r="Q1688" s="145">
        <v>0</v>
      </c>
      <c r="R1688" s="145">
        <f>Q1688*H1688</f>
        <v>0</v>
      </c>
      <c r="S1688" s="145">
        <v>0</v>
      </c>
      <c r="T1688" s="146">
        <f>S1688*H1688</f>
        <v>0</v>
      </c>
      <c r="AR1688" s="147" t="s">
        <v>732</v>
      </c>
      <c r="AT1688" s="147" t="s">
        <v>352</v>
      </c>
      <c r="AU1688" s="147" t="s">
        <v>113</v>
      </c>
      <c r="AY1688" s="17" t="s">
        <v>348</v>
      </c>
      <c r="BE1688" s="148">
        <f>IF(N1688="základní",J1688,0)</f>
        <v>0</v>
      </c>
      <c r="BF1688" s="148">
        <f>IF(N1688="snížená",J1688,0)</f>
        <v>0</v>
      </c>
      <c r="BG1688" s="148">
        <f>IF(N1688="zákl. přenesená",J1688,0)</f>
        <v>0</v>
      </c>
      <c r="BH1688" s="148">
        <f>IF(N1688="sníž. přenesená",J1688,0)</f>
        <v>0</v>
      </c>
      <c r="BI1688" s="148">
        <f>IF(N1688="nulová",J1688,0)</f>
        <v>0</v>
      </c>
      <c r="BJ1688" s="17" t="s">
        <v>85</v>
      </c>
      <c r="BK1688" s="148">
        <f>ROUND(I1688*H1688,2)</f>
        <v>0</v>
      </c>
      <c r="BL1688" s="17" t="s">
        <v>732</v>
      </c>
      <c r="BM1688" s="147" t="s">
        <v>1436</v>
      </c>
    </row>
    <row r="1689" spans="2:65" s="1" customFormat="1" ht="10.199999999999999">
      <c r="B1689" s="33"/>
      <c r="D1689" s="149" t="s">
        <v>358</v>
      </c>
      <c r="F1689" s="150" t="s">
        <v>1437</v>
      </c>
      <c r="I1689" s="151"/>
      <c r="L1689" s="33"/>
      <c r="M1689" s="192"/>
      <c r="N1689" s="193"/>
      <c r="O1689" s="193"/>
      <c r="P1689" s="193"/>
      <c r="Q1689" s="193"/>
      <c r="R1689" s="193"/>
      <c r="S1689" s="193"/>
      <c r="T1689" s="194"/>
      <c r="AT1689" s="17" t="s">
        <v>358</v>
      </c>
      <c r="AU1689" s="17" t="s">
        <v>113</v>
      </c>
    </row>
    <row r="1690" spans="2:65" s="1" customFormat="1" ht="6.9" customHeight="1">
      <c r="B1690" s="42"/>
      <c r="C1690" s="43"/>
      <c r="D1690" s="43"/>
      <c r="E1690" s="43"/>
      <c r="F1690" s="43"/>
      <c r="G1690" s="43"/>
      <c r="H1690" s="43"/>
      <c r="I1690" s="43"/>
      <c r="J1690" s="43"/>
      <c r="K1690" s="43"/>
      <c r="L1690" s="33"/>
    </row>
  </sheetData>
  <sheetProtection algorithmName="SHA-512" hashValue="sibUr1Tjwq+Vq2N3DsvY9ZhPBF0mY66dnHckKJHQ2+vPnQWr4iA3c9YYwXFazirca/7cL5fx6pFQefNFBYfwHw==" saltValue="oEazH/PH7ZNIr4LvWuFHirWiQMToYS8PKnjsg/ul6Iyq1zhnQv96rp2tpdVd06kQpQsN/pxcOEYlbBDsd1l20w==" spinCount="100000" sheet="1" objects="1" scenarios="1" formatColumns="0" formatRows="0" autoFilter="0"/>
  <autoFilter ref="C116:K1689" xr:uid="{00000000-0009-0000-0000-000001000000}"/>
  <mergeCells count="12">
    <mergeCell ref="E109:H109"/>
    <mergeCell ref="L2:V2"/>
    <mergeCell ref="E50:H50"/>
    <mergeCell ref="E52:H52"/>
    <mergeCell ref="E54:H54"/>
    <mergeCell ref="E105:H105"/>
    <mergeCell ref="E107:H107"/>
    <mergeCell ref="E7:H7"/>
    <mergeCell ref="E9:H9"/>
    <mergeCell ref="E11:H11"/>
    <mergeCell ref="E20:H20"/>
    <mergeCell ref="E29:H29"/>
  </mergeCells>
  <hyperlinks>
    <hyperlink ref="F122" r:id="rId1" xr:uid="{00000000-0004-0000-0100-000000000000}"/>
    <hyperlink ref="F157" r:id="rId2" xr:uid="{00000000-0004-0000-0100-000001000000}"/>
    <hyperlink ref="F161" r:id="rId3" xr:uid="{00000000-0004-0000-0100-000002000000}"/>
    <hyperlink ref="F166" r:id="rId4" xr:uid="{00000000-0004-0000-0100-000003000000}"/>
    <hyperlink ref="F172" r:id="rId5" xr:uid="{00000000-0004-0000-0100-000004000000}"/>
    <hyperlink ref="F176" r:id="rId6" xr:uid="{00000000-0004-0000-0100-000005000000}"/>
    <hyperlink ref="F191" r:id="rId7" xr:uid="{00000000-0004-0000-0100-000006000000}"/>
    <hyperlink ref="F211" r:id="rId8" xr:uid="{00000000-0004-0000-0100-000007000000}"/>
    <hyperlink ref="F226" r:id="rId9" xr:uid="{00000000-0004-0000-0100-000008000000}"/>
    <hyperlink ref="F248" r:id="rId10" xr:uid="{00000000-0004-0000-0100-000009000000}"/>
    <hyperlink ref="F257" r:id="rId11" xr:uid="{00000000-0004-0000-0100-00000A000000}"/>
    <hyperlink ref="F266" r:id="rId12" xr:uid="{00000000-0004-0000-0100-00000B000000}"/>
    <hyperlink ref="F273" r:id="rId13" xr:uid="{00000000-0004-0000-0100-00000C000000}"/>
    <hyperlink ref="F278" r:id="rId14" xr:uid="{00000000-0004-0000-0100-00000D000000}"/>
    <hyperlink ref="F291" r:id="rId15" xr:uid="{00000000-0004-0000-0100-00000E000000}"/>
    <hyperlink ref="F296" r:id="rId16" xr:uid="{00000000-0004-0000-0100-00000F000000}"/>
    <hyperlink ref="F302" r:id="rId17" xr:uid="{00000000-0004-0000-0100-000010000000}"/>
    <hyperlink ref="F308" r:id="rId18" xr:uid="{00000000-0004-0000-0100-000011000000}"/>
    <hyperlink ref="F312" r:id="rId19" xr:uid="{00000000-0004-0000-0100-000012000000}"/>
    <hyperlink ref="F317" r:id="rId20" xr:uid="{00000000-0004-0000-0100-000013000000}"/>
    <hyperlink ref="F322" r:id="rId21" xr:uid="{00000000-0004-0000-0100-000014000000}"/>
    <hyperlink ref="F327" r:id="rId22" xr:uid="{00000000-0004-0000-0100-000015000000}"/>
    <hyperlink ref="F334" r:id="rId23" xr:uid="{00000000-0004-0000-0100-000016000000}"/>
    <hyperlink ref="F339" r:id="rId24" xr:uid="{00000000-0004-0000-0100-000017000000}"/>
    <hyperlink ref="F344" r:id="rId25" xr:uid="{00000000-0004-0000-0100-000018000000}"/>
    <hyperlink ref="F349" r:id="rId26" xr:uid="{00000000-0004-0000-0100-000019000000}"/>
    <hyperlink ref="F354" r:id="rId27" xr:uid="{00000000-0004-0000-0100-00001A000000}"/>
    <hyperlink ref="F361" r:id="rId28" xr:uid="{00000000-0004-0000-0100-00001B000000}"/>
    <hyperlink ref="F369" r:id="rId29" xr:uid="{00000000-0004-0000-0100-00001C000000}"/>
    <hyperlink ref="F377" r:id="rId30" xr:uid="{00000000-0004-0000-0100-00001D000000}"/>
    <hyperlink ref="F379" r:id="rId31" xr:uid="{00000000-0004-0000-0100-00001E000000}"/>
    <hyperlink ref="F387" r:id="rId32" xr:uid="{00000000-0004-0000-0100-00001F000000}"/>
    <hyperlink ref="F391" r:id="rId33" xr:uid="{00000000-0004-0000-0100-000020000000}"/>
    <hyperlink ref="F401" r:id="rId34" xr:uid="{00000000-0004-0000-0100-000021000000}"/>
    <hyperlink ref="F405" r:id="rId35" xr:uid="{00000000-0004-0000-0100-000022000000}"/>
    <hyperlink ref="F410" r:id="rId36" xr:uid="{00000000-0004-0000-0100-000023000000}"/>
    <hyperlink ref="F414" r:id="rId37" xr:uid="{00000000-0004-0000-0100-000024000000}"/>
    <hyperlink ref="F419" r:id="rId38" xr:uid="{00000000-0004-0000-0100-000025000000}"/>
    <hyperlink ref="F423" r:id="rId39" xr:uid="{00000000-0004-0000-0100-000026000000}"/>
    <hyperlink ref="F428" r:id="rId40" xr:uid="{00000000-0004-0000-0100-000027000000}"/>
    <hyperlink ref="F432" r:id="rId41" xr:uid="{00000000-0004-0000-0100-000028000000}"/>
    <hyperlink ref="F437" r:id="rId42" xr:uid="{00000000-0004-0000-0100-000029000000}"/>
    <hyperlink ref="F441" r:id="rId43" xr:uid="{00000000-0004-0000-0100-00002A000000}"/>
    <hyperlink ref="F449" r:id="rId44" xr:uid="{00000000-0004-0000-0100-00002B000000}"/>
    <hyperlink ref="F454" r:id="rId45" xr:uid="{00000000-0004-0000-0100-00002C000000}"/>
    <hyperlink ref="F462" r:id="rId46" xr:uid="{00000000-0004-0000-0100-00002D000000}"/>
    <hyperlink ref="F466" r:id="rId47" xr:uid="{00000000-0004-0000-0100-00002E000000}"/>
    <hyperlink ref="F471" r:id="rId48" xr:uid="{00000000-0004-0000-0100-00002F000000}"/>
    <hyperlink ref="F475" r:id="rId49" xr:uid="{00000000-0004-0000-0100-000030000000}"/>
    <hyperlink ref="F480" r:id="rId50" xr:uid="{00000000-0004-0000-0100-000031000000}"/>
    <hyperlink ref="F484" r:id="rId51" xr:uid="{00000000-0004-0000-0100-000032000000}"/>
    <hyperlink ref="F489" r:id="rId52" xr:uid="{00000000-0004-0000-0100-000033000000}"/>
    <hyperlink ref="F493" r:id="rId53" xr:uid="{00000000-0004-0000-0100-000034000000}"/>
    <hyperlink ref="F498" r:id="rId54" xr:uid="{00000000-0004-0000-0100-000035000000}"/>
    <hyperlink ref="F502" r:id="rId55" xr:uid="{00000000-0004-0000-0100-000036000000}"/>
    <hyperlink ref="F508" r:id="rId56" xr:uid="{00000000-0004-0000-0100-000037000000}"/>
    <hyperlink ref="F512" r:id="rId57" xr:uid="{00000000-0004-0000-0100-000038000000}"/>
    <hyperlink ref="F518" r:id="rId58" xr:uid="{00000000-0004-0000-0100-000039000000}"/>
    <hyperlink ref="F520" r:id="rId59" xr:uid="{00000000-0004-0000-0100-00003A000000}"/>
    <hyperlink ref="F526" r:id="rId60" xr:uid="{00000000-0004-0000-0100-00003B000000}"/>
    <hyperlink ref="F529" r:id="rId61" xr:uid="{00000000-0004-0000-0100-00003C000000}"/>
    <hyperlink ref="F537" r:id="rId62" xr:uid="{00000000-0004-0000-0100-00003D000000}"/>
    <hyperlink ref="F541" r:id="rId63" xr:uid="{00000000-0004-0000-0100-00003E000000}"/>
    <hyperlink ref="F551" r:id="rId64" xr:uid="{00000000-0004-0000-0100-00003F000000}"/>
    <hyperlink ref="F555" r:id="rId65" xr:uid="{00000000-0004-0000-0100-000040000000}"/>
    <hyperlink ref="F563" r:id="rId66" xr:uid="{00000000-0004-0000-0100-000041000000}"/>
    <hyperlink ref="F569" r:id="rId67" xr:uid="{00000000-0004-0000-0100-000042000000}"/>
    <hyperlink ref="F580" r:id="rId68" xr:uid="{00000000-0004-0000-0100-000043000000}"/>
    <hyperlink ref="F585" r:id="rId69" xr:uid="{00000000-0004-0000-0100-000044000000}"/>
    <hyperlink ref="F591" r:id="rId70" xr:uid="{00000000-0004-0000-0100-000045000000}"/>
    <hyperlink ref="F595" r:id="rId71" xr:uid="{00000000-0004-0000-0100-000046000000}"/>
    <hyperlink ref="F603" r:id="rId72" xr:uid="{00000000-0004-0000-0100-000047000000}"/>
    <hyperlink ref="F607" r:id="rId73" xr:uid="{00000000-0004-0000-0100-000048000000}"/>
    <hyperlink ref="F613" r:id="rId74" xr:uid="{00000000-0004-0000-0100-000049000000}"/>
    <hyperlink ref="F619" r:id="rId75" xr:uid="{00000000-0004-0000-0100-00004A000000}"/>
    <hyperlink ref="F628" r:id="rId76" xr:uid="{00000000-0004-0000-0100-00004B000000}"/>
    <hyperlink ref="F633" r:id="rId77" xr:uid="{00000000-0004-0000-0100-00004C000000}"/>
    <hyperlink ref="F639" r:id="rId78" xr:uid="{00000000-0004-0000-0100-00004D000000}"/>
    <hyperlink ref="F643" r:id="rId79" xr:uid="{00000000-0004-0000-0100-00004E000000}"/>
    <hyperlink ref="F651" r:id="rId80" xr:uid="{00000000-0004-0000-0100-00004F000000}"/>
    <hyperlink ref="F655" r:id="rId81" xr:uid="{00000000-0004-0000-0100-000050000000}"/>
    <hyperlink ref="F661" r:id="rId82" xr:uid="{00000000-0004-0000-0100-000051000000}"/>
    <hyperlink ref="F669" r:id="rId83" xr:uid="{00000000-0004-0000-0100-000052000000}"/>
    <hyperlink ref="F678" r:id="rId84" xr:uid="{00000000-0004-0000-0100-000053000000}"/>
    <hyperlink ref="F683" r:id="rId85" xr:uid="{00000000-0004-0000-0100-000054000000}"/>
    <hyperlink ref="F691" r:id="rId86" xr:uid="{00000000-0004-0000-0100-000055000000}"/>
    <hyperlink ref="F695" r:id="rId87" xr:uid="{00000000-0004-0000-0100-000056000000}"/>
    <hyperlink ref="F700" r:id="rId88" xr:uid="{00000000-0004-0000-0100-000057000000}"/>
    <hyperlink ref="F706" r:id="rId89" xr:uid="{00000000-0004-0000-0100-000058000000}"/>
    <hyperlink ref="F715" r:id="rId90" xr:uid="{00000000-0004-0000-0100-000059000000}"/>
    <hyperlink ref="F720" r:id="rId91" xr:uid="{00000000-0004-0000-0100-00005A000000}"/>
    <hyperlink ref="F726" r:id="rId92" xr:uid="{00000000-0004-0000-0100-00005B000000}"/>
    <hyperlink ref="F730" r:id="rId93" xr:uid="{00000000-0004-0000-0100-00005C000000}"/>
    <hyperlink ref="F736" r:id="rId94" xr:uid="{00000000-0004-0000-0100-00005D000000}"/>
    <hyperlink ref="F740" r:id="rId95" xr:uid="{00000000-0004-0000-0100-00005E000000}"/>
    <hyperlink ref="F746" r:id="rId96" xr:uid="{00000000-0004-0000-0100-00005F000000}"/>
    <hyperlink ref="F751" r:id="rId97" xr:uid="{00000000-0004-0000-0100-000060000000}"/>
    <hyperlink ref="F756" r:id="rId98" xr:uid="{00000000-0004-0000-0100-000061000000}"/>
    <hyperlink ref="F764" r:id="rId99" xr:uid="{00000000-0004-0000-0100-000062000000}"/>
    <hyperlink ref="F768" r:id="rId100" xr:uid="{00000000-0004-0000-0100-000063000000}"/>
    <hyperlink ref="F773" r:id="rId101" xr:uid="{00000000-0004-0000-0100-000064000000}"/>
    <hyperlink ref="F779" r:id="rId102" xr:uid="{00000000-0004-0000-0100-000065000000}"/>
    <hyperlink ref="F784" r:id="rId103" xr:uid="{00000000-0004-0000-0100-000066000000}"/>
    <hyperlink ref="F788" r:id="rId104" xr:uid="{00000000-0004-0000-0100-000067000000}"/>
    <hyperlink ref="F794" r:id="rId105" xr:uid="{00000000-0004-0000-0100-000068000000}"/>
    <hyperlink ref="F798" r:id="rId106" xr:uid="{00000000-0004-0000-0100-000069000000}"/>
    <hyperlink ref="F802" r:id="rId107" xr:uid="{00000000-0004-0000-0100-00006A000000}"/>
    <hyperlink ref="F804" r:id="rId108" xr:uid="{00000000-0004-0000-0100-00006B000000}"/>
    <hyperlink ref="F809" r:id="rId109" xr:uid="{00000000-0004-0000-0100-00006C000000}"/>
    <hyperlink ref="F814" r:id="rId110" xr:uid="{00000000-0004-0000-0100-00006D000000}"/>
    <hyperlink ref="F819" r:id="rId111" xr:uid="{00000000-0004-0000-0100-00006E000000}"/>
    <hyperlink ref="F823" r:id="rId112" xr:uid="{00000000-0004-0000-0100-00006F000000}"/>
    <hyperlink ref="F831" r:id="rId113" xr:uid="{00000000-0004-0000-0100-000070000000}"/>
    <hyperlink ref="F835" r:id="rId114" xr:uid="{00000000-0004-0000-0100-000071000000}"/>
    <hyperlink ref="F840" r:id="rId115" xr:uid="{00000000-0004-0000-0100-000072000000}"/>
    <hyperlink ref="F846" r:id="rId116" xr:uid="{00000000-0004-0000-0100-000073000000}"/>
    <hyperlink ref="F851" r:id="rId117" xr:uid="{00000000-0004-0000-0100-000074000000}"/>
    <hyperlink ref="F855" r:id="rId118" xr:uid="{00000000-0004-0000-0100-000075000000}"/>
    <hyperlink ref="F864" r:id="rId119" xr:uid="{00000000-0004-0000-0100-000076000000}"/>
    <hyperlink ref="F869" r:id="rId120" xr:uid="{00000000-0004-0000-0100-000077000000}"/>
    <hyperlink ref="F874" r:id="rId121" xr:uid="{00000000-0004-0000-0100-000078000000}"/>
    <hyperlink ref="F882" r:id="rId122" xr:uid="{00000000-0004-0000-0100-000079000000}"/>
    <hyperlink ref="F886" r:id="rId123" xr:uid="{00000000-0004-0000-0100-00007A000000}"/>
    <hyperlink ref="F892" r:id="rId124" xr:uid="{00000000-0004-0000-0100-00007B000000}"/>
    <hyperlink ref="F898" r:id="rId125" xr:uid="{00000000-0004-0000-0100-00007C000000}"/>
    <hyperlink ref="F903" r:id="rId126" xr:uid="{00000000-0004-0000-0100-00007D000000}"/>
    <hyperlink ref="F910" r:id="rId127" xr:uid="{00000000-0004-0000-0100-00007E000000}"/>
    <hyperlink ref="F916" r:id="rId128" xr:uid="{00000000-0004-0000-0100-00007F000000}"/>
    <hyperlink ref="F921" r:id="rId129" xr:uid="{00000000-0004-0000-0100-000080000000}"/>
    <hyperlink ref="F925" r:id="rId130" xr:uid="{00000000-0004-0000-0100-000081000000}"/>
    <hyperlink ref="F930" r:id="rId131" xr:uid="{00000000-0004-0000-0100-000082000000}"/>
    <hyperlink ref="F936" r:id="rId132" xr:uid="{00000000-0004-0000-0100-000083000000}"/>
    <hyperlink ref="F940" r:id="rId133" xr:uid="{00000000-0004-0000-0100-000084000000}"/>
    <hyperlink ref="F946" r:id="rId134" xr:uid="{00000000-0004-0000-0100-000085000000}"/>
    <hyperlink ref="F952" r:id="rId135" xr:uid="{00000000-0004-0000-0100-000086000000}"/>
    <hyperlink ref="F961" r:id="rId136" xr:uid="{00000000-0004-0000-0100-000087000000}"/>
    <hyperlink ref="F970" r:id="rId137" xr:uid="{00000000-0004-0000-0100-000088000000}"/>
    <hyperlink ref="F981" r:id="rId138" xr:uid="{00000000-0004-0000-0100-000089000000}"/>
    <hyperlink ref="F986" r:id="rId139" xr:uid="{00000000-0004-0000-0100-00008A000000}"/>
    <hyperlink ref="F993" r:id="rId140" xr:uid="{00000000-0004-0000-0100-00008B000000}"/>
    <hyperlink ref="F998" r:id="rId141" xr:uid="{00000000-0004-0000-0100-00008C000000}"/>
    <hyperlink ref="F1004" r:id="rId142" xr:uid="{00000000-0004-0000-0100-00008D000000}"/>
    <hyperlink ref="F1020" r:id="rId143" xr:uid="{00000000-0004-0000-0100-00008E000000}"/>
    <hyperlink ref="F1025" r:id="rId144" xr:uid="{00000000-0004-0000-0100-00008F000000}"/>
    <hyperlink ref="F1032" r:id="rId145" xr:uid="{00000000-0004-0000-0100-000090000000}"/>
    <hyperlink ref="F1037" r:id="rId146" xr:uid="{00000000-0004-0000-0100-000091000000}"/>
    <hyperlink ref="F1044" r:id="rId147" xr:uid="{00000000-0004-0000-0100-000092000000}"/>
    <hyperlink ref="F1049" r:id="rId148" xr:uid="{00000000-0004-0000-0100-000093000000}"/>
    <hyperlink ref="F1056" r:id="rId149" xr:uid="{00000000-0004-0000-0100-000094000000}"/>
    <hyperlink ref="F1061" r:id="rId150" xr:uid="{00000000-0004-0000-0100-000095000000}"/>
    <hyperlink ref="F1068" r:id="rId151" xr:uid="{00000000-0004-0000-0100-000096000000}"/>
    <hyperlink ref="F1073" r:id="rId152" xr:uid="{00000000-0004-0000-0100-000097000000}"/>
    <hyperlink ref="F1082" r:id="rId153" xr:uid="{00000000-0004-0000-0100-000098000000}"/>
    <hyperlink ref="F1088" r:id="rId154" xr:uid="{00000000-0004-0000-0100-000099000000}"/>
    <hyperlink ref="F1094" r:id="rId155" xr:uid="{00000000-0004-0000-0100-00009A000000}"/>
    <hyperlink ref="F1102" r:id="rId156" xr:uid="{00000000-0004-0000-0100-00009B000000}"/>
    <hyperlink ref="F1110" r:id="rId157" xr:uid="{00000000-0004-0000-0100-00009C000000}"/>
    <hyperlink ref="F1117" r:id="rId158" xr:uid="{00000000-0004-0000-0100-00009D000000}"/>
    <hyperlink ref="F1124" r:id="rId159" xr:uid="{00000000-0004-0000-0100-00009E000000}"/>
    <hyperlink ref="F1127" r:id="rId160" xr:uid="{00000000-0004-0000-0100-00009F000000}"/>
    <hyperlink ref="F1132" r:id="rId161" xr:uid="{00000000-0004-0000-0100-0000A0000000}"/>
    <hyperlink ref="F1134" r:id="rId162" xr:uid="{00000000-0004-0000-0100-0000A1000000}"/>
    <hyperlink ref="F1139" r:id="rId163" xr:uid="{00000000-0004-0000-0100-0000A2000000}"/>
    <hyperlink ref="F1145" r:id="rId164" xr:uid="{00000000-0004-0000-0100-0000A3000000}"/>
    <hyperlink ref="F1150" r:id="rId165" xr:uid="{00000000-0004-0000-0100-0000A4000000}"/>
    <hyperlink ref="F1153" r:id="rId166" xr:uid="{00000000-0004-0000-0100-0000A5000000}"/>
    <hyperlink ref="F1165" r:id="rId167" xr:uid="{00000000-0004-0000-0100-0000A6000000}"/>
    <hyperlink ref="F1177" r:id="rId168" xr:uid="{00000000-0004-0000-0100-0000A7000000}"/>
    <hyperlink ref="F1184" r:id="rId169" xr:uid="{00000000-0004-0000-0100-0000A8000000}"/>
    <hyperlink ref="F1202" r:id="rId170" xr:uid="{00000000-0004-0000-0100-0000A9000000}"/>
    <hyperlink ref="F1219" r:id="rId171" xr:uid="{00000000-0004-0000-0100-0000AA000000}"/>
    <hyperlink ref="F1233" r:id="rId172" xr:uid="{00000000-0004-0000-0100-0000AB000000}"/>
    <hyperlink ref="F1246" r:id="rId173" xr:uid="{00000000-0004-0000-0100-0000AC000000}"/>
    <hyperlink ref="F1251" r:id="rId174" xr:uid="{00000000-0004-0000-0100-0000AD000000}"/>
    <hyperlink ref="F1258" r:id="rId175" xr:uid="{00000000-0004-0000-0100-0000AE000000}"/>
    <hyperlink ref="F1267" r:id="rId176" xr:uid="{00000000-0004-0000-0100-0000AF000000}"/>
    <hyperlink ref="F1274" r:id="rId177" xr:uid="{00000000-0004-0000-0100-0000B0000000}"/>
    <hyperlink ref="F1282" r:id="rId178" xr:uid="{00000000-0004-0000-0100-0000B1000000}"/>
    <hyperlink ref="F1284" r:id="rId179" xr:uid="{00000000-0004-0000-0100-0000B2000000}"/>
    <hyperlink ref="F1292" r:id="rId180" xr:uid="{00000000-0004-0000-0100-0000B3000000}"/>
    <hyperlink ref="F1294" r:id="rId181" xr:uid="{00000000-0004-0000-0100-0000B4000000}"/>
    <hyperlink ref="F1302" r:id="rId182" xr:uid="{00000000-0004-0000-0100-0000B5000000}"/>
    <hyperlink ref="F1305" r:id="rId183" xr:uid="{00000000-0004-0000-0100-0000B6000000}"/>
    <hyperlink ref="F1310" r:id="rId184" xr:uid="{00000000-0004-0000-0100-0000B7000000}"/>
    <hyperlink ref="F1312" r:id="rId185" xr:uid="{00000000-0004-0000-0100-0000B8000000}"/>
    <hyperlink ref="F1317" r:id="rId186" xr:uid="{00000000-0004-0000-0100-0000B9000000}"/>
    <hyperlink ref="F1320" r:id="rId187" xr:uid="{00000000-0004-0000-0100-0000BA000000}"/>
    <hyperlink ref="F1327" r:id="rId188" xr:uid="{00000000-0004-0000-0100-0000BB000000}"/>
    <hyperlink ref="F1331" r:id="rId189" xr:uid="{00000000-0004-0000-0100-0000BC000000}"/>
    <hyperlink ref="F1336" r:id="rId190" xr:uid="{00000000-0004-0000-0100-0000BD000000}"/>
    <hyperlink ref="F1343" r:id="rId191" xr:uid="{00000000-0004-0000-0100-0000BE000000}"/>
    <hyperlink ref="F1348" r:id="rId192" xr:uid="{00000000-0004-0000-0100-0000BF000000}"/>
    <hyperlink ref="F1355" r:id="rId193" xr:uid="{00000000-0004-0000-0100-0000C0000000}"/>
    <hyperlink ref="F1360" r:id="rId194" xr:uid="{00000000-0004-0000-0100-0000C1000000}"/>
    <hyperlink ref="F1365" r:id="rId195" xr:uid="{00000000-0004-0000-0100-0000C2000000}"/>
    <hyperlink ref="F1372" r:id="rId196" xr:uid="{00000000-0004-0000-0100-0000C3000000}"/>
    <hyperlink ref="F1376" r:id="rId197" xr:uid="{00000000-0004-0000-0100-0000C4000000}"/>
    <hyperlink ref="F1382" r:id="rId198" xr:uid="{00000000-0004-0000-0100-0000C5000000}"/>
    <hyperlink ref="F1384" r:id="rId199" xr:uid="{00000000-0004-0000-0100-0000C6000000}"/>
    <hyperlink ref="F1390" r:id="rId200" xr:uid="{00000000-0004-0000-0100-0000C7000000}"/>
    <hyperlink ref="F1392" r:id="rId201" xr:uid="{00000000-0004-0000-0100-0000C8000000}"/>
    <hyperlink ref="F1398" r:id="rId202" xr:uid="{00000000-0004-0000-0100-0000C9000000}"/>
    <hyperlink ref="F1400" r:id="rId203" xr:uid="{00000000-0004-0000-0100-0000CA000000}"/>
    <hyperlink ref="F1405" r:id="rId204" xr:uid="{00000000-0004-0000-0100-0000CB000000}"/>
    <hyperlink ref="F1412" r:id="rId205" xr:uid="{00000000-0004-0000-0100-0000CC000000}"/>
    <hyperlink ref="F1419" r:id="rId206" xr:uid="{00000000-0004-0000-0100-0000CD000000}"/>
    <hyperlink ref="F1423" r:id="rId207" xr:uid="{00000000-0004-0000-0100-0000CE000000}"/>
    <hyperlink ref="F1430" r:id="rId208" xr:uid="{00000000-0004-0000-0100-0000CF000000}"/>
    <hyperlink ref="F1435" r:id="rId209" xr:uid="{00000000-0004-0000-0100-0000D0000000}"/>
    <hyperlink ref="F1439" r:id="rId210" xr:uid="{00000000-0004-0000-0100-0000D1000000}"/>
    <hyperlink ref="F1443" r:id="rId211" xr:uid="{00000000-0004-0000-0100-0000D2000000}"/>
    <hyperlink ref="F1447" r:id="rId212" xr:uid="{00000000-0004-0000-0100-0000D3000000}"/>
    <hyperlink ref="F1452" r:id="rId213" xr:uid="{00000000-0004-0000-0100-0000D4000000}"/>
    <hyperlink ref="F1456" r:id="rId214" xr:uid="{00000000-0004-0000-0100-0000D5000000}"/>
    <hyperlink ref="F1460" r:id="rId215" xr:uid="{00000000-0004-0000-0100-0000D6000000}"/>
    <hyperlink ref="F1464" r:id="rId216" xr:uid="{00000000-0004-0000-0100-0000D7000000}"/>
    <hyperlink ref="F1469" r:id="rId217" xr:uid="{00000000-0004-0000-0100-0000D8000000}"/>
    <hyperlink ref="F1473" r:id="rId218" xr:uid="{00000000-0004-0000-0100-0000D9000000}"/>
    <hyperlink ref="F1477" r:id="rId219" xr:uid="{00000000-0004-0000-0100-0000DA000000}"/>
    <hyperlink ref="F1481" r:id="rId220" xr:uid="{00000000-0004-0000-0100-0000DB000000}"/>
    <hyperlink ref="F1485" r:id="rId221" xr:uid="{00000000-0004-0000-0100-0000DC000000}"/>
    <hyperlink ref="F1489" r:id="rId222" xr:uid="{00000000-0004-0000-0100-0000DD000000}"/>
    <hyperlink ref="F1493" r:id="rId223" xr:uid="{00000000-0004-0000-0100-0000DE000000}"/>
    <hyperlink ref="F1498" r:id="rId224" xr:uid="{00000000-0004-0000-0100-0000DF000000}"/>
    <hyperlink ref="F1500" r:id="rId225" xr:uid="{00000000-0004-0000-0100-0000E0000000}"/>
    <hyperlink ref="F1505" r:id="rId226" xr:uid="{00000000-0004-0000-0100-0000E1000000}"/>
    <hyperlink ref="F1508" r:id="rId227" xr:uid="{00000000-0004-0000-0100-0000E2000000}"/>
    <hyperlink ref="F1512" r:id="rId228" xr:uid="{00000000-0004-0000-0100-0000E3000000}"/>
    <hyperlink ref="F1517" r:id="rId229" xr:uid="{00000000-0004-0000-0100-0000E4000000}"/>
    <hyperlink ref="F1519" r:id="rId230" xr:uid="{00000000-0004-0000-0100-0000E5000000}"/>
    <hyperlink ref="F1524" r:id="rId231" xr:uid="{00000000-0004-0000-0100-0000E6000000}"/>
    <hyperlink ref="F1526" r:id="rId232" xr:uid="{00000000-0004-0000-0100-0000E7000000}"/>
    <hyperlink ref="F1534" r:id="rId233" xr:uid="{00000000-0004-0000-0100-0000E8000000}"/>
    <hyperlink ref="F1543" r:id="rId234" xr:uid="{00000000-0004-0000-0100-0000E9000000}"/>
    <hyperlink ref="F1552" r:id="rId235" xr:uid="{00000000-0004-0000-0100-0000EA000000}"/>
    <hyperlink ref="F1562" r:id="rId236" xr:uid="{00000000-0004-0000-0100-0000EB000000}"/>
    <hyperlink ref="F1571" r:id="rId237" xr:uid="{00000000-0004-0000-0100-0000EC000000}"/>
    <hyperlink ref="F1581" r:id="rId238" xr:uid="{00000000-0004-0000-0100-0000ED000000}"/>
    <hyperlink ref="F1592" r:id="rId239" xr:uid="{00000000-0004-0000-0100-0000EE000000}"/>
    <hyperlink ref="F1604" r:id="rId240" xr:uid="{00000000-0004-0000-0100-0000EF000000}"/>
    <hyperlink ref="F1619" r:id="rId241" xr:uid="{00000000-0004-0000-0100-0000F0000000}"/>
    <hyperlink ref="F1630" r:id="rId242" xr:uid="{00000000-0004-0000-0100-0000F1000000}"/>
    <hyperlink ref="F1643" r:id="rId243" xr:uid="{00000000-0004-0000-0100-0000F2000000}"/>
    <hyperlink ref="F1650" r:id="rId244" xr:uid="{00000000-0004-0000-0100-0000F3000000}"/>
    <hyperlink ref="F1658" r:id="rId245" xr:uid="{00000000-0004-0000-0100-0000F4000000}"/>
    <hyperlink ref="F1663" r:id="rId246" xr:uid="{00000000-0004-0000-0100-0000F5000000}"/>
    <hyperlink ref="F1669" r:id="rId247" xr:uid="{00000000-0004-0000-0100-0000F6000000}"/>
    <hyperlink ref="F1671" r:id="rId248" xr:uid="{00000000-0004-0000-0100-0000F7000000}"/>
    <hyperlink ref="F1677" r:id="rId249" xr:uid="{00000000-0004-0000-0100-0000F8000000}"/>
    <hyperlink ref="F1679" r:id="rId250" xr:uid="{00000000-0004-0000-0100-0000F9000000}"/>
    <hyperlink ref="F1685" r:id="rId251" xr:uid="{00000000-0004-0000-0100-0000FA000000}"/>
    <hyperlink ref="F1689" r:id="rId252" xr:uid="{00000000-0004-0000-0100-0000FB000000}"/>
  </hyperlinks>
  <pageMargins left="0.39370078740157483" right="0.39370078740157483" top="0.39370078740157483" bottom="0.39370078740157483" header="0" footer="0"/>
  <pageSetup paperSize="9" scale="76" fitToHeight="100" orientation="portrait" blackAndWhite="1" r:id="rId253"/>
  <headerFooter>
    <oddHeader xml:space="preserve">&amp;LTÁBOR - SÍDLIŠTĚ NAD LUŽNICÍ - NÁMĚSTÍ PŘÁTELSTVÍ, ČÁST A&amp;CDOPAS s.r.o.&amp;RPOLOŽKOVÝ VÝKAZ VÝMĚR
</oddHeader>
    <oddFooter>&amp;LSO 01 - Parkoviště, zpevněné plochy&amp;CStrana &amp;P z &amp;N&amp;RPoložkový soupis prací</oddFooter>
  </headerFooter>
  <drawing r:id="rId25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239"/>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56" ht="36.9" customHeight="1">
      <c r="L2" s="316"/>
      <c r="M2" s="316"/>
      <c r="N2" s="316"/>
      <c r="O2" s="316"/>
      <c r="P2" s="316"/>
      <c r="Q2" s="316"/>
      <c r="R2" s="316"/>
      <c r="S2" s="316"/>
      <c r="T2" s="316"/>
      <c r="U2" s="316"/>
      <c r="V2" s="316"/>
      <c r="AT2" s="17" t="s">
        <v>95</v>
      </c>
      <c r="AZ2" s="91" t="s">
        <v>110</v>
      </c>
      <c r="BA2" s="91" t="s">
        <v>1438</v>
      </c>
      <c r="BB2" s="91" t="s">
        <v>32</v>
      </c>
      <c r="BC2" s="91" t="s">
        <v>1439</v>
      </c>
      <c r="BD2" s="91" t="s">
        <v>113</v>
      </c>
    </row>
    <row r="3" spans="2:56" ht="6.9" customHeight="1">
      <c r="B3" s="18"/>
      <c r="C3" s="19"/>
      <c r="D3" s="19"/>
      <c r="E3" s="19"/>
      <c r="F3" s="19"/>
      <c r="G3" s="19"/>
      <c r="H3" s="19"/>
      <c r="I3" s="19"/>
      <c r="J3" s="19"/>
      <c r="K3" s="19"/>
      <c r="L3" s="20"/>
      <c r="AT3" s="17" t="s">
        <v>87</v>
      </c>
      <c r="AZ3" s="91" t="s">
        <v>114</v>
      </c>
      <c r="BA3" s="91" t="s">
        <v>1440</v>
      </c>
      <c r="BB3" s="91" t="s">
        <v>32</v>
      </c>
      <c r="BC3" s="91" t="s">
        <v>1441</v>
      </c>
      <c r="BD3" s="91" t="s">
        <v>113</v>
      </c>
    </row>
    <row r="4" spans="2:56" ht="24.9" customHeight="1">
      <c r="B4" s="20"/>
      <c r="D4" s="21" t="s">
        <v>117</v>
      </c>
      <c r="L4" s="20"/>
      <c r="M4" s="92" t="s">
        <v>10</v>
      </c>
      <c r="AT4" s="17" t="s">
        <v>4</v>
      </c>
      <c r="AZ4" s="91" t="s">
        <v>118</v>
      </c>
      <c r="BA4" s="91" t="s">
        <v>1442</v>
      </c>
      <c r="BB4" s="91" t="s">
        <v>32</v>
      </c>
      <c r="BC4" s="91" t="s">
        <v>1443</v>
      </c>
      <c r="BD4" s="91" t="s">
        <v>113</v>
      </c>
    </row>
    <row r="5" spans="2:56" ht="6.9" customHeight="1">
      <c r="B5" s="20"/>
      <c r="L5" s="20"/>
      <c r="AZ5" s="91" t="s">
        <v>121</v>
      </c>
      <c r="BA5" s="91" t="s">
        <v>1444</v>
      </c>
      <c r="BB5" s="91" t="s">
        <v>32</v>
      </c>
      <c r="BC5" s="91" t="s">
        <v>1443</v>
      </c>
      <c r="BD5" s="91" t="s">
        <v>113</v>
      </c>
    </row>
    <row r="6" spans="2:56" ht="12" customHeight="1">
      <c r="B6" s="20"/>
      <c r="D6" s="27" t="s">
        <v>16</v>
      </c>
      <c r="L6" s="20"/>
      <c r="AZ6" s="91" t="s">
        <v>124</v>
      </c>
      <c r="BA6" s="91" t="s">
        <v>1445</v>
      </c>
      <c r="BB6" s="91" t="s">
        <v>32</v>
      </c>
      <c r="BC6" s="91" t="s">
        <v>1446</v>
      </c>
      <c r="BD6" s="91" t="s">
        <v>113</v>
      </c>
    </row>
    <row r="7" spans="2:56" ht="16.5" customHeight="1">
      <c r="B7" s="20"/>
      <c r="E7" s="331" t="str">
        <f>'Rekapitulace stavby'!K6</f>
        <v>Tábor - Sídliště Nad Lužnicí - Náměstí Přátelství, část A</v>
      </c>
      <c r="F7" s="332"/>
      <c r="G7" s="332"/>
      <c r="H7" s="332"/>
      <c r="L7" s="20"/>
      <c r="AZ7" s="91" t="s">
        <v>127</v>
      </c>
      <c r="BA7" s="91" t="s">
        <v>1447</v>
      </c>
      <c r="BB7" s="91" t="s">
        <v>32</v>
      </c>
      <c r="BC7" s="91" t="s">
        <v>1089</v>
      </c>
      <c r="BD7" s="91" t="s">
        <v>113</v>
      </c>
    </row>
    <row r="8" spans="2:56" ht="12" customHeight="1">
      <c r="B8" s="20"/>
      <c r="D8" s="27" t="s">
        <v>130</v>
      </c>
      <c r="L8" s="20"/>
      <c r="AZ8" s="91" t="s">
        <v>131</v>
      </c>
      <c r="BA8" s="91" t="s">
        <v>1448</v>
      </c>
      <c r="BB8" s="91" t="s">
        <v>32</v>
      </c>
      <c r="BC8" s="91" t="s">
        <v>1449</v>
      </c>
      <c r="BD8" s="91" t="s">
        <v>113</v>
      </c>
    </row>
    <row r="9" spans="2:56" s="1" customFormat="1" ht="16.5" customHeight="1">
      <c r="B9" s="33"/>
      <c r="E9" s="331" t="s">
        <v>134</v>
      </c>
      <c r="F9" s="333"/>
      <c r="G9" s="333"/>
      <c r="H9" s="333"/>
      <c r="L9" s="33"/>
    </row>
    <row r="10" spans="2:56" s="1" customFormat="1" ht="12" customHeight="1">
      <c r="B10" s="33"/>
      <c r="D10" s="27" t="s">
        <v>138</v>
      </c>
      <c r="L10" s="33"/>
    </row>
    <row r="11" spans="2:56" s="1" customFormat="1" ht="16.5" customHeight="1">
      <c r="B11" s="33"/>
      <c r="E11" s="290" t="s">
        <v>1450</v>
      </c>
      <c r="F11" s="333"/>
      <c r="G11" s="333"/>
      <c r="H11" s="333"/>
      <c r="L11" s="33"/>
    </row>
    <row r="12" spans="2:56" s="1" customFormat="1" ht="10.199999999999999">
      <c r="B12" s="33"/>
      <c r="L12" s="33"/>
    </row>
    <row r="13" spans="2:56" s="1" customFormat="1" ht="12" customHeight="1">
      <c r="B13" s="33"/>
      <c r="D13" s="27" t="s">
        <v>18</v>
      </c>
      <c r="F13" s="25" t="s">
        <v>32</v>
      </c>
      <c r="I13" s="27" t="s">
        <v>20</v>
      </c>
      <c r="J13" s="25" t="s">
        <v>32</v>
      </c>
      <c r="L13" s="33"/>
    </row>
    <row r="14" spans="2:56" s="1" customFormat="1" ht="12" customHeight="1">
      <c r="B14" s="33"/>
      <c r="D14" s="27" t="s">
        <v>22</v>
      </c>
      <c r="F14" s="25" t="s">
        <v>23</v>
      </c>
      <c r="I14" s="27" t="s">
        <v>24</v>
      </c>
      <c r="J14" s="50" t="str">
        <f>'Rekapitulace stavby'!AN8</f>
        <v>20. 6. 2024</v>
      </c>
      <c r="L14" s="33"/>
    </row>
    <row r="15" spans="2:56" s="1" customFormat="1" ht="10.8" customHeight="1">
      <c r="B15" s="33"/>
      <c r="L15" s="33"/>
    </row>
    <row r="16" spans="2:56" s="1" customFormat="1" ht="12" customHeight="1">
      <c r="B16" s="33"/>
      <c r="D16" s="27" t="s">
        <v>30</v>
      </c>
      <c r="I16" s="27" t="s">
        <v>31</v>
      </c>
      <c r="J16" s="25" t="s">
        <v>32</v>
      </c>
      <c r="L16" s="33"/>
    </row>
    <row r="17" spans="2:12" s="1" customFormat="1" ht="18" customHeight="1">
      <c r="B17" s="33"/>
      <c r="E17" s="25" t="s">
        <v>33</v>
      </c>
      <c r="I17" s="27" t="s">
        <v>34</v>
      </c>
      <c r="J17" s="25" t="s">
        <v>32</v>
      </c>
      <c r="L17" s="33"/>
    </row>
    <row r="18" spans="2:12" s="1" customFormat="1" ht="6.9" customHeight="1">
      <c r="B18" s="33"/>
      <c r="L18" s="33"/>
    </row>
    <row r="19" spans="2:12" s="1" customFormat="1" ht="12" customHeight="1">
      <c r="B19" s="33"/>
      <c r="D19" s="27" t="s">
        <v>35</v>
      </c>
      <c r="I19" s="27" t="s">
        <v>31</v>
      </c>
      <c r="J19" s="28" t="str">
        <f>'Rekapitulace stavby'!AN13</f>
        <v>Vyplň údaj</v>
      </c>
      <c r="L19" s="33"/>
    </row>
    <row r="20" spans="2:12" s="1" customFormat="1" ht="18" customHeight="1">
      <c r="B20" s="33"/>
      <c r="E20" s="334" t="str">
        <f>'Rekapitulace stavby'!E14</f>
        <v>Vyplň údaj</v>
      </c>
      <c r="F20" s="315"/>
      <c r="G20" s="315"/>
      <c r="H20" s="315"/>
      <c r="I20" s="27" t="s">
        <v>34</v>
      </c>
      <c r="J20" s="28" t="str">
        <f>'Rekapitulace stavby'!AN14</f>
        <v>Vyplň údaj</v>
      </c>
      <c r="L20" s="33"/>
    </row>
    <row r="21" spans="2:12" s="1" customFormat="1" ht="6.9" customHeight="1">
      <c r="B21" s="33"/>
      <c r="L21" s="33"/>
    </row>
    <row r="22" spans="2:12" s="1" customFormat="1" ht="12" customHeight="1">
      <c r="B22" s="33"/>
      <c r="D22" s="27" t="s">
        <v>37</v>
      </c>
      <c r="I22" s="27" t="s">
        <v>31</v>
      </c>
      <c r="J22" s="25" t="s">
        <v>32</v>
      </c>
      <c r="L22" s="33"/>
    </row>
    <row r="23" spans="2:12" s="1" customFormat="1" ht="18" customHeight="1">
      <c r="B23" s="33"/>
      <c r="E23" s="25" t="s">
        <v>38</v>
      </c>
      <c r="I23" s="27" t="s">
        <v>34</v>
      </c>
      <c r="J23" s="25" t="s">
        <v>32</v>
      </c>
      <c r="L23" s="33"/>
    </row>
    <row r="24" spans="2:12" s="1" customFormat="1" ht="6.9" customHeight="1">
      <c r="B24" s="33"/>
      <c r="L24" s="33"/>
    </row>
    <row r="25" spans="2:12" s="1" customFormat="1" ht="12" customHeight="1">
      <c r="B25" s="33"/>
      <c r="D25" s="27" t="s">
        <v>40</v>
      </c>
      <c r="I25" s="27" t="s">
        <v>31</v>
      </c>
      <c r="J25" s="25" t="s">
        <v>32</v>
      </c>
      <c r="L25" s="33"/>
    </row>
    <row r="26" spans="2:12" s="1" customFormat="1" ht="18" customHeight="1">
      <c r="B26" s="33"/>
      <c r="E26" s="25" t="s">
        <v>41</v>
      </c>
      <c r="I26" s="27" t="s">
        <v>34</v>
      </c>
      <c r="J26" s="25" t="s">
        <v>32</v>
      </c>
      <c r="L26" s="33"/>
    </row>
    <row r="27" spans="2:12" s="1" customFormat="1" ht="6.9" customHeight="1">
      <c r="B27" s="33"/>
      <c r="L27" s="33"/>
    </row>
    <row r="28" spans="2:12" s="1" customFormat="1" ht="12" customHeight="1">
      <c r="B28" s="33"/>
      <c r="D28" s="27" t="s">
        <v>42</v>
      </c>
      <c r="L28" s="33"/>
    </row>
    <row r="29" spans="2:12" s="7" customFormat="1" ht="71.25" customHeight="1">
      <c r="B29" s="93"/>
      <c r="E29" s="320" t="s">
        <v>43</v>
      </c>
      <c r="F29" s="320"/>
      <c r="G29" s="320"/>
      <c r="H29" s="320"/>
      <c r="L29" s="93"/>
    </row>
    <row r="30" spans="2:12" s="1" customFormat="1" ht="6.9" customHeight="1">
      <c r="B30" s="33"/>
      <c r="L30" s="33"/>
    </row>
    <row r="31" spans="2:12" s="1" customFormat="1" ht="6.9" customHeight="1">
      <c r="B31" s="33"/>
      <c r="D31" s="51"/>
      <c r="E31" s="51"/>
      <c r="F31" s="51"/>
      <c r="G31" s="51"/>
      <c r="H31" s="51"/>
      <c r="I31" s="51"/>
      <c r="J31" s="51"/>
      <c r="K31" s="51"/>
      <c r="L31" s="33"/>
    </row>
    <row r="32" spans="2:12" s="1" customFormat="1" ht="25.35" customHeight="1">
      <c r="B32" s="33"/>
      <c r="D32" s="95" t="s">
        <v>44</v>
      </c>
      <c r="J32" s="64">
        <f>ROUND(J93, 2)</f>
        <v>0</v>
      </c>
      <c r="L32" s="33"/>
    </row>
    <row r="33" spans="2:12" s="1" customFormat="1" ht="6.9" customHeight="1">
      <c r="B33" s="33"/>
      <c r="D33" s="51"/>
      <c r="E33" s="51"/>
      <c r="F33" s="51"/>
      <c r="G33" s="51"/>
      <c r="H33" s="51"/>
      <c r="I33" s="51"/>
      <c r="J33" s="51"/>
      <c r="K33" s="51"/>
      <c r="L33" s="33"/>
    </row>
    <row r="34" spans="2:12" s="1" customFormat="1" ht="14.4" customHeight="1">
      <c r="B34" s="33"/>
      <c r="F34" s="36" t="s">
        <v>46</v>
      </c>
      <c r="I34" s="36" t="s">
        <v>45</v>
      </c>
      <c r="J34" s="36" t="s">
        <v>47</v>
      </c>
      <c r="L34" s="33"/>
    </row>
    <row r="35" spans="2:12" s="1" customFormat="1" ht="14.4" customHeight="1">
      <c r="B35" s="33"/>
      <c r="D35" s="53" t="s">
        <v>48</v>
      </c>
      <c r="E35" s="27" t="s">
        <v>49</v>
      </c>
      <c r="F35" s="84">
        <f>ROUND((SUM(BE93:BE238)),  2)</f>
        <v>0</v>
      </c>
      <c r="I35" s="96">
        <v>0.21</v>
      </c>
      <c r="J35" s="84">
        <f>ROUND(((SUM(BE93:BE238))*I35),  2)</f>
        <v>0</v>
      </c>
      <c r="L35" s="33"/>
    </row>
    <row r="36" spans="2:12" s="1" customFormat="1" ht="14.4" customHeight="1">
      <c r="B36" s="33"/>
      <c r="E36" s="27" t="s">
        <v>50</v>
      </c>
      <c r="F36" s="84">
        <f>ROUND((SUM(BF93:BF238)),  2)</f>
        <v>0</v>
      </c>
      <c r="I36" s="96">
        <v>0.12</v>
      </c>
      <c r="J36" s="84">
        <f>ROUND(((SUM(BF93:BF238))*I36),  2)</f>
        <v>0</v>
      </c>
      <c r="L36" s="33"/>
    </row>
    <row r="37" spans="2:12" s="1" customFormat="1" ht="14.4" hidden="1" customHeight="1">
      <c r="B37" s="33"/>
      <c r="E37" s="27" t="s">
        <v>51</v>
      </c>
      <c r="F37" s="84">
        <f>ROUND((SUM(BG93:BG238)),  2)</f>
        <v>0</v>
      </c>
      <c r="I37" s="96">
        <v>0.21</v>
      </c>
      <c r="J37" s="84">
        <f>0</f>
        <v>0</v>
      </c>
      <c r="L37" s="33"/>
    </row>
    <row r="38" spans="2:12" s="1" customFormat="1" ht="14.4" hidden="1" customHeight="1">
      <c r="B38" s="33"/>
      <c r="E38" s="27" t="s">
        <v>52</v>
      </c>
      <c r="F38" s="84">
        <f>ROUND((SUM(BH93:BH238)),  2)</f>
        <v>0</v>
      </c>
      <c r="I38" s="96">
        <v>0.12</v>
      </c>
      <c r="J38" s="84">
        <f>0</f>
        <v>0</v>
      </c>
      <c r="L38" s="33"/>
    </row>
    <row r="39" spans="2:12" s="1" customFormat="1" ht="14.4" hidden="1" customHeight="1">
      <c r="B39" s="33"/>
      <c r="E39" s="27" t="s">
        <v>53</v>
      </c>
      <c r="F39" s="84">
        <f>ROUND((SUM(BI93:BI238)),  2)</f>
        <v>0</v>
      </c>
      <c r="I39" s="96">
        <v>0</v>
      </c>
      <c r="J39" s="84">
        <f>0</f>
        <v>0</v>
      </c>
      <c r="L39" s="33"/>
    </row>
    <row r="40" spans="2:12" s="1" customFormat="1" ht="6.9" customHeight="1">
      <c r="B40" s="33"/>
      <c r="L40" s="33"/>
    </row>
    <row r="41" spans="2:12" s="1" customFormat="1" ht="25.35" customHeight="1">
      <c r="B41" s="33"/>
      <c r="C41" s="97"/>
      <c r="D41" s="98" t="s">
        <v>54</v>
      </c>
      <c r="E41" s="55"/>
      <c r="F41" s="55"/>
      <c r="G41" s="99" t="s">
        <v>55</v>
      </c>
      <c r="H41" s="100" t="s">
        <v>56</v>
      </c>
      <c r="I41" s="55"/>
      <c r="J41" s="101">
        <f>SUM(J32:J39)</f>
        <v>0</v>
      </c>
      <c r="K41" s="102"/>
      <c r="L41" s="33"/>
    </row>
    <row r="42" spans="2:12" s="1" customFormat="1" ht="14.4" customHeight="1">
      <c r="B42" s="42"/>
      <c r="C42" s="43"/>
      <c r="D42" s="43"/>
      <c r="E42" s="43"/>
      <c r="F42" s="43"/>
      <c r="G42" s="43"/>
      <c r="H42" s="43"/>
      <c r="I42" s="43"/>
      <c r="J42" s="43"/>
      <c r="K42" s="43"/>
      <c r="L42" s="33"/>
    </row>
    <row r="46" spans="2:12" s="1" customFormat="1" ht="6.9" customHeight="1">
      <c r="B46" s="44"/>
      <c r="C46" s="45"/>
      <c r="D46" s="45"/>
      <c r="E46" s="45"/>
      <c r="F46" s="45"/>
      <c r="G46" s="45"/>
      <c r="H46" s="45"/>
      <c r="I46" s="45"/>
      <c r="J46" s="45"/>
      <c r="K46" s="45"/>
      <c r="L46" s="33"/>
    </row>
    <row r="47" spans="2:12" s="1" customFormat="1" ht="24.9" customHeight="1">
      <c r="B47" s="33"/>
      <c r="C47" s="21" t="s">
        <v>245</v>
      </c>
      <c r="L47" s="33"/>
    </row>
    <row r="48" spans="2:12" s="1" customFormat="1" ht="6.9" customHeight="1">
      <c r="B48" s="33"/>
      <c r="L48" s="33"/>
    </row>
    <row r="49" spans="2:47" s="1" customFormat="1" ht="12" customHeight="1">
      <c r="B49" s="33"/>
      <c r="C49" s="27" t="s">
        <v>16</v>
      </c>
      <c r="L49" s="33"/>
    </row>
    <row r="50" spans="2:47" s="1" customFormat="1" ht="16.5" customHeight="1">
      <c r="B50" s="33"/>
      <c r="E50" s="331" t="str">
        <f>E7</f>
        <v>Tábor - Sídliště Nad Lužnicí - Náměstí Přátelství, část A</v>
      </c>
      <c r="F50" s="332"/>
      <c r="G50" s="332"/>
      <c r="H50" s="332"/>
      <c r="L50" s="33"/>
    </row>
    <row r="51" spans="2:47" ht="12" customHeight="1">
      <c r="B51" s="20"/>
      <c r="C51" s="27" t="s">
        <v>130</v>
      </c>
      <c r="L51" s="20"/>
    </row>
    <row r="52" spans="2:47" s="1" customFormat="1" ht="16.5" customHeight="1">
      <c r="B52" s="33"/>
      <c r="E52" s="331" t="s">
        <v>134</v>
      </c>
      <c r="F52" s="333"/>
      <c r="G52" s="333"/>
      <c r="H52" s="333"/>
      <c r="L52" s="33"/>
    </row>
    <row r="53" spans="2:47" s="1" customFormat="1" ht="12" customHeight="1">
      <c r="B53" s="33"/>
      <c r="C53" s="27" t="s">
        <v>138</v>
      </c>
      <c r="L53" s="33"/>
    </row>
    <row r="54" spans="2:47" s="1" customFormat="1" ht="16.5" customHeight="1">
      <c r="B54" s="33"/>
      <c r="E54" s="290" t="str">
        <f>E11</f>
        <v>SO 10 - Stanoviště separovaného odpadu</v>
      </c>
      <c r="F54" s="333"/>
      <c r="G54" s="333"/>
      <c r="H54" s="333"/>
      <c r="L54" s="33"/>
    </row>
    <row r="55" spans="2:47" s="1" customFormat="1" ht="6.9" customHeight="1">
      <c r="B55" s="33"/>
      <c r="L55" s="33"/>
    </row>
    <row r="56" spans="2:47" s="1" customFormat="1" ht="12" customHeight="1">
      <c r="B56" s="33"/>
      <c r="C56" s="27" t="s">
        <v>22</v>
      </c>
      <c r="F56" s="25" t="str">
        <f>F14</f>
        <v>Tábor</v>
      </c>
      <c r="I56" s="27" t="s">
        <v>24</v>
      </c>
      <c r="J56" s="50" t="str">
        <f>IF(J14="","",J14)</f>
        <v>20. 6. 2024</v>
      </c>
      <c r="L56" s="33"/>
    </row>
    <row r="57" spans="2:47" s="1" customFormat="1" ht="6.9" customHeight="1">
      <c r="B57" s="33"/>
      <c r="L57" s="33"/>
    </row>
    <row r="58" spans="2:47" s="1" customFormat="1" ht="40.049999999999997" customHeight="1">
      <c r="B58" s="33"/>
      <c r="C58" s="27" t="s">
        <v>30</v>
      </c>
      <c r="F58" s="25" t="str">
        <f>E17</f>
        <v>Město Tábor, Žižkovo nám. 2/2, 390 01 Tábor</v>
      </c>
      <c r="I58" s="27" t="s">
        <v>37</v>
      </c>
      <c r="J58" s="31" t="str">
        <f>E23</f>
        <v>DOPAS s.r.o., Mahenova 494/3, 150 00 Praha</v>
      </c>
      <c r="L58" s="33"/>
    </row>
    <row r="59" spans="2:47" s="1" customFormat="1" ht="15.15" customHeight="1">
      <c r="B59" s="33"/>
      <c r="C59" s="27" t="s">
        <v>35</v>
      </c>
      <c r="F59" s="25" t="str">
        <f>IF(E20="","",E20)</f>
        <v>Vyplň údaj</v>
      </c>
      <c r="I59" s="27" t="s">
        <v>40</v>
      </c>
      <c r="J59" s="31" t="str">
        <f>E26</f>
        <v>L.Štuller</v>
      </c>
      <c r="L59" s="33"/>
    </row>
    <row r="60" spans="2:47" s="1" customFormat="1" ht="10.35" customHeight="1">
      <c r="B60" s="33"/>
      <c r="L60" s="33"/>
    </row>
    <row r="61" spans="2:47" s="1" customFormat="1" ht="29.25" customHeight="1">
      <c r="B61" s="33"/>
      <c r="C61" s="103" t="s">
        <v>284</v>
      </c>
      <c r="D61" s="97"/>
      <c r="E61" s="97"/>
      <c r="F61" s="97"/>
      <c r="G61" s="97"/>
      <c r="H61" s="97"/>
      <c r="I61" s="97"/>
      <c r="J61" s="104" t="s">
        <v>285</v>
      </c>
      <c r="K61" s="97"/>
      <c r="L61" s="33"/>
    </row>
    <row r="62" spans="2:47" s="1" customFormat="1" ht="10.35" customHeight="1">
      <c r="B62" s="33"/>
      <c r="L62" s="33"/>
    </row>
    <row r="63" spans="2:47" s="1" customFormat="1" ht="22.8" customHeight="1">
      <c r="B63" s="33"/>
      <c r="C63" s="105" t="s">
        <v>76</v>
      </c>
      <c r="J63" s="64">
        <f>J93</f>
        <v>0</v>
      </c>
      <c r="L63" s="33"/>
      <c r="AU63" s="17" t="s">
        <v>292</v>
      </c>
    </row>
    <row r="64" spans="2:47" s="8" customFormat="1" ht="24.9" customHeight="1">
      <c r="B64" s="106"/>
      <c r="D64" s="107" t="s">
        <v>296</v>
      </c>
      <c r="E64" s="108"/>
      <c r="F64" s="108"/>
      <c r="G64" s="108"/>
      <c r="H64" s="108"/>
      <c r="I64" s="108"/>
      <c r="J64" s="109">
        <f>J94</f>
        <v>0</v>
      </c>
      <c r="L64" s="106"/>
    </row>
    <row r="65" spans="2:12" s="9" customFormat="1" ht="19.95" customHeight="1">
      <c r="B65" s="111"/>
      <c r="D65" s="112" t="s">
        <v>300</v>
      </c>
      <c r="E65" s="113"/>
      <c r="F65" s="113"/>
      <c r="G65" s="113"/>
      <c r="H65" s="113"/>
      <c r="I65" s="113"/>
      <c r="J65" s="114">
        <f>J95</f>
        <v>0</v>
      </c>
      <c r="L65" s="111"/>
    </row>
    <row r="66" spans="2:12" s="9" customFormat="1" ht="14.85" customHeight="1">
      <c r="B66" s="111"/>
      <c r="D66" s="112" t="s">
        <v>303</v>
      </c>
      <c r="E66" s="113"/>
      <c r="F66" s="113"/>
      <c r="G66" s="113"/>
      <c r="H66" s="113"/>
      <c r="I66" s="113"/>
      <c r="J66" s="114">
        <f>J96</f>
        <v>0</v>
      </c>
      <c r="L66" s="111"/>
    </row>
    <row r="67" spans="2:12" s="9" customFormat="1" ht="19.95" customHeight="1">
      <c r="B67" s="111"/>
      <c r="D67" s="112" t="s">
        <v>306</v>
      </c>
      <c r="E67" s="113"/>
      <c r="F67" s="113"/>
      <c r="G67" s="113"/>
      <c r="H67" s="113"/>
      <c r="I67" s="113"/>
      <c r="J67" s="114">
        <f>J143</f>
        <v>0</v>
      </c>
      <c r="L67" s="111"/>
    </row>
    <row r="68" spans="2:12" s="9" customFormat="1" ht="14.85" customHeight="1">
      <c r="B68" s="111"/>
      <c r="D68" s="112" t="s">
        <v>309</v>
      </c>
      <c r="E68" s="113"/>
      <c r="F68" s="113"/>
      <c r="G68" s="113"/>
      <c r="H68" s="113"/>
      <c r="I68" s="113"/>
      <c r="J68" s="114">
        <f>J144</f>
        <v>0</v>
      </c>
      <c r="L68" s="111"/>
    </row>
    <row r="69" spans="2:12" s="9" customFormat="1" ht="19.95" customHeight="1">
      <c r="B69" s="111"/>
      <c r="D69" s="112" t="s">
        <v>319</v>
      </c>
      <c r="E69" s="113"/>
      <c r="F69" s="113"/>
      <c r="G69" s="113"/>
      <c r="H69" s="113"/>
      <c r="I69" s="113"/>
      <c r="J69" s="114">
        <f>J178</f>
        <v>0</v>
      </c>
      <c r="L69" s="111"/>
    </row>
    <row r="70" spans="2:12" s="9" customFormat="1" ht="14.85" customHeight="1">
      <c r="B70" s="111"/>
      <c r="D70" s="112" t="s">
        <v>321</v>
      </c>
      <c r="E70" s="113"/>
      <c r="F70" s="113"/>
      <c r="G70" s="113"/>
      <c r="H70" s="113"/>
      <c r="I70" s="113"/>
      <c r="J70" s="114">
        <f>J179</f>
        <v>0</v>
      </c>
      <c r="L70" s="111"/>
    </row>
    <row r="71" spans="2:12" s="9" customFormat="1" ht="19.95" customHeight="1">
      <c r="B71" s="111"/>
      <c r="D71" s="112" t="s">
        <v>329</v>
      </c>
      <c r="E71" s="113"/>
      <c r="F71" s="113"/>
      <c r="G71" s="113"/>
      <c r="H71" s="113"/>
      <c r="I71" s="113"/>
      <c r="J71" s="114">
        <f>J236</f>
        <v>0</v>
      </c>
      <c r="L71" s="111"/>
    </row>
    <row r="72" spans="2:12" s="1" customFormat="1" ht="21.75" customHeight="1">
      <c r="B72" s="33"/>
      <c r="L72" s="33"/>
    </row>
    <row r="73" spans="2:12" s="1" customFormat="1" ht="6.9" customHeight="1">
      <c r="B73" s="42"/>
      <c r="C73" s="43"/>
      <c r="D73" s="43"/>
      <c r="E73" s="43"/>
      <c r="F73" s="43"/>
      <c r="G73" s="43"/>
      <c r="H73" s="43"/>
      <c r="I73" s="43"/>
      <c r="J73" s="43"/>
      <c r="K73" s="43"/>
      <c r="L73" s="33"/>
    </row>
    <row r="77" spans="2:12" s="1" customFormat="1" ht="6.9" customHeight="1">
      <c r="B77" s="44"/>
      <c r="C77" s="45"/>
      <c r="D77" s="45"/>
      <c r="E77" s="45"/>
      <c r="F77" s="45"/>
      <c r="G77" s="45"/>
      <c r="H77" s="45"/>
      <c r="I77" s="45"/>
      <c r="J77" s="45"/>
      <c r="K77" s="45"/>
      <c r="L77" s="33"/>
    </row>
    <row r="78" spans="2:12" s="1" customFormat="1" ht="24.9" customHeight="1">
      <c r="B78" s="33"/>
      <c r="C78" s="21" t="s">
        <v>333</v>
      </c>
      <c r="L78" s="33"/>
    </row>
    <row r="79" spans="2:12" s="1" customFormat="1" ht="6.9" customHeight="1">
      <c r="B79" s="33"/>
      <c r="L79" s="33"/>
    </row>
    <row r="80" spans="2:12" s="1" customFormat="1" ht="12" customHeight="1">
      <c r="B80" s="33"/>
      <c r="C80" s="27" t="s">
        <v>16</v>
      </c>
      <c r="L80" s="33"/>
    </row>
    <row r="81" spans="2:63" s="1" customFormat="1" ht="16.5" customHeight="1">
      <c r="B81" s="33"/>
      <c r="E81" s="331" t="str">
        <f>E7</f>
        <v>Tábor - Sídliště Nad Lužnicí - Náměstí Přátelství, část A</v>
      </c>
      <c r="F81" s="332"/>
      <c r="G81" s="332"/>
      <c r="H81" s="332"/>
      <c r="L81" s="33"/>
    </row>
    <row r="82" spans="2:63" ht="12" customHeight="1">
      <c r="B82" s="20"/>
      <c r="C82" s="27" t="s">
        <v>130</v>
      </c>
      <c r="L82" s="20"/>
    </row>
    <row r="83" spans="2:63" s="1" customFormat="1" ht="16.5" customHeight="1">
      <c r="B83" s="33"/>
      <c r="E83" s="331" t="s">
        <v>134</v>
      </c>
      <c r="F83" s="333"/>
      <c r="G83" s="333"/>
      <c r="H83" s="333"/>
      <c r="L83" s="33"/>
    </row>
    <row r="84" spans="2:63" s="1" customFormat="1" ht="12" customHeight="1">
      <c r="B84" s="33"/>
      <c r="C84" s="27" t="s">
        <v>138</v>
      </c>
      <c r="L84" s="33"/>
    </row>
    <row r="85" spans="2:63" s="1" customFormat="1" ht="16.5" customHeight="1">
      <c r="B85" s="33"/>
      <c r="E85" s="290" t="str">
        <f>E11</f>
        <v>SO 10 - Stanoviště separovaného odpadu</v>
      </c>
      <c r="F85" s="333"/>
      <c r="G85" s="333"/>
      <c r="H85" s="333"/>
      <c r="L85" s="33"/>
    </row>
    <row r="86" spans="2:63" s="1" customFormat="1" ht="6.9" customHeight="1">
      <c r="B86" s="33"/>
      <c r="L86" s="33"/>
    </row>
    <row r="87" spans="2:63" s="1" customFormat="1" ht="12" customHeight="1">
      <c r="B87" s="33"/>
      <c r="C87" s="27" t="s">
        <v>22</v>
      </c>
      <c r="F87" s="25" t="str">
        <f>F14</f>
        <v>Tábor</v>
      </c>
      <c r="I87" s="27" t="s">
        <v>24</v>
      </c>
      <c r="J87" s="50" t="str">
        <f>IF(J14="","",J14)</f>
        <v>20. 6. 2024</v>
      </c>
      <c r="L87" s="33"/>
    </row>
    <row r="88" spans="2:63" s="1" customFormat="1" ht="6.9" customHeight="1">
      <c r="B88" s="33"/>
      <c r="L88" s="33"/>
    </row>
    <row r="89" spans="2:63" s="1" customFormat="1" ht="40.049999999999997" customHeight="1">
      <c r="B89" s="33"/>
      <c r="C89" s="27" t="s">
        <v>30</v>
      </c>
      <c r="F89" s="25" t="str">
        <f>E17</f>
        <v>Město Tábor, Žižkovo nám. 2/2, 390 01 Tábor</v>
      </c>
      <c r="I89" s="27" t="s">
        <v>37</v>
      </c>
      <c r="J89" s="31" t="str">
        <f>E23</f>
        <v>DOPAS s.r.o., Mahenova 494/3, 150 00 Praha</v>
      </c>
      <c r="L89" s="33"/>
    </row>
    <row r="90" spans="2:63" s="1" customFormat="1" ht="15.15" customHeight="1">
      <c r="B90" s="33"/>
      <c r="C90" s="27" t="s">
        <v>35</v>
      </c>
      <c r="F90" s="25" t="str">
        <f>IF(E20="","",E20)</f>
        <v>Vyplň údaj</v>
      </c>
      <c r="I90" s="27" t="s">
        <v>40</v>
      </c>
      <c r="J90" s="31" t="str">
        <f>E26</f>
        <v>L.Štuller</v>
      </c>
      <c r="L90" s="33"/>
    </row>
    <row r="91" spans="2:63" s="1" customFormat="1" ht="10.35" customHeight="1">
      <c r="B91" s="33"/>
      <c r="L91" s="33"/>
    </row>
    <row r="92" spans="2:63" s="10" customFormat="1" ht="29.25" customHeight="1">
      <c r="B92" s="116"/>
      <c r="C92" s="117" t="s">
        <v>334</v>
      </c>
      <c r="D92" s="118" t="s">
        <v>63</v>
      </c>
      <c r="E92" s="118" t="s">
        <v>59</v>
      </c>
      <c r="F92" s="118" t="s">
        <v>60</v>
      </c>
      <c r="G92" s="118" t="s">
        <v>335</v>
      </c>
      <c r="H92" s="118" t="s">
        <v>336</v>
      </c>
      <c r="I92" s="118" t="s">
        <v>337</v>
      </c>
      <c r="J92" s="118" t="s">
        <v>285</v>
      </c>
      <c r="K92" s="119" t="s">
        <v>338</v>
      </c>
      <c r="L92" s="116"/>
      <c r="M92" s="57" t="s">
        <v>32</v>
      </c>
      <c r="N92" s="58" t="s">
        <v>48</v>
      </c>
      <c r="O92" s="58" t="s">
        <v>339</v>
      </c>
      <c r="P92" s="58" t="s">
        <v>340</v>
      </c>
      <c r="Q92" s="58" t="s">
        <v>341</v>
      </c>
      <c r="R92" s="58" t="s">
        <v>342</v>
      </c>
      <c r="S92" s="58" t="s">
        <v>343</v>
      </c>
      <c r="T92" s="59" t="s">
        <v>344</v>
      </c>
    </row>
    <row r="93" spans="2:63" s="1" customFormat="1" ht="22.8" customHeight="1">
      <c r="B93" s="33"/>
      <c r="C93" s="62" t="s">
        <v>345</v>
      </c>
      <c r="J93" s="120">
        <f>BK93</f>
        <v>0</v>
      </c>
      <c r="L93" s="33"/>
      <c r="M93" s="60"/>
      <c r="N93" s="51"/>
      <c r="O93" s="51"/>
      <c r="P93" s="121">
        <f>P94</f>
        <v>0</v>
      </c>
      <c r="Q93" s="51"/>
      <c r="R93" s="121">
        <f>R94</f>
        <v>13.956908990000001</v>
      </c>
      <c r="S93" s="51"/>
      <c r="T93" s="122">
        <f>T94</f>
        <v>0</v>
      </c>
      <c r="AT93" s="17" t="s">
        <v>77</v>
      </c>
      <c r="AU93" s="17" t="s">
        <v>292</v>
      </c>
      <c r="BK93" s="123">
        <f>BK94</f>
        <v>0</v>
      </c>
    </row>
    <row r="94" spans="2:63" s="11" customFormat="1" ht="25.95" customHeight="1">
      <c r="B94" s="124"/>
      <c r="D94" s="125" t="s">
        <v>77</v>
      </c>
      <c r="E94" s="126" t="s">
        <v>346</v>
      </c>
      <c r="F94" s="126" t="s">
        <v>347</v>
      </c>
      <c r="I94" s="127"/>
      <c r="J94" s="128">
        <f>BK94</f>
        <v>0</v>
      </c>
      <c r="L94" s="124"/>
      <c r="M94" s="129"/>
      <c r="P94" s="130">
        <f>P95+P143+P178+P236</f>
        <v>0</v>
      </c>
      <c r="R94" s="130">
        <f>R95+R143+R178+R236</f>
        <v>13.956908990000001</v>
      </c>
      <c r="T94" s="131">
        <f>T95+T143+T178+T236</f>
        <v>0</v>
      </c>
      <c r="AR94" s="125" t="s">
        <v>85</v>
      </c>
      <c r="AT94" s="132" t="s">
        <v>77</v>
      </c>
      <c r="AU94" s="132" t="s">
        <v>78</v>
      </c>
      <c r="AY94" s="125" t="s">
        <v>348</v>
      </c>
      <c r="BK94" s="133">
        <f>BK95+BK143+BK178+BK236</f>
        <v>0</v>
      </c>
    </row>
    <row r="95" spans="2:63" s="11" customFormat="1" ht="22.8" customHeight="1">
      <c r="B95" s="124"/>
      <c r="D95" s="125" t="s">
        <v>77</v>
      </c>
      <c r="E95" s="134" t="s">
        <v>85</v>
      </c>
      <c r="F95" s="134" t="s">
        <v>349</v>
      </c>
      <c r="I95" s="127"/>
      <c r="J95" s="135">
        <f>BK95</f>
        <v>0</v>
      </c>
      <c r="L95" s="124"/>
      <c r="M95" s="129"/>
      <c r="P95" s="130">
        <f>P96</f>
        <v>0</v>
      </c>
      <c r="R95" s="130">
        <f>R96</f>
        <v>0</v>
      </c>
      <c r="T95" s="131">
        <f>T96</f>
        <v>0</v>
      </c>
      <c r="AR95" s="125" t="s">
        <v>85</v>
      </c>
      <c r="AT95" s="132" t="s">
        <v>77</v>
      </c>
      <c r="AU95" s="132" t="s">
        <v>85</v>
      </c>
      <c r="AY95" s="125" t="s">
        <v>348</v>
      </c>
      <c r="BK95" s="133">
        <f>BK96</f>
        <v>0</v>
      </c>
    </row>
    <row r="96" spans="2:63" s="11" customFormat="1" ht="20.85" customHeight="1">
      <c r="B96" s="124"/>
      <c r="D96" s="125" t="s">
        <v>77</v>
      </c>
      <c r="E96" s="134" t="s">
        <v>350</v>
      </c>
      <c r="F96" s="134" t="s">
        <v>351</v>
      </c>
      <c r="I96" s="127"/>
      <c r="J96" s="135">
        <f>BK96</f>
        <v>0</v>
      </c>
      <c r="L96" s="124"/>
      <c r="M96" s="129"/>
      <c r="P96" s="130">
        <f>SUM(P97:P142)</f>
        <v>0</v>
      </c>
      <c r="R96" s="130">
        <f>SUM(R97:R142)</f>
        <v>0</v>
      </c>
      <c r="T96" s="131">
        <f>SUM(T97:T142)</f>
        <v>0</v>
      </c>
      <c r="AR96" s="125" t="s">
        <v>85</v>
      </c>
      <c r="AT96" s="132" t="s">
        <v>77</v>
      </c>
      <c r="AU96" s="132" t="s">
        <v>87</v>
      </c>
      <c r="AY96" s="125" t="s">
        <v>348</v>
      </c>
      <c r="BK96" s="133">
        <f>SUM(BK97:BK142)</f>
        <v>0</v>
      </c>
    </row>
    <row r="97" spans="2:65" s="1" customFormat="1" ht="33" customHeight="1">
      <c r="B97" s="33"/>
      <c r="C97" s="136" t="s">
        <v>85</v>
      </c>
      <c r="D97" s="136" t="s">
        <v>352</v>
      </c>
      <c r="E97" s="137" t="s">
        <v>353</v>
      </c>
      <c r="F97" s="138" t="s">
        <v>354</v>
      </c>
      <c r="G97" s="139" t="s">
        <v>355</v>
      </c>
      <c r="H97" s="140">
        <v>0.69799999999999995</v>
      </c>
      <c r="I97" s="141"/>
      <c r="J97" s="142">
        <f>ROUND(I97*H97,2)</f>
        <v>0</v>
      </c>
      <c r="K97" s="138" t="s">
        <v>356</v>
      </c>
      <c r="L97" s="33"/>
      <c r="M97" s="143" t="s">
        <v>32</v>
      </c>
      <c r="N97" s="144" t="s">
        <v>49</v>
      </c>
      <c r="P97" s="145">
        <f>O97*H97</f>
        <v>0</v>
      </c>
      <c r="Q97" s="145">
        <v>0</v>
      </c>
      <c r="R97" s="145">
        <f>Q97*H97</f>
        <v>0</v>
      </c>
      <c r="S97" s="145">
        <v>0</v>
      </c>
      <c r="T97" s="146">
        <f>S97*H97</f>
        <v>0</v>
      </c>
      <c r="AR97" s="147" t="s">
        <v>133</v>
      </c>
      <c r="AT97" s="147" t="s">
        <v>352</v>
      </c>
      <c r="AU97" s="147" t="s">
        <v>113</v>
      </c>
      <c r="AY97" s="17" t="s">
        <v>348</v>
      </c>
      <c r="BE97" s="148">
        <f>IF(N97="základní",J97,0)</f>
        <v>0</v>
      </c>
      <c r="BF97" s="148">
        <f>IF(N97="snížená",J97,0)</f>
        <v>0</v>
      </c>
      <c r="BG97" s="148">
        <f>IF(N97="zákl. přenesená",J97,0)</f>
        <v>0</v>
      </c>
      <c r="BH97" s="148">
        <f>IF(N97="sníž. přenesená",J97,0)</f>
        <v>0</v>
      </c>
      <c r="BI97" s="148">
        <f>IF(N97="nulová",J97,0)</f>
        <v>0</v>
      </c>
      <c r="BJ97" s="17" t="s">
        <v>85</v>
      </c>
      <c r="BK97" s="148">
        <f>ROUND(I97*H97,2)</f>
        <v>0</v>
      </c>
      <c r="BL97" s="17" t="s">
        <v>133</v>
      </c>
      <c r="BM97" s="147" t="s">
        <v>1451</v>
      </c>
    </row>
    <row r="98" spans="2:65" s="1" customFormat="1" ht="10.199999999999999">
      <c r="B98" s="33"/>
      <c r="D98" s="149" t="s">
        <v>358</v>
      </c>
      <c r="F98" s="150" t="s">
        <v>359</v>
      </c>
      <c r="I98" s="151"/>
      <c r="L98" s="33"/>
      <c r="M98" s="152"/>
      <c r="T98" s="54"/>
      <c r="AT98" s="17" t="s">
        <v>358</v>
      </c>
      <c r="AU98" s="17" t="s">
        <v>113</v>
      </c>
    </row>
    <row r="99" spans="2:65" s="12" customFormat="1" ht="10.199999999999999">
      <c r="B99" s="153"/>
      <c r="D99" s="154" t="s">
        <v>360</v>
      </c>
      <c r="E99" s="155" t="s">
        <v>32</v>
      </c>
      <c r="F99" s="156" t="s">
        <v>361</v>
      </c>
      <c r="H99" s="155" t="s">
        <v>32</v>
      </c>
      <c r="I99" s="157"/>
      <c r="L99" s="153"/>
      <c r="M99" s="158"/>
      <c r="T99" s="159"/>
      <c r="AT99" s="155" t="s">
        <v>360</v>
      </c>
      <c r="AU99" s="155" t="s">
        <v>113</v>
      </c>
      <c r="AV99" s="12" t="s">
        <v>85</v>
      </c>
      <c r="AW99" s="12" t="s">
        <v>39</v>
      </c>
      <c r="AX99" s="12" t="s">
        <v>78</v>
      </c>
      <c r="AY99" s="155" t="s">
        <v>348</v>
      </c>
    </row>
    <row r="100" spans="2:65" s="12" customFormat="1" ht="10.199999999999999">
      <c r="B100" s="153"/>
      <c r="D100" s="154" t="s">
        <v>360</v>
      </c>
      <c r="E100" s="155" t="s">
        <v>32</v>
      </c>
      <c r="F100" s="156" t="s">
        <v>362</v>
      </c>
      <c r="H100" s="155" t="s">
        <v>32</v>
      </c>
      <c r="I100" s="157"/>
      <c r="L100" s="153"/>
      <c r="M100" s="158"/>
      <c r="T100" s="159"/>
      <c r="AT100" s="155" t="s">
        <v>360</v>
      </c>
      <c r="AU100" s="155" t="s">
        <v>113</v>
      </c>
      <c r="AV100" s="12" t="s">
        <v>85</v>
      </c>
      <c r="AW100" s="12" t="s">
        <v>39</v>
      </c>
      <c r="AX100" s="12" t="s">
        <v>78</v>
      </c>
      <c r="AY100" s="155" t="s">
        <v>348</v>
      </c>
    </row>
    <row r="101" spans="2:65" s="12" customFormat="1" ht="10.199999999999999">
      <c r="B101" s="153"/>
      <c r="D101" s="154" t="s">
        <v>360</v>
      </c>
      <c r="E101" s="155" t="s">
        <v>32</v>
      </c>
      <c r="F101" s="156" t="s">
        <v>1452</v>
      </c>
      <c r="H101" s="155" t="s">
        <v>32</v>
      </c>
      <c r="I101" s="157"/>
      <c r="L101" s="153"/>
      <c r="M101" s="158"/>
      <c r="T101" s="159"/>
      <c r="AT101" s="155" t="s">
        <v>360</v>
      </c>
      <c r="AU101" s="155" t="s">
        <v>113</v>
      </c>
      <c r="AV101" s="12" t="s">
        <v>85</v>
      </c>
      <c r="AW101" s="12" t="s">
        <v>39</v>
      </c>
      <c r="AX101" s="12" t="s">
        <v>78</v>
      </c>
      <c r="AY101" s="155" t="s">
        <v>348</v>
      </c>
    </row>
    <row r="102" spans="2:65" s="12" customFormat="1" ht="10.199999999999999">
      <c r="B102" s="153"/>
      <c r="D102" s="154" t="s">
        <v>360</v>
      </c>
      <c r="E102" s="155" t="s">
        <v>32</v>
      </c>
      <c r="F102" s="156" t="s">
        <v>1453</v>
      </c>
      <c r="H102" s="155" t="s">
        <v>32</v>
      </c>
      <c r="I102" s="157"/>
      <c r="L102" s="153"/>
      <c r="M102" s="158"/>
      <c r="T102" s="159"/>
      <c r="AT102" s="155" t="s">
        <v>360</v>
      </c>
      <c r="AU102" s="155" t="s">
        <v>113</v>
      </c>
      <c r="AV102" s="12" t="s">
        <v>85</v>
      </c>
      <c r="AW102" s="12" t="s">
        <v>39</v>
      </c>
      <c r="AX102" s="12" t="s">
        <v>78</v>
      </c>
      <c r="AY102" s="155" t="s">
        <v>348</v>
      </c>
    </row>
    <row r="103" spans="2:65" s="12" customFormat="1" ht="10.199999999999999">
      <c r="B103" s="153"/>
      <c r="D103" s="154" t="s">
        <v>360</v>
      </c>
      <c r="E103" s="155" t="s">
        <v>32</v>
      </c>
      <c r="F103" s="156" t="s">
        <v>1454</v>
      </c>
      <c r="H103" s="155" t="s">
        <v>32</v>
      </c>
      <c r="I103" s="157"/>
      <c r="L103" s="153"/>
      <c r="M103" s="158"/>
      <c r="T103" s="159"/>
      <c r="AT103" s="155" t="s">
        <v>360</v>
      </c>
      <c r="AU103" s="155" t="s">
        <v>113</v>
      </c>
      <c r="AV103" s="12" t="s">
        <v>85</v>
      </c>
      <c r="AW103" s="12" t="s">
        <v>39</v>
      </c>
      <c r="AX103" s="12" t="s">
        <v>78</v>
      </c>
      <c r="AY103" s="155" t="s">
        <v>348</v>
      </c>
    </row>
    <row r="104" spans="2:65" s="12" customFormat="1" ht="10.199999999999999">
      <c r="B104" s="153"/>
      <c r="D104" s="154" t="s">
        <v>360</v>
      </c>
      <c r="E104" s="155" t="s">
        <v>32</v>
      </c>
      <c r="F104" s="156" t="s">
        <v>1455</v>
      </c>
      <c r="H104" s="155" t="s">
        <v>32</v>
      </c>
      <c r="I104" s="157"/>
      <c r="L104" s="153"/>
      <c r="M104" s="158"/>
      <c r="T104" s="159"/>
      <c r="AT104" s="155" t="s">
        <v>360</v>
      </c>
      <c r="AU104" s="155" t="s">
        <v>113</v>
      </c>
      <c r="AV104" s="12" t="s">
        <v>85</v>
      </c>
      <c r="AW104" s="12" t="s">
        <v>39</v>
      </c>
      <c r="AX104" s="12" t="s">
        <v>78</v>
      </c>
      <c r="AY104" s="155" t="s">
        <v>348</v>
      </c>
    </row>
    <row r="105" spans="2:65" s="13" customFormat="1" ht="10.199999999999999">
      <c r="B105" s="160"/>
      <c r="D105" s="154" t="s">
        <v>360</v>
      </c>
      <c r="E105" s="161" t="s">
        <v>32</v>
      </c>
      <c r="F105" s="162" t="s">
        <v>1456</v>
      </c>
      <c r="H105" s="163">
        <v>0.69799999999999995</v>
      </c>
      <c r="I105" s="164"/>
      <c r="L105" s="160"/>
      <c r="M105" s="165"/>
      <c r="T105" s="166"/>
      <c r="AT105" s="161" t="s">
        <v>360</v>
      </c>
      <c r="AU105" s="161" t="s">
        <v>113</v>
      </c>
      <c r="AV105" s="13" t="s">
        <v>87</v>
      </c>
      <c r="AW105" s="13" t="s">
        <v>39</v>
      </c>
      <c r="AX105" s="13" t="s">
        <v>85</v>
      </c>
      <c r="AY105" s="161" t="s">
        <v>348</v>
      </c>
    </row>
    <row r="106" spans="2:65" s="1" customFormat="1" ht="62.7" customHeight="1">
      <c r="B106" s="33"/>
      <c r="C106" s="136" t="s">
        <v>87</v>
      </c>
      <c r="D106" s="136" t="s">
        <v>352</v>
      </c>
      <c r="E106" s="137" t="s">
        <v>395</v>
      </c>
      <c r="F106" s="138" t="s">
        <v>396</v>
      </c>
      <c r="G106" s="139" t="s">
        <v>355</v>
      </c>
      <c r="H106" s="140">
        <v>0.69799999999999995</v>
      </c>
      <c r="I106" s="141"/>
      <c r="J106" s="142">
        <f>ROUND(I106*H106,2)</f>
        <v>0</v>
      </c>
      <c r="K106" s="138" t="s">
        <v>356</v>
      </c>
      <c r="L106" s="33"/>
      <c r="M106" s="143" t="s">
        <v>32</v>
      </c>
      <c r="N106" s="144" t="s">
        <v>49</v>
      </c>
      <c r="P106" s="145">
        <f>O106*H106</f>
        <v>0</v>
      </c>
      <c r="Q106" s="145">
        <v>0</v>
      </c>
      <c r="R106" s="145">
        <f>Q106*H106</f>
        <v>0</v>
      </c>
      <c r="S106" s="145">
        <v>0</v>
      </c>
      <c r="T106" s="146">
        <f>S106*H106</f>
        <v>0</v>
      </c>
      <c r="AR106" s="147" t="s">
        <v>133</v>
      </c>
      <c r="AT106" s="147" t="s">
        <v>352</v>
      </c>
      <c r="AU106" s="147" t="s">
        <v>113</v>
      </c>
      <c r="AY106" s="17" t="s">
        <v>348</v>
      </c>
      <c r="BE106" s="148">
        <f>IF(N106="základní",J106,0)</f>
        <v>0</v>
      </c>
      <c r="BF106" s="148">
        <f>IF(N106="snížená",J106,0)</f>
        <v>0</v>
      </c>
      <c r="BG106" s="148">
        <f>IF(N106="zákl. přenesená",J106,0)</f>
        <v>0</v>
      </c>
      <c r="BH106" s="148">
        <f>IF(N106="sníž. přenesená",J106,0)</f>
        <v>0</v>
      </c>
      <c r="BI106" s="148">
        <f>IF(N106="nulová",J106,0)</f>
        <v>0</v>
      </c>
      <c r="BJ106" s="17" t="s">
        <v>85</v>
      </c>
      <c r="BK106" s="148">
        <f>ROUND(I106*H106,2)</f>
        <v>0</v>
      </c>
      <c r="BL106" s="17" t="s">
        <v>133</v>
      </c>
      <c r="BM106" s="147" t="s">
        <v>1457</v>
      </c>
    </row>
    <row r="107" spans="2:65" s="1" customFormat="1" ht="10.199999999999999">
      <c r="B107" s="33"/>
      <c r="D107" s="149" t="s">
        <v>358</v>
      </c>
      <c r="F107" s="150" t="s">
        <v>398</v>
      </c>
      <c r="I107" s="151"/>
      <c r="L107" s="33"/>
      <c r="M107" s="152"/>
      <c r="T107" s="54"/>
      <c r="AT107" s="17" t="s">
        <v>358</v>
      </c>
      <c r="AU107" s="17" t="s">
        <v>113</v>
      </c>
    </row>
    <row r="108" spans="2:65" s="12" customFormat="1" ht="10.199999999999999">
      <c r="B108" s="153"/>
      <c r="D108" s="154" t="s">
        <v>360</v>
      </c>
      <c r="E108" s="155" t="s">
        <v>32</v>
      </c>
      <c r="F108" s="156" t="s">
        <v>1458</v>
      </c>
      <c r="H108" s="155" t="s">
        <v>32</v>
      </c>
      <c r="I108" s="157"/>
      <c r="L108" s="153"/>
      <c r="M108" s="158"/>
      <c r="T108" s="159"/>
      <c r="AT108" s="155" t="s">
        <v>360</v>
      </c>
      <c r="AU108" s="155" t="s">
        <v>113</v>
      </c>
      <c r="AV108" s="12" t="s">
        <v>85</v>
      </c>
      <c r="AW108" s="12" t="s">
        <v>39</v>
      </c>
      <c r="AX108" s="12" t="s">
        <v>78</v>
      </c>
      <c r="AY108" s="155" t="s">
        <v>348</v>
      </c>
    </row>
    <row r="109" spans="2:65" s="13" customFormat="1" ht="10.199999999999999">
      <c r="B109" s="160"/>
      <c r="D109" s="154" t="s">
        <v>360</v>
      </c>
      <c r="E109" s="161" t="s">
        <v>32</v>
      </c>
      <c r="F109" s="162" t="s">
        <v>1459</v>
      </c>
      <c r="H109" s="163">
        <v>0.69799999999999995</v>
      </c>
      <c r="I109" s="164"/>
      <c r="L109" s="160"/>
      <c r="M109" s="165"/>
      <c r="T109" s="166"/>
      <c r="AT109" s="161" t="s">
        <v>360</v>
      </c>
      <c r="AU109" s="161" t="s">
        <v>113</v>
      </c>
      <c r="AV109" s="13" t="s">
        <v>87</v>
      </c>
      <c r="AW109" s="13" t="s">
        <v>39</v>
      </c>
      <c r="AX109" s="13" t="s">
        <v>85</v>
      </c>
      <c r="AY109" s="161" t="s">
        <v>348</v>
      </c>
    </row>
    <row r="110" spans="2:65" s="1" customFormat="1" ht="66.75" customHeight="1">
      <c r="B110" s="33"/>
      <c r="C110" s="136" t="s">
        <v>113</v>
      </c>
      <c r="D110" s="136" t="s">
        <v>352</v>
      </c>
      <c r="E110" s="137" t="s">
        <v>401</v>
      </c>
      <c r="F110" s="138" t="s">
        <v>402</v>
      </c>
      <c r="G110" s="139" t="s">
        <v>355</v>
      </c>
      <c r="H110" s="140">
        <v>3.49</v>
      </c>
      <c r="I110" s="141"/>
      <c r="J110" s="142">
        <f>ROUND(I110*H110,2)</f>
        <v>0</v>
      </c>
      <c r="K110" s="138" t="s">
        <v>356</v>
      </c>
      <c r="L110" s="33"/>
      <c r="M110" s="143" t="s">
        <v>32</v>
      </c>
      <c r="N110" s="144" t="s">
        <v>49</v>
      </c>
      <c r="P110" s="145">
        <f>O110*H110</f>
        <v>0</v>
      </c>
      <c r="Q110" s="145">
        <v>0</v>
      </c>
      <c r="R110" s="145">
        <f>Q110*H110</f>
        <v>0</v>
      </c>
      <c r="S110" s="145">
        <v>0</v>
      </c>
      <c r="T110" s="146">
        <f>S110*H110</f>
        <v>0</v>
      </c>
      <c r="AR110" s="147" t="s">
        <v>133</v>
      </c>
      <c r="AT110" s="147" t="s">
        <v>352</v>
      </c>
      <c r="AU110" s="147" t="s">
        <v>113</v>
      </c>
      <c r="AY110" s="17" t="s">
        <v>348</v>
      </c>
      <c r="BE110" s="148">
        <f>IF(N110="základní",J110,0)</f>
        <v>0</v>
      </c>
      <c r="BF110" s="148">
        <f>IF(N110="snížená",J110,0)</f>
        <v>0</v>
      </c>
      <c r="BG110" s="148">
        <f>IF(N110="zákl. přenesená",J110,0)</f>
        <v>0</v>
      </c>
      <c r="BH110" s="148">
        <f>IF(N110="sníž. přenesená",J110,0)</f>
        <v>0</v>
      </c>
      <c r="BI110" s="148">
        <f>IF(N110="nulová",J110,0)</f>
        <v>0</v>
      </c>
      <c r="BJ110" s="17" t="s">
        <v>85</v>
      </c>
      <c r="BK110" s="148">
        <f>ROUND(I110*H110,2)</f>
        <v>0</v>
      </c>
      <c r="BL110" s="17" t="s">
        <v>133</v>
      </c>
      <c r="BM110" s="147" t="s">
        <v>1460</v>
      </c>
    </row>
    <row r="111" spans="2:65" s="1" customFormat="1" ht="10.199999999999999">
      <c r="B111" s="33"/>
      <c r="D111" s="149" t="s">
        <v>358</v>
      </c>
      <c r="F111" s="150" t="s">
        <v>404</v>
      </c>
      <c r="I111" s="151"/>
      <c r="L111" s="33"/>
      <c r="M111" s="152"/>
      <c r="T111" s="54"/>
      <c r="AT111" s="17" t="s">
        <v>358</v>
      </c>
      <c r="AU111" s="17" t="s">
        <v>113</v>
      </c>
    </row>
    <row r="112" spans="2:65" s="12" customFormat="1" ht="10.199999999999999">
      <c r="B112" s="153"/>
      <c r="D112" s="154" t="s">
        <v>360</v>
      </c>
      <c r="E112" s="155" t="s">
        <v>32</v>
      </c>
      <c r="F112" s="156" t="s">
        <v>1458</v>
      </c>
      <c r="H112" s="155" t="s">
        <v>32</v>
      </c>
      <c r="I112" s="157"/>
      <c r="L112" s="153"/>
      <c r="M112" s="158"/>
      <c r="T112" s="159"/>
      <c r="AT112" s="155" t="s">
        <v>360</v>
      </c>
      <c r="AU112" s="155" t="s">
        <v>113</v>
      </c>
      <c r="AV112" s="12" t="s">
        <v>85</v>
      </c>
      <c r="AW112" s="12" t="s">
        <v>39</v>
      </c>
      <c r="AX112" s="12" t="s">
        <v>78</v>
      </c>
      <c r="AY112" s="155" t="s">
        <v>348</v>
      </c>
    </row>
    <row r="113" spans="2:65" s="13" customFormat="1" ht="10.199999999999999">
      <c r="B113" s="160"/>
      <c r="D113" s="154" t="s">
        <v>360</v>
      </c>
      <c r="E113" s="161" t="s">
        <v>32</v>
      </c>
      <c r="F113" s="162" t="s">
        <v>1459</v>
      </c>
      <c r="H113" s="163">
        <v>0.69799999999999995</v>
      </c>
      <c r="I113" s="164"/>
      <c r="L113" s="160"/>
      <c r="M113" s="165"/>
      <c r="T113" s="166"/>
      <c r="AT113" s="161" t="s">
        <v>360</v>
      </c>
      <c r="AU113" s="161" t="s">
        <v>113</v>
      </c>
      <c r="AV113" s="13" t="s">
        <v>87</v>
      </c>
      <c r="AW113" s="13" t="s">
        <v>39</v>
      </c>
      <c r="AX113" s="13" t="s">
        <v>85</v>
      </c>
      <c r="AY113" s="161" t="s">
        <v>348</v>
      </c>
    </row>
    <row r="114" spans="2:65" s="13" customFormat="1" ht="10.199999999999999">
      <c r="B114" s="160"/>
      <c r="D114" s="154" t="s">
        <v>360</v>
      </c>
      <c r="F114" s="162" t="s">
        <v>1461</v>
      </c>
      <c r="H114" s="163">
        <v>3.49</v>
      </c>
      <c r="I114" s="164"/>
      <c r="L114" s="160"/>
      <c r="M114" s="165"/>
      <c r="T114" s="166"/>
      <c r="AT114" s="161" t="s">
        <v>360</v>
      </c>
      <c r="AU114" s="161" t="s">
        <v>113</v>
      </c>
      <c r="AV114" s="13" t="s">
        <v>87</v>
      </c>
      <c r="AW114" s="13" t="s">
        <v>4</v>
      </c>
      <c r="AX114" s="13" t="s">
        <v>85</v>
      </c>
      <c r="AY114" s="161" t="s">
        <v>348</v>
      </c>
    </row>
    <row r="115" spans="2:65" s="1" customFormat="1" ht="37.799999999999997" customHeight="1">
      <c r="B115" s="33"/>
      <c r="C115" s="136" t="s">
        <v>133</v>
      </c>
      <c r="D115" s="136" t="s">
        <v>352</v>
      </c>
      <c r="E115" s="137" t="s">
        <v>418</v>
      </c>
      <c r="F115" s="138" t="s">
        <v>419</v>
      </c>
      <c r="G115" s="139" t="s">
        <v>420</v>
      </c>
      <c r="H115" s="140">
        <v>34.889000000000003</v>
      </c>
      <c r="I115" s="141"/>
      <c r="J115" s="142">
        <f>ROUND(I115*H115,2)</f>
        <v>0</v>
      </c>
      <c r="K115" s="138" t="s">
        <v>356</v>
      </c>
      <c r="L115" s="33"/>
      <c r="M115" s="143" t="s">
        <v>32</v>
      </c>
      <c r="N115" s="144" t="s">
        <v>49</v>
      </c>
      <c r="P115" s="145">
        <f>O115*H115</f>
        <v>0</v>
      </c>
      <c r="Q115" s="145">
        <v>0</v>
      </c>
      <c r="R115" s="145">
        <f>Q115*H115</f>
        <v>0</v>
      </c>
      <c r="S115" s="145">
        <v>0</v>
      </c>
      <c r="T115" s="146">
        <f>S115*H115</f>
        <v>0</v>
      </c>
      <c r="AR115" s="147" t="s">
        <v>133</v>
      </c>
      <c r="AT115" s="147" t="s">
        <v>352</v>
      </c>
      <c r="AU115" s="147" t="s">
        <v>113</v>
      </c>
      <c r="AY115" s="17" t="s">
        <v>348</v>
      </c>
      <c r="BE115" s="148">
        <f>IF(N115="základní",J115,0)</f>
        <v>0</v>
      </c>
      <c r="BF115" s="148">
        <f>IF(N115="snížená",J115,0)</f>
        <v>0</v>
      </c>
      <c r="BG115" s="148">
        <f>IF(N115="zákl. přenesená",J115,0)</f>
        <v>0</v>
      </c>
      <c r="BH115" s="148">
        <f>IF(N115="sníž. přenesená",J115,0)</f>
        <v>0</v>
      </c>
      <c r="BI115" s="148">
        <f>IF(N115="nulová",J115,0)</f>
        <v>0</v>
      </c>
      <c r="BJ115" s="17" t="s">
        <v>85</v>
      </c>
      <c r="BK115" s="148">
        <f>ROUND(I115*H115,2)</f>
        <v>0</v>
      </c>
      <c r="BL115" s="17" t="s">
        <v>133</v>
      </c>
      <c r="BM115" s="147" t="s">
        <v>1462</v>
      </c>
    </row>
    <row r="116" spans="2:65" s="1" customFormat="1" ht="10.199999999999999">
      <c r="B116" s="33"/>
      <c r="D116" s="149" t="s">
        <v>358</v>
      </c>
      <c r="F116" s="150" t="s">
        <v>422</v>
      </c>
      <c r="I116" s="151"/>
      <c r="L116" s="33"/>
      <c r="M116" s="152"/>
      <c r="T116" s="54"/>
      <c r="AT116" s="17" t="s">
        <v>358</v>
      </c>
      <c r="AU116" s="17" t="s">
        <v>113</v>
      </c>
    </row>
    <row r="117" spans="2:65" s="12" customFormat="1" ht="10.199999999999999">
      <c r="B117" s="153"/>
      <c r="D117" s="154" t="s">
        <v>360</v>
      </c>
      <c r="E117" s="155" t="s">
        <v>32</v>
      </c>
      <c r="F117" s="156" t="s">
        <v>361</v>
      </c>
      <c r="H117" s="155" t="s">
        <v>32</v>
      </c>
      <c r="I117" s="157"/>
      <c r="L117" s="153"/>
      <c r="M117" s="158"/>
      <c r="T117" s="159"/>
      <c r="AT117" s="155" t="s">
        <v>360</v>
      </c>
      <c r="AU117" s="155" t="s">
        <v>113</v>
      </c>
      <c r="AV117" s="12" t="s">
        <v>85</v>
      </c>
      <c r="AW117" s="12" t="s">
        <v>39</v>
      </c>
      <c r="AX117" s="12" t="s">
        <v>78</v>
      </c>
      <c r="AY117" s="155" t="s">
        <v>348</v>
      </c>
    </row>
    <row r="118" spans="2:65" s="12" customFormat="1" ht="10.199999999999999">
      <c r="B118" s="153"/>
      <c r="D118" s="154" t="s">
        <v>360</v>
      </c>
      <c r="E118" s="155" t="s">
        <v>32</v>
      </c>
      <c r="F118" s="156" t="s">
        <v>362</v>
      </c>
      <c r="H118" s="155" t="s">
        <v>32</v>
      </c>
      <c r="I118" s="157"/>
      <c r="L118" s="153"/>
      <c r="M118" s="158"/>
      <c r="T118" s="159"/>
      <c r="AT118" s="155" t="s">
        <v>360</v>
      </c>
      <c r="AU118" s="155" t="s">
        <v>113</v>
      </c>
      <c r="AV118" s="12" t="s">
        <v>85</v>
      </c>
      <c r="AW118" s="12" t="s">
        <v>39</v>
      </c>
      <c r="AX118" s="12" t="s">
        <v>78</v>
      </c>
      <c r="AY118" s="155" t="s">
        <v>348</v>
      </c>
    </row>
    <row r="119" spans="2:65" s="12" customFormat="1" ht="10.199999999999999">
      <c r="B119" s="153"/>
      <c r="D119" s="154" t="s">
        <v>360</v>
      </c>
      <c r="E119" s="155" t="s">
        <v>32</v>
      </c>
      <c r="F119" s="156" t="s">
        <v>1452</v>
      </c>
      <c r="H119" s="155" t="s">
        <v>32</v>
      </c>
      <c r="I119" s="157"/>
      <c r="L119" s="153"/>
      <c r="M119" s="158"/>
      <c r="T119" s="159"/>
      <c r="AT119" s="155" t="s">
        <v>360</v>
      </c>
      <c r="AU119" s="155" t="s">
        <v>113</v>
      </c>
      <c r="AV119" s="12" t="s">
        <v>85</v>
      </c>
      <c r="AW119" s="12" t="s">
        <v>39</v>
      </c>
      <c r="AX119" s="12" t="s">
        <v>78</v>
      </c>
      <c r="AY119" s="155" t="s">
        <v>348</v>
      </c>
    </row>
    <row r="120" spans="2:65" s="12" customFormat="1" ht="10.199999999999999">
      <c r="B120" s="153"/>
      <c r="D120" s="154" t="s">
        <v>360</v>
      </c>
      <c r="E120" s="155" t="s">
        <v>32</v>
      </c>
      <c r="F120" s="156" t="s">
        <v>1453</v>
      </c>
      <c r="H120" s="155" t="s">
        <v>32</v>
      </c>
      <c r="I120" s="157"/>
      <c r="L120" s="153"/>
      <c r="M120" s="158"/>
      <c r="T120" s="159"/>
      <c r="AT120" s="155" t="s">
        <v>360</v>
      </c>
      <c r="AU120" s="155" t="s">
        <v>113</v>
      </c>
      <c r="AV120" s="12" t="s">
        <v>85</v>
      </c>
      <c r="AW120" s="12" t="s">
        <v>39</v>
      </c>
      <c r="AX120" s="12" t="s">
        <v>78</v>
      </c>
      <c r="AY120" s="155" t="s">
        <v>348</v>
      </c>
    </row>
    <row r="121" spans="2:65" s="12" customFormat="1" ht="10.199999999999999">
      <c r="B121" s="153"/>
      <c r="D121" s="154" t="s">
        <v>360</v>
      </c>
      <c r="E121" s="155" t="s">
        <v>32</v>
      </c>
      <c r="F121" s="156" t="s">
        <v>1454</v>
      </c>
      <c r="H121" s="155" t="s">
        <v>32</v>
      </c>
      <c r="I121" s="157"/>
      <c r="L121" s="153"/>
      <c r="M121" s="158"/>
      <c r="T121" s="159"/>
      <c r="AT121" s="155" t="s">
        <v>360</v>
      </c>
      <c r="AU121" s="155" t="s">
        <v>113</v>
      </c>
      <c r="AV121" s="12" t="s">
        <v>85</v>
      </c>
      <c r="AW121" s="12" t="s">
        <v>39</v>
      </c>
      <c r="AX121" s="12" t="s">
        <v>78</v>
      </c>
      <c r="AY121" s="155" t="s">
        <v>348</v>
      </c>
    </row>
    <row r="122" spans="2:65" s="12" customFormat="1" ht="10.199999999999999">
      <c r="B122" s="153"/>
      <c r="D122" s="154" t="s">
        <v>360</v>
      </c>
      <c r="E122" s="155" t="s">
        <v>32</v>
      </c>
      <c r="F122" s="156" t="s">
        <v>1463</v>
      </c>
      <c r="H122" s="155" t="s">
        <v>32</v>
      </c>
      <c r="I122" s="157"/>
      <c r="L122" s="153"/>
      <c r="M122" s="158"/>
      <c r="T122" s="159"/>
      <c r="AT122" s="155" t="s">
        <v>360</v>
      </c>
      <c r="AU122" s="155" t="s">
        <v>113</v>
      </c>
      <c r="AV122" s="12" t="s">
        <v>85</v>
      </c>
      <c r="AW122" s="12" t="s">
        <v>39</v>
      </c>
      <c r="AX122" s="12" t="s">
        <v>78</v>
      </c>
      <c r="AY122" s="155" t="s">
        <v>348</v>
      </c>
    </row>
    <row r="123" spans="2:65" s="13" customFormat="1" ht="10.199999999999999">
      <c r="B123" s="160"/>
      <c r="D123" s="154" t="s">
        <v>360</v>
      </c>
      <c r="E123" s="162" t="s">
        <v>32</v>
      </c>
      <c r="F123" s="170" t="s">
        <v>114</v>
      </c>
      <c r="H123" s="163">
        <v>34.889000000000003</v>
      </c>
      <c r="I123" s="164"/>
      <c r="L123" s="160"/>
      <c r="M123" s="165"/>
      <c r="T123" s="166"/>
      <c r="AT123" s="161" t="s">
        <v>360</v>
      </c>
      <c r="AU123" s="161" t="s">
        <v>113</v>
      </c>
      <c r="AV123" s="13" t="s">
        <v>87</v>
      </c>
      <c r="AW123" s="13" t="s">
        <v>39</v>
      </c>
      <c r="AX123" s="13" t="s">
        <v>85</v>
      </c>
      <c r="AY123" s="161" t="s">
        <v>348</v>
      </c>
    </row>
    <row r="124" spans="2:65" s="1" customFormat="1" ht="44.25" customHeight="1">
      <c r="B124" s="33"/>
      <c r="C124" s="136" t="s">
        <v>413</v>
      </c>
      <c r="D124" s="136" t="s">
        <v>352</v>
      </c>
      <c r="E124" s="137" t="s">
        <v>406</v>
      </c>
      <c r="F124" s="138" t="s">
        <v>407</v>
      </c>
      <c r="G124" s="139" t="s">
        <v>408</v>
      </c>
      <c r="H124" s="140">
        <v>1.222</v>
      </c>
      <c r="I124" s="141"/>
      <c r="J124" s="142">
        <f>ROUND(I124*H124,2)</f>
        <v>0</v>
      </c>
      <c r="K124" s="138" t="s">
        <v>356</v>
      </c>
      <c r="L124" s="33"/>
      <c r="M124" s="143" t="s">
        <v>32</v>
      </c>
      <c r="N124" s="144" t="s">
        <v>49</v>
      </c>
      <c r="P124" s="145">
        <f>O124*H124</f>
        <v>0</v>
      </c>
      <c r="Q124" s="145">
        <v>0</v>
      </c>
      <c r="R124" s="145">
        <f>Q124*H124</f>
        <v>0</v>
      </c>
      <c r="S124" s="145">
        <v>0</v>
      </c>
      <c r="T124" s="146">
        <f>S124*H124</f>
        <v>0</v>
      </c>
      <c r="AR124" s="147" t="s">
        <v>133</v>
      </c>
      <c r="AT124" s="147" t="s">
        <v>352</v>
      </c>
      <c r="AU124" s="147" t="s">
        <v>113</v>
      </c>
      <c r="AY124" s="17" t="s">
        <v>348</v>
      </c>
      <c r="BE124" s="148">
        <f>IF(N124="základní",J124,0)</f>
        <v>0</v>
      </c>
      <c r="BF124" s="148">
        <f>IF(N124="snížená",J124,0)</f>
        <v>0</v>
      </c>
      <c r="BG124" s="148">
        <f>IF(N124="zákl. přenesená",J124,0)</f>
        <v>0</v>
      </c>
      <c r="BH124" s="148">
        <f>IF(N124="sníž. přenesená",J124,0)</f>
        <v>0</v>
      </c>
      <c r="BI124" s="148">
        <f>IF(N124="nulová",J124,0)</f>
        <v>0</v>
      </c>
      <c r="BJ124" s="17" t="s">
        <v>85</v>
      </c>
      <c r="BK124" s="148">
        <f>ROUND(I124*H124,2)</f>
        <v>0</v>
      </c>
      <c r="BL124" s="17" t="s">
        <v>133</v>
      </c>
      <c r="BM124" s="147" t="s">
        <v>1464</v>
      </c>
    </row>
    <row r="125" spans="2:65" s="1" customFormat="1" ht="10.199999999999999">
      <c r="B125" s="33"/>
      <c r="D125" s="149" t="s">
        <v>358</v>
      </c>
      <c r="F125" s="150" t="s">
        <v>410</v>
      </c>
      <c r="I125" s="151"/>
      <c r="L125" s="33"/>
      <c r="M125" s="152"/>
      <c r="T125" s="54"/>
      <c r="AT125" s="17" t="s">
        <v>358</v>
      </c>
      <c r="AU125" s="17" t="s">
        <v>113</v>
      </c>
    </row>
    <row r="126" spans="2:65" s="12" customFormat="1" ht="10.199999999999999">
      <c r="B126" s="153"/>
      <c r="D126" s="154" t="s">
        <v>360</v>
      </c>
      <c r="E126" s="155" t="s">
        <v>32</v>
      </c>
      <c r="F126" s="156" t="s">
        <v>1465</v>
      </c>
      <c r="H126" s="155" t="s">
        <v>32</v>
      </c>
      <c r="I126" s="157"/>
      <c r="L126" s="153"/>
      <c r="M126" s="158"/>
      <c r="T126" s="159"/>
      <c r="AT126" s="155" t="s">
        <v>360</v>
      </c>
      <c r="AU126" s="155" t="s">
        <v>113</v>
      </c>
      <c r="AV126" s="12" t="s">
        <v>85</v>
      </c>
      <c r="AW126" s="12" t="s">
        <v>39</v>
      </c>
      <c r="AX126" s="12" t="s">
        <v>78</v>
      </c>
      <c r="AY126" s="155" t="s">
        <v>348</v>
      </c>
    </row>
    <row r="127" spans="2:65" s="12" customFormat="1" ht="10.199999999999999">
      <c r="B127" s="153"/>
      <c r="D127" s="154" t="s">
        <v>360</v>
      </c>
      <c r="E127" s="155" t="s">
        <v>32</v>
      </c>
      <c r="F127" s="156" t="s">
        <v>1458</v>
      </c>
      <c r="H127" s="155" t="s">
        <v>32</v>
      </c>
      <c r="I127" s="157"/>
      <c r="L127" s="153"/>
      <c r="M127" s="158"/>
      <c r="T127" s="159"/>
      <c r="AT127" s="155" t="s">
        <v>360</v>
      </c>
      <c r="AU127" s="155" t="s">
        <v>113</v>
      </c>
      <c r="AV127" s="12" t="s">
        <v>85</v>
      </c>
      <c r="AW127" s="12" t="s">
        <v>39</v>
      </c>
      <c r="AX127" s="12" t="s">
        <v>78</v>
      </c>
      <c r="AY127" s="155" t="s">
        <v>348</v>
      </c>
    </row>
    <row r="128" spans="2:65" s="13" customFormat="1" ht="10.199999999999999">
      <c r="B128" s="160"/>
      <c r="D128" s="154" t="s">
        <v>360</v>
      </c>
      <c r="E128" s="161" t="s">
        <v>32</v>
      </c>
      <c r="F128" s="162" t="s">
        <v>1459</v>
      </c>
      <c r="H128" s="163">
        <v>0.69799999999999995</v>
      </c>
      <c r="I128" s="164"/>
      <c r="L128" s="160"/>
      <c r="M128" s="165"/>
      <c r="T128" s="166"/>
      <c r="AT128" s="161" t="s">
        <v>360</v>
      </c>
      <c r="AU128" s="161" t="s">
        <v>113</v>
      </c>
      <c r="AV128" s="13" t="s">
        <v>87</v>
      </c>
      <c r="AW128" s="13" t="s">
        <v>39</v>
      </c>
      <c r="AX128" s="13" t="s">
        <v>85</v>
      </c>
      <c r="AY128" s="161" t="s">
        <v>348</v>
      </c>
    </row>
    <row r="129" spans="2:65" s="13" customFormat="1" ht="10.199999999999999">
      <c r="B129" s="160"/>
      <c r="D129" s="154" t="s">
        <v>360</v>
      </c>
      <c r="F129" s="162" t="s">
        <v>1466</v>
      </c>
      <c r="H129" s="163">
        <v>1.222</v>
      </c>
      <c r="I129" s="164"/>
      <c r="L129" s="160"/>
      <c r="M129" s="165"/>
      <c r="T129" s="166"/>
      <c r="AT129" s="161" t="s">
        <v>360</v>
      </c>
      <c r="AU129" s="161" t="s">
        <v>113</v>
      </c>
      <c r="AV129" s="13" t="s">
        <v>87</v>
      </c>
      <c r="AW129" s="13" t="s">
        <v>4</v>
      </c>
      <c r="AX129" s="13" t="s">
        <v>85</v>
      </c>
      <c r="AY129" s="161" t="s">
        <v>348</v>
      </c>
    </row>
    <row r="130" spans="2:65" s="1" customFormat="1" ht="37.799999999999997" customHeight="1">
      <c r="B130" s="33"/>
      <c r="C130" s="136" t="s">
        <v>129</v>
      </c>
      <c r="D130" s="136" t="s">
        <v>352</v>
      </c>
      <c r="E130" s="137" t="s">
        <v>414</v>
      </c>
      <c r="F130" s="138" t="s">
        <v>415</v>
      </c>
      <c r="G130" s="139" t="s">
        <v>355</v>
      </c>
      <c r="H130" s="140">
        <v>0.69799999999999995</v>
      </c>
      <c r="I130" s="141"/>
      <c r="J130" s="142">
        <f>ROUND(I130*H130,2)</f>
        <v>0</v>
      </c>
      <c r="K130" s="138" t="s">
        <v>356</v>
      </c>
      <c r="L130" s="33"/>
      <c r="M130" s="143" t="s">
        <v>32</v>
      </c>
      <c r="N130" s="144" t="s">
        <v>49</v>
      </c>
      <c r="P130" s="145">
        <f>O130*H130</f>
        <v>0</v>
      </c>
      <c r="Q130" s="145">
        <v>0</v>
      </c>
      <c r="R130" s="145">
        <f>Q130*H130</f>
        <v>0</v>
      </c>
      <c r="S130" s="145">
        <v>0</v>
      </c>
      <c r="T130" s="146">
        <f>S130*H130</f>
        <v>0</v>
      </c>
      <c r="AR130" s="147" t="s">
        <v>133</v>
      </c>
      <c r="AT130" s="147" t="s">
        <v>352</v>
      </c>
      <c r="AU130" s="147" t="s">
        <v>113</v>
      </c>
      <c r="AY130" s="17" t="s">
        <v>348</v>
      </c>
      <c r="BE130" s="148">
        <f>IF(N130="základní",J130,0)</f>
        <v>0</v>
      </c>
      <c r="BF130" s="148">
        <f>IF(N130="snížená",J130,0)</f>
        <v>0</v>
      </c>
      <c r="BG130" s="148">
        <f>IF(N130="zákl. přenesená",J130,0)</f>
        <v>0</v>
      </c>
      <c r="BH130" s="148">
        <f>IF(N130="sníž. přenesená",J130,0)</f>
        <v>0</v>
      </c>
      <c r="BI130" s="148">
        <f>IF(N130="nulová",J130,0)</f>
        <v>0</v>
      </c>
      <c r="BJ130" s="17" t="s">
        <v>85</v>
      </c>
      <c r="BK130" s="148">
        <f>ROUND(I130*H130,2)</f>
        <v>0</v>
      </c>
      <c r="BL130" s="17" t="s">
        <v>133</v>
      </c>
      <c r="BM130" s="147" t="s">
        <v>1467</v>
      </c>
    </row>
    <row r="131" spans="2:65" s="1" customFormat="1" ht="10.199999999999999">
      <c r="B131" s="33"/>
      <c r="D131" s="149" t="s">
        <v>358</v>
      </c>
      <c r="F131" s="150" t="s">
        <v>417</v>
      </c>
      <c r="I131" s="151"/>
      <c r="L131" s="33"/>
      <c r="M131" s="152"/>
      <c r="T131" s="54"/>
      <c r="AT131" s="17" t="s">
        <v>358</v>
      </c>
      <c r="AU131" s="17" t="s">
        <v>113</v>
      </c>
    </row>
    <row r="132" spans="2:65" s="12" customFormat="1" ht="10.199999999999999">
      <c r="B132" s="153"/>
      <c r="D132" s="154" t="s">
        <v>360</v>
      </c>
      <c r="E132" s="155" t="s">
        <v>32</v>
      </c>
      <c r="F132" s="156" t="s">
        <v>1458</v>
      </c>
      <c r="H132" s="155" t="s">
        <v>32</v>
      </c>
      <c r="I132" s="157"/>
      <c r="L132" s="153"/>
      <c r="M132" s="158"/>
      <c r="T132" s="159"/>
      <c r="AT132" s="155" t="s">
        <v>360</v>
      </c>
      <c r="AU132" s="155" t="s">
        <v>113</v>
      </c>
      <c r="AV132" s="12" t="s">
        <v>85</v>
      </c>
      <c r="AW132" s="12" t="s">
        <v>39</v>
      </c>
      <c r="AX132" s="12" t="s">
        <v>78</v>
      </c>
      <c r="AY132" s="155" t="s">
        <v>348</v>
      </c>
    </row>
    <row r="133" spans="2:65" s="13" customFormat="1" ht="10.199999999999999">
      <c r="B133" s="160"/>
      <c r="D133" s="154" t="s">
        <v>360</v>
      </c>
      <c r="E133" s="161" t="s">
        <v>32</v>
      </c>
      <c r="F133" s="162" t="s">
        <v>1459</v>
      </c>
      <c r="H133" s="163">
        <v>0.69799999999999995</v>
      </c>
      <c r="I133" s="164"/>
      <c r="L133" s="160"/>
      <c r="M133" s="165"/>
      <c r="T133" s="166"/>
      <c r="AT133" s="161" t="s">
        <v>360</v>
      </c>
      <c r="AU133" s="161" t="s">
        <v>113</v>
      </c>
      <c r="AV133" s="13" t="s">
        <v>87</v>
      </c>
      <c r="AW133" s="13" t="s">
        <v>39</v>
      </c>
      <c r="AX133" s="13" t="s">
        <v>85</v>
      </c>
      <c r="AY133" s="161" t="s">
        <v>348</v>
      </c>
    </row>
    <row r="134" spans="2:65" s="1" customFormat="1" ht="24.15" customHeight="1">
      <c r="B134" s="33"/>
      <c r="C134" s="136" t="s">
        <v>425</v>
      </c>
      <c r="D134" s="136" t="s">
        <v>352</v>
      </c>
      <c r="E134" s="137" t="s">
        <v>426</v>
      </c>
      <c r="F134" s="138" t="s">
        <v>427</v>
      </c>
      <c r="G134" s="139" t="s">
        <v>420</v>
      </c>
      <c r="H134" s="140">
        <v>34.889000000000003</v>
      </c>
      <c r="I134" s="141"/>
      <c r="J134" s="142">
        <f>ROUND(I134*H134,2)</f>
        <v>0</v>
      </c>
      <c r="K134" s="138" t="s">
        <v>356</v>
      </c>
      <c r="L134" s="33"/>
      <c r="M134" s="143" t="s">
        <v>32</v>
      </c>
      <c r="N134" s="144" t="s">
        <v>49</v>
      </c>
      <c r="P134" s="145">
        <f>O134*H134</f>
        <v>0</v>
      </c>
      <c r="Q134" s="145">
        <v>0</v>
      </c>
      <c r="R134" s="145">
        <f>Q134*H134</f>
        <v>0</v>
      </c>
      <c r="S134" s="145">
        <v>0</v>
      </c>
      <c r="T134" s="146">
        <f>S134*H134</f>
        <v>0</v>
      </c>
      <c r="AR134" s="147" t="s">
        <v>133</v>
      </c>
      <c r="AT134" s="147" t="s">
        <v>352</v>
      </c>
      <c r="AU134" s="147" t="s">
        <v>113</v>
      </c>
      <c r="AY134" s="17" t="s">
        <v>348</v>
      </c>
      <c r="BE134" s="148">
        <f>IF(N134="základní",J134,0)</f>
        <v>0</v>
      </c>
      <c r="BF134" s="148">
        <f>IF(N134="snížená",J134,0)</f>
        <v>0</v>
      </c>
      <c r="BG134" s="148">
        <f>IF(N134="zákl. přenesená",J134,0)</f>
        <v>0</v>
      </c>
      <c r="BH134" s="148">
        <f>IF(N134="sníž. přenesená",J134,0)</f>
        <v>0</v>
      </c>
      <c r="BI134" s="148">
        <f>IF(N134="nulová",J134,0)</f>
        <v>0</v>
      </c>
      <c r="BJ134" s="17" t="s">
        <v>85</v>
      </c>
      <c r="BK134" s="148">
        <f>ROUND(I134*H134,2)</f>
        <v>0</v>
      </c>
      <c r="BL134" s="17" t="s">
        <v>133</v>
      </c>
      <c r="BM134" s="147" t="s">
        <v>1468</v>
      </c>
    </row>
    <row r="135" spans="2:65" s="1" customFormat="1" ht="10.199999999999999">
      <c r="B135" s="33"/>
      <c r="D135" s="149" t="s">
        <v>358</v>
      </c>
      <c r="F135" s="150" t="s">
        <v>429</v>
      </c>
      <c r="I135" s="151"/>
      <c r="L135" s="33"/>
      <c r="M135" s="152"/>
      <c r="T135" s="54"/>
      <c r="AT135" s="17" t="s">
        <v>358</v>
      </c>
      <c r="AU135" s="17" t="s">
        <v>113</v>
      </c>
    </row>
    <row r="136" spans="2:65" s="12" customFormat="1" ht="10.199999999999999">
      <c r="B136" s="153"/>
      <c r="D136" s="154" t="s">
        <v>360</v>
      </c>
      <c r="E136" s="155" t="s">
        <v>32</v>
      </c>
      <c r="F136" s="156" t="s">
        <v>361</v>
      </c>
      <c r="H136" s="155" t="s">
        <v>32</v>
      </c>
      <c r="I136" s="157"/>
      <c r="L136" s="153"/>
      <c r="M136" s="158"/>
      <c r="T136" s="159"/>
      <c r="AT136" s="155" t="s">
        <v>360</v>
      </c>
      <c r="AU136" s="155" t="s">
        <v>113</v>
      </c>
      <c r="AV136" s="12" t="s">
        <v>85</v>
      </c>
      <c r="AW136" s="12" t="s">
        <v>39</v>
      </c>
      <c r="AX136" s="12" t="s">
        <v>78</v>
      </c>
      <c r="AY136" s="155" t="s">
        <v>348</v>
      </c>
    </row>
    <row r="137" spans="2:65" s="12" customFormat="1" ht="10.199999999999999">
      <c r="B137" s="153"/>
      <c r="D137" s="154" t="s">
        <v>360</v>
      </c>
      <c r="E137" s="155" t="s">
        <v>32</v>
      </c>
      <c r="F137" s="156" t="s">
        <v>362</v>
      </c>
      <c r="H137" s="155" t="s">
        <v>32</v>
      </c>
      <c r="I137" s="157"/>
      <c r="L137" s="153"/>
      <c r="M137" s="158"/>
      <c r="T137" s="159"/>
      <c r="AT137" s="155" t="s">
        <v>360</v>
      </c>
      <c r="AU137" s="155" t="s">
        <v>113</v>
      </c>
      <c r="AV137" s="12" t="s">
        <v>85</v>
      </c>
      <c r="AW137" s="12" t="s">
        <v>39</v>
      </c>
      <c r="AX137" s="12" t="s">
        <v>78</v>
      </c>
      <c r="AY137" s="155" t="s">
        <v>348</v>
      </c>
    </row>
    <row r="138" spans="2:65" s="12" customFormat="1" ht="10.199999999999999">
      <c r="B138" s="153"/>
      <c r="D138" s="154" t="s">
        <v>360</v>
      </c>
      <c r="E138" s="155" t="s">
        <v>32</v>
      </c>
      <c r="F138" s="156" t="s">
        <v>1452</v>
      </c>
      <c r="H138" s="155" t="s">
        <v>32</v>
      </c>
      <c r="I138" s="157"/>
      <c r="L138" s="153"/>
      <c r="M138" s="158"/>
      <c r="T138" s="159"/>
      <c r="AT138" s="155" t="s">
        <v>360</v>
      </c>
      <c r="AU138" s="155" t="s">
        <v>113</v>
      </c>
      <c r="AV138" s="12" t="s">
        <v>85</v>
      </c>
      <c r="AW138" s="12" t="s">
        <v>39</v>
      </c>
      <c r="AX138" s="12" t="s">
        <v>78</v>
      </c>
      <c r="AY138" s="155" t="s">
        <v>348</v>
      </c>
    </row>
    <row r="139" spans="2:65" s="12" customFormat="1" ht="10.199999999999999">
      <c r="B139" s="153"/>
      <c r="D139" s="154" t="s">
        <v>360</v>
      </c>
      <c r="E139" s="155" t="s">
        <v>32</v>
      </c>
      <c r="F139" s="156" t="s">
        <v>1453</v>
      </c>
      <c r="H139" s="155" t="s">
        <v>32</v>
      </c>
      <c r="I139" s="157"/>
      <c r="L139" s="153"/>
      <c r="M139" s="158"/>
      <c r="T139" s="159"/>
      <c r="AT139" s="155" t="s">
        <v>360</v>
      </c>
      <c r="AU139" s="155" t="s">
        <v>113</v>
      </c>
      <c r="AV139" s="12" t="s">
        <v>85</v>
      </c>
      <c r="AW139" s="12" t="s">
        <v>39</v>
      </c>
      <c r="AX139" s="12" t="s">
        <v>78</v>
      </c>
      <c r="AY139" s="155" t="s">
        <v>348</v>
      </c>
    </row>
    <row r="140" spans="2:65" s="12" customFormat="1" ht="10.199999999999999">
      <c r="B140" s="153"/>
      <c r="D140" s="154" t="s">
        <v>360</v>
      </c>
      <c r="E140" s="155" t="s">
        <v>32</v>
      </c>
      <c r="F140" s="156" t="s">
        <v>1454</v>
      </c>
      <c r="H140" s="155" t="s">
        <v>32</v>
      </c>
      <c r="I140" s="157"/>
      <c r="L140" s="153"/>
      <c r="M140" s="158"/>
      <c r="T140" s="159"/>
      <c r="AT140" s="155" t="s">
        <v>360</v>
      </c>
      <c r="AU140" s="155" t="s">
        <v>113</v>
      </c>
      <c r="AV140" s="12" t="s">
        <v>85</v>
      </c>
      <c r="AW140" s="12" t="s">
        <v>39</v>
      </c>
      <c r="AX140" s="12" t="s">
        <v>78</v>
      </c>
      <c r="AY140" s="155" t="s">
        <v>348</v>
      </c>
    </row>
    <row r="141" spans="2:65" s="12" customFormat="1" ht="10.199999999999999">
      <c r="B141" s="153"/>
      <c r="D141" s="154" t="s">
        <v>360</v>
      </c>
      <c r="E141" s="155" t="s">
        <v>32</v>
      </c>
      <c r="F141" s="156" t="s">
        <v>1463</v>
      </c>
      <c r="H141" s="155" t="s">
        <v>32</v>
      </c>
      <c r="I141" s="157"/>
      <c r="L141" s="153"/>
      <c r="M141" s="158"/>
      <c r="T141" s="159"/>
      <c r="AT141" s="155" t="s">
        <v>360</v>
      </c>
      <c r="AU141" s="155" t="s">
        <v>113</v>
      </c>
      <c r="AV141" s="12" t="s">
        <v>85</v>
      </c>
      <c r="AW141" s="12" t="s">
        <v>39</v>
      </c>
      <c r="AX141" s="12" t="s">
        <v>78</v>
      </c>
      <c r="AY141" s="155" t="s">
        <v>348</v>
      </c>
    </row>
    <row r="142" spans="2:65" s="13" customFormat="1" ht="10.199999999999999">
      <c r="B142" s="160"/>
      <c r="D142" s="154" t="s">
        <v>360</v>
      </c>
      <c r="E142" s="162" t="s">
        <v>32</v>
      </c>
      <c r="F142" s="170" t="s">
        <v>114</v>
      </c>
      <c r="H142" s="163">
        <v>34.889000000000003</v>
      </c>
      <c r="I142" s="164"/>
      <c r="L142" s="160"/>
      <c r="M142" s="165"/>
      <c r="T142" s="166"/>
      <c r="AT142" s="161" t="s">
        <v>360</v>
      </c>
      <c r="AU142" s="161" t="s">
        <v>113</v>
      </c>
      <c r="AV142" s="13" t="s">
        <v>87</v>
      </c>
      <c r="AW142" s="13" t="s">
        <v>39</v>
      </c>
      <c r="AX142" s="13" t="s">
        <v>85</v>
      </c>
      <c r="AY142" s="161" t="s">
        <v>348</v>
      </c>
    </row>
    <row r="143" spans="2:65" s="11" customFormat="1" ht="22.8" customHeight="1">
      <c r="B143" s="124"/>
      <c r="D143" s="125" t="s">
        <v>77</v>
      </c>
      <c r="E143" s="134" t="s">
        <v>413</v>
      </c>
      <c r="F143" s="134" t="s">
        <v>551</v>
      </c>
      <c r="I143" s="127"/>
      <c r="J143" s="135">
        <f>BK143</f>
        <v>0</v>
      </c>
      <c r="L143" s="124"/>
      <c r="M143" s="129"/>
      <c r="P143" s="130">
        <f>P144</f>
        <v>0</v>
      </c>
      <c r="R143" s="130">
        <f>R144</f>
        <v>7.9118880100000002</v>
      </c>
      <c r="T143" s="131">
        <f>T144</f>
        <v>0</v>
      </c>
      <c r="AR143" s="125" t="s">
        <v>85</v>
      </c>
      <c r="AT143" s="132" t="s">
        <v>77</v>
      </c>
      <c r="AU143" s="132" t="s">
        <v>85</v>
      </c>
      <c r="AY143" s="125" t="s">
        <v>348</v>
      </c>
      <c r="BK143" s="133">
        <f>BK144</f>
        <v>0</v>
      </c>
    </row>
    <row r="144" spans="2:65" s="11" customFormat="1" ht="20.85" customHeight="1">
      <c r="B144" s="124"/>
      <c r="D144" s="125" t="s">
        <v>77</v>
      </c>
      <c r="E144" s="134" t="s">
        <v>623</v>
      </c>
      <c r="F144" s="134" t="s">
        <v>624</v>
      </c>
      <c r="I144" s="127"/>
      <c r="J144" s="135">
        <f>BK144</f>
        <v>0</v>
      </c>
      <c r="L144" s="124"/>
      <c r="M144" s="129"/>
      <c r="P144" s="130">
        <f>SUM(P145:P177)</f>
        <v>0</v>
      </c>
      <c r="R144" s="130">
        <f>SUM(R145:R177)</f>
        <v>7.9118880100000002</v>
      </c>
      <c r="T144" s="131">
        <f>SUM(T145:T177)</f>
        <v>0</v>
      </c>
      <c r="AR144" s="125" t="s">
        <v>85</v>
      </c>
      <c r="AT144" s="132" t="s">
        <v>77</v>
      </c>
      <c r="AU144" s="132" t="s">
        <v>87</v>
      </c>
      <c r="AY144" s="125" t="s">
        <v>348</v>
      </c>
      <c r="BK144" s="133">
        <f>SUM(BK145:BK177)</f>
        <v>0</v>
      </c>
    </row>
    <row r="145" spans="2:65" s="1" customFormat="1" ht="33" customHeight="1">
      <c r="B145" s="33"/>
      <c r="C145" s="136" t="s">
        <v>433</v>
      </c>
      <c r="D145" s="136" t="s">
        <v>352</v>
      </c>
      <c r="E145" s="137" t="s">
        <v>626</v>
      </c>
      <c r="F145" s="138" t="s">
        <v>627</v>
      </c>
      <c r="G145" s="139" t="s">
        <v>420</v>
      </c>
      <c r="H145" s="140">
        <v>26.93</v>
      </c>
      <c r="I145" s="141"/>
      <c r="J145" s="142">
        <f>ROUND(I145*H145,2)</f>
        <v>0</v>
      </c>
      <c r="K145" s="138" t="s">
        <v>356</v>
      </c>
      <c r="L145" s="33"/>
      <c r="M145" s="143" t="s">
        <v>32</v>
      </c>
      <c r="N145" s="144" t="s">
        <v>49</v>
      </c>
      <c r="P145" s="145">
        <f>O145*H145</f>
        <v>0</v>
      </c>
      <c r="Q145" s="145">
        <v>0</v>
      </c>
      <c r="R145" s="145">
        <f>Q145*H145</f>
        <v>0</v>
      </c>
      <c r="S145" s="145">
        <v>0</v>
      </c>
      <c r="T145" s="146">
        <f>S145*H145</f>
        <v>0</v>
      </c>
      <c r="AR145" s="147" t="s">
        <v>133</v>
      </c>
      <c r="AT145" s="147" t="s">
        <v>352</v>
      </c>
      <c r="AU145" s="147" t="s">
        <v>113</v>
      </c>
      <c r="AY145" s="17" t="s">
        <v>348</v>
      </c>
      <c r="BE145" s="148">
        <f>IF(N145="základní",J145,0)</f>
        <v>0</v>
      </c>
      <c r="BF145" s="148">
        <f>IF(N145="snížená",J145,0)</f>
        <v>0</v>
      </c>
      <c r="BG145" s="148">
        <f>IF(N145="zákl. přenesená",J145,0)</f>
        <v>0</v>
      </c>
      <c r="BH145" s="148">
        <f>IF(N145="sníž. přenesená",J145,0)</f>
        <v>0</v>
      </c>
      <c r="BI145" s="148">
        <f>IF(N145="nulová",J145,0)</f>
        <v>0</v>
      </c>
      <c r="BJ145" s="17" t="s">
        <v>85</v>
      </c>
      <c r="BK145" s="148">
        <f>ROUND(I145*H145,2)</f>
        <v>0</v>
      </c>
      <c r="BL145" s="17" t="s">
        <v>133</v>
      </c>
      <c r="BM145" s="147" t="s">
        <v>1469</v>
      </c>
    </row>
    <row r="146" spans="2:65" s="1" customFormat="1" ht="10.199999999999999">
      <c r="B146" s="33"/>
      <c r="D146" s="149" t="s">
        <v>358</v>
      </c>
      <c r="F146" s="150" t="s">
        <v>629</v>
      </c>
      <c r="I146" s="151"/>
      <c r="L146" s="33"/>
      <c r="M146" s="152"/>
      <c r="T146" s="54"/>
      <c r="AT146" s="17" t="s">
        <v>358</v>
      </c>
      <c r="AU146" s="17" t="s">
        <v>113</v>
      </c>
    </row>
    <row r="147" spans="2:65" s="12" customFormat="1" ht="10.199999999999999">
      <c r="B147" s="153"/>
      <c r="D147" s="154" t="s">
        <v>360</v>
      </c>
      <c r="E147" s="155" t="s">
        <v>32</v>
      </c>
      <c r="F147" s="156" t="s">
        <v>361</v>
      </c>
      <c r="H147" s="155" t="s">
        <v>32</v>
      </c>
      <c r="I147" s="157"/>
      <c r="L147" s="153"/>
      <c r="M147" s="158"/>
      <c r="T147" s="159"/>
      <c r="AT147" s="155" t="s">
        <v>360</v>
      </c>
      <c r="AU147" s="155" t="s">
        <v>113</v>
      </c>
      <c r="AV147" s="12" t="s">
        <v>85</v>
      </c>
      <c r="AW147" s="12" t="s">
        <v>39</v>
      </c>
      <c r="AX147" s="12" t="s">
        <v>78</v>
      </c>
      <c r="AY147" s="155" t="s">
        <v>348</v>
      </c>
    </row>
    <row r="148" spans="2:65" s="12" customFormat="1" ht="10.199999999999999">
      <c r="B148" s="153"/>
      <c r="D148" s="154" t="s">
        <v>360</v>
      </c>
      <c r="E148" s="155" t="s">
        <v>32</v>
      </c>
      <c r="F148" s="156" t="s">
        <v>362</v>
      </c>
      <c r="H148" s="155" t="s">
        <v>32</v>
      </c>
      <c r="I148" s="157"/>
      <c r="L148" s="153"/>
      <c r="M148" s="158"/>
      <c r="T148" s="159"/>
      <c r="AT148" s="155" t="s">
        <v>360</v>
      </c>
      <c r="AU148" s="155" t="s">
        <v>113</v>
      </c>
      <c r="AV148" s="12" t="s">
        <v>85</v>
      </c>
      <c r="AW148" s="12" t="s">
        <v>39</v>
      </c>
      <c r="AX148" s="12" t="s">
        <v>78</v>
      </c>
      <c r="AY148" s="155" t="s">
        <v>348</v>
      </c>
    </row>
    <row r="149" spans="2:65" s="12" customFormat="1" ht="10.199999999999999">
      <c r="B149" s="153"/>
      <c r="D149" s="154" t="s">
        <v>360</v>
      </c>
      <c r="E149" s="155" t="s">
        <v>32</v>
      </c>
      <c r="F149" s="156" t="s">
        <v>1452</v>
      </c>
      <c r="H149" s="155" t="s">
        <v>32</v>
      </c>
      <c r="I149" s="157"/>
      <c r="L149" s="153"/>
      <c r="M149" s="158"/>
      <c r="T149" s="159"/>
      <c r="AT149" s="155" t="s">
        <v>360</v>
      </c>
      <c r="AU149" s="155" t="s">
        <v>113</v>
      </c>
      <c r="AV149" s="12" t="s">
        <v>85</v>
      </c>
      <c r="AW149" s="12" t="s">
        <v>39</v>
      </c>
      <c r="AX149" s="12" t="s">
        <v>78</v>
      </c>
      <c r="AY149" s="155" t="s">
        <v>348</v>
      </c>
    </row>
    <row r="150" spans="2:65" s="12" customFormat="1" ht="10.199999999999999">
      <c r="B150" s="153"/>
      <c r="D150" s="154" t="s">
        <v>360</v>
      </c>
      <c r="E150" s="155" t="s">
        <v>32</v>
      </c>
      <c r="F150" s="156" t="s">
        <v>1453</v>
      </c>
      <c r="H150" s="155" t="s">
        <v>32</v>
      </c>
      <c r="I150" s="157"/>
      <c r="L150" s="153"/>
      <c r="M150" s="158"/>
      <c r="T150" s="159"/>
      <c r="AT150" s="155" t="s">
        <v>360</v>
      </c>
      <c r="AU150" s="155" t="s">
        <v>113</v>
      </c>
      <c r="AV150" s="12" t="s">
        <v>85</v>
      </c>
      <c r="AW150" s="12" t="s">
        <v>39</v>
      </c>
      <c r="AX150" s="12" t="s">
        <v>78</v>
      </c>
      <c r="AY150" s="155" t="s">
        <v>348</v>
      </c>
    </row>
    <row r="151" spans="2:65" s="13" customFormat="1" ht="10.199999999999999">
      <c r="B151" s="160"/>
      <c r="D151" s="154" t="s">
        <v>360</v>
      </c>
      <c r="E151" s="162" t="s">
        <v>32</v>
      </c>
      <c r="F151" s="170" t="s">
        <v>110</v>
      </c>
      <c r="H151" s="163">
        <v>26.93</v>
      </c>
      <c r="I151" s="164"/>
      <c r="L151" s="160"/>
      <c r="M151" s="165"/>
      <c r="T151" s="166"/>
      <c r="AT151" s="161" t="s">
        <v>360</v>
      </c>
      <c r="AU151" s="161" t="s">
        <v>113</v>
      </c>
      <c r="AV151" s="13" t="s">
        <v>87</v>
      </c>
      <c r="AW151" s="13" t="s">
        <v>39</v>
      </c>
      <c r="AX151" s="13" t="s">
        <v>85</v>
      </c>
      <c r="AY151" s="161" t="s">
        <v>348</v>
      </c>
    </row>
    <row r="152" spans="2:65" s="1" customFormat="1" ht="33" customHeight="1">
      <c r="B152" s="33"/>
      <c r="C152" s="136" t="s">
        <v>445</v>
      </c>
      <c r="D152" s="136" t="s">
        <v>352</v>
      </c>
      <c r="E152" s="137" t="s">
        <v>555</v>
      </c>
      <c r="F152" s="138" t="s">
        <v>556</v>
      </c>
      <c r="G152" s="139" t="s">
        <v>420</v>
      </c>
      <c r="H152" s="140">
        <v>26.93</v>
      </c>
      <c r="I152" s="141"/>
      <c r="J152" s="142">
        <f>ROUND(I152*H152,2)</f>
        <v>0</v>
      </c>
      <c r="K152" s="138" t="s">
        <v>356</v>
      </c>
      <c r="L152" s="33"/>
      <c r="M152" s="143" t="s">
        <v>32</v>
      </c>
      <c r="N152" s="144" t="s">
        <v>49</v>
      </c>
      <c r="P152" s="145">
        <f>O152*H152</f>
        <v>0</v>
      </c>
      <c r="Q152" s="145">
        <v>0</v>
      </c>
      <c r="R152" s="145">
        <f>Q152*H152</f>
        <v>0</v>
      </c>
      <c r="S152" s="145">
        <v>0</v>
      </c>
      <c r="T152" s="146">
        <f>S152*H152</f>
        <v>0</v>
      </c>
      <c r="AR152" s="147" t="s">
        <v>133</v>
      </c>
      <c r="AT152" s="147" t="s">
        <v>352</v>
      </c>
      <c r="AU152" s="147" t="s">
        <v>113</v>
      </c>
      <c r="AY152" s="17" t="s">
        <v>348</v>
      </c>
      <c r="BE152" s="148">
        <f>IF(N152="základní",J152,0)</f>
        <v>0</v>
      </c>
      <c r="BF152" s="148">
        <f>IF(N152="snížená",J152,0)</f>
        <v>0</v>
      </c>
      <c r="BG152" s="148">
        <f>IF(N152="zákl. přenesená",J152,0)</f>
        <v>0</v>
      </c>
      <c r="BH152" s="148">
        <f>IF(N152="sníž. přenesená",J152,0)</f>
        <v>0</v>
      </c>
      <c r="BI152" s="148">
        <f>IF(N152="nulová",J152,0)</f>
        <v>0</v>
      </c>
      <c r="BJ152" s="17" t="s">
        <v>85</v>
      </c>
      <c r="BK152" s="148">
        <f>ROUND(I152*H152,2)</f>
        <v>0</v>
      </c>
      <c r="BL152" s="17" t="s">
        <v>133</v>
      </c>
      <c r="BM152" s="147" t="s">
        <v>1470</v>
      </c>
    </row>
    <row r="153" spans="2:65" s="1" customFormat="1" ht="10.199999999999999">
      <c r="B153" s="33"/>
      <c r="D153" s="149" t="s">
        <v>358</v>
      </c>
      <c r="F153" s="150" t="s">
        <v>558</v>
      </c>
      <c r="I153" s="151"/>
      <c r="L153" s="33"/>
      <c r="M153" s="152"/>
      <c r="T153" s="54"/>
      <c r="AT153" s="17" t="s">
        <v>358</v>
      </c>
      <c r="AU153" s="17" t="s">
        <v>113</v>
      </c>
    </row>
    <row r="154" spans="2:65" s="12" customFormat="1" ht="10.199999999999999">
      <c r="B154" s="153"/>
      <c r="D154" s="154" t="s">
        <v>360</v>
      </c>
      <c r="E154" s="155" t="s">
        <v>32</v>
      </c>
      <c r="F154" s="156" t="s">
        <v>361</v>
      </c>
      <c r="H154" s="155" t="s">
        <v>32</v>
      </c>
      <c r="I154" s="157"/>
      <c r="L154" s="153"/>
      <c r="M154" s="158"/>
      <c r="T154" s="159"/>
      <c r="AT154" s="155" t="s">
        <v>360</v>
      </c>
      <c r="AU154" s="155" t="s">
        <v>113</v>
      </c>
      <c r="AV154" s="12" t="s">
        <v>85</v>
      </c>
      <c r="AW154" s="12" t="s">
        <v>39</v>
      </c>
      <c r="AX154" s="12" t="s">
        <v>78</v>
      </c>
      <c r="AY154" s="155" t="s">
        <v>348</v>
      </c>
    </row>
    <row r="155" spans="2:65" s="12" customFormat="1" ht="10.199999999999999">
      <c r="B155" s="153"/>
      <c r="D155" s="154" t="s">
        <v>360</v>
      </c>
      <c r="E155" s="155" t="s">
        <v>32</v>
      </c>
      <c r="F155" s="156" t="s">
        <v>362</v>
      </c>
      <c r="H155" s="155" t="s">
        <v>32</v>
      </c>
      <c r="I155" s="157"/>
      <c r="L155" s="153"/>
      <c r="M155" s="158"/>
      <c r="T155" s="159"/>
      <c r="AT155" s="155" t="s">
        <v>360</v>
      </c>
      <c r="AU155" s="155" t="s">
        <v>113</v>
      </c>
      <c r="AV155" s="12" t="s">
        <v>85</v>
      </c>
      <c r="AW155" s="12" t="s">
        <v>39</v>
      </c>
      <c r="AX155" s="12" t="s">
        <v>78</v>
      </c>
      <c r="AY155" s="155" t="s">
        <v>348</v>
      </c>
    </row>
    <row r="156" spans="2:65" s="12" customFormat="1" ht="10.199999999999999">
      <c r="B156" s="153"/>
      <c r="D156" s="154" t="s">
        <v>360</v>
      </c>
      <c r="E156" s="155" t="s">
        <v>32</v>
      </c>
      <c r="F156" s="156" t="s">
        <v>1452</v>
      </c>
      <c r="H156" s="155" t="s">
        <v>32</v>
      </c>
      <c r="I156" s="157"/>
      <c r="L156" s="153"/>
      <c r="M156" s="158"/>
      <c r="T156" s="159"/>
      <c r="AT156" s="155" t="s">
        <v>360</v>
      </c>
      <c r="AU156" s="155" t="s">
        <v>113</v>
      </c>
      <c r="AV156" s="12" t="s">
        <v>85</v>
      </c>
      <c r="AW156" s="12" t="s">
        <v>39</v>
      </c>
      <c r="AX156" s="12" t="s">
        <v>78</v>
      </c>
      <c r="AY156" s="155" t="s">
        <v>348</v>
      </c>
    </row>
    <row r="157" spans="2:65" s="12" customFormat="1" ht="10.199999999999999">
      <c r="B157" s="153"/>
      <c r="D157" s="154" t="s">
        <v>360</v>
      </c>
      <c r="E157" s="155" t="s">
        <v>32</v>
      </c>
      <c r="F157" s="156" t="s">
        <v>1453</v>
      </c>
      <c r="H157" s="155" t="s">
        <v>32</v>
      </c>
      <c r="I157" s="157"/>
      <c r="L157" s="153"/>
      <c r="M157" s="158"/>
      <c r="T157" s="159"/>
      <c r="AT157" s="155" t="s">
        <v>360</v>
      </c>
      <c r="AU157" s="155" t="s">
        <v>113</v>
      </c>
      <c r="AV157" s="12" t="s">
        <v>85</v>
      </c>
      <c r="AW157" s="12" t="s">
        <v>39</v>
      </c>
      <c r="AX157" s="12" t="s">
        <v>78</v>
      </c>
      <c r="AY157" s="155" t="s">
        <v>348</v>
      </c>
    </row>
    <row r="158" spans="2:65" s="13" customFormat="1" ht="10.199999999999999">
      <c r="B158" s="160"/>
      <c r="D158" s="154" t="s">
        <v>360</v>
      </c>
      <c r="E158" s="162" t="s">
        <v>32</v>
      </c>
      <c r="F158" s="170" t="s">
        <v>110</v>
      </c>
      <c r="H158" s="163">
        <v>26.93</v>
      </c>
      <c r="I158" s="164"/>
      <c r="L158" s="160"/>
      <c r="M158" s="165"/>
      <c r="T158" s="166"/>
      <c r="AT158" s="161" t="s">
        <v>360</v>
      </c>
      <c r="AU158" s="161" t="s">
        <v>113</v>
      </c>
      <c r="AV158" s="13" t="s">
        <v>87</v>
      </c>
      <c r="AW158" s="13" t="s">
        <v>39</v>
      </c>
      <c r="AX158" s="13" t="s">
        <v>85</v>
      </c>
      <c r="AY158" s="161" t="s">
        <v>348</v>
      </c>
    </row>
    <row r="159" spans="2:65" s="1" customFormat="1" ht="78" customHeight="1">
      <c r="B159" s="33"/>
      <c r="C159" s="136" t="s">
        <v>452</v>
      </c>
      <c r="D159" s="136" t="s">
        <v>352</v>
      </c>
      <c r="E159" s="137" t="s">
        <v>634</v>
      </c>
      <c r="F159" s="138" t="s">
        <v>635</v>
      </c>
      <c r="G159" s="139" t="s">
        <v>420</v>
      </c>
      <c r="H159" s="140">
        <v>26.93</v>
      </c>
      <c r="I159" s="141"/>
      <c r="J159" s="142">
        <f>ROUND(I159*H159,2)</f>
        <v>0</v>
      </c>
      <c r="K159" s="138" t="s">
        <v>356</v>
      </c>
      <c r="L159" s="33"/>
      <c r="M159" s="143" t="s">
        <v>32</v>
      </c>
      <c r="N159" s="144" t="s">
        <v>49</v>
      </c>
      <c r="P159" s="145">
        <f>O159*H159</f>
        <v>0</v>
      </c>
      <c r="Q159" s="145">
        <v>0.11162</v>
      </c>
      <c r="R159" s="145">
        <f>Q159*H159</f>
        <v>3.0059266</v>
      </c>
      <c r="S159" s="145">
        <v>0</v>
      </c>
      <c r="T159" s="146">
        <f>S159*H159</f>
        <v>0</v>
      </c>
      <c r="AR159" s="147" t="s">
        <v>133</v>
      </c>
      <c r="AT159" s="147" t="s">
        <v>352</v>
      </c>
      <c r="AU159" s="147" t="s">
        <v>113</v>
      </c>
      <c r="AY159" s="17" t="s">
        <v>348</v>
      </c>
      <c r="BE159" s="148">
        <f>IF(N159="základní",J159,0)</f>
        <v>0</v>
      </c>
      <c r="BF159" s="148">
        <f>IF(N159="snížená",J159,0)</f>
        <v>0</v>
      </c>
      <c r="BG159" s="148">
        <f>IF(N159="zákl. přenesená",J159,0)</f>
        <v>0</v>
      </c>
      <c r="BH159" s="148">
        <f>IF(N159="sníž. přenesená",J159,0)</f>
        <v>0</v>
      </c>
      <c r="BI159" s="148">
        <f>IF(N159="nulová",J159,0)</f>
        <v>0</v>
      </c>
      <c r="BJ159" s="17" t="s">
        <v>85</v>
      </c>
      <c r="BK159" s="148">
        <f>ROUND(I159*H159,2)</f>
        <v>0</v>
      </c>
      <c r="BL159" s="17" t="s">
        <v>133</v>
      </c>
      <c r="BM159" s="147" t="s">
        <v>1471</v>
      </c>
    </row>
    <row r="160" spans="2:65" s="1" customFormat="1" ht="10.199999999999999">
      <c r="B160" s="33"/>
      <c r="D160" s="149" t="s">
        <v>358</v>
      </c>
      <c r="F160" s="150" t="s">
        <v>637</v>
      </c>
      <c r="I160" s="151"/>
      <c r="L160" s="33"/>
      <c r="M160" s="152"/>
      <c r="T160" s="54"/>
      <c r="AT160" s="17" t="s">
        <v>358</v>
      </c>
      <c r="AU160" s="17" t="s">
        <v>113</v>
      </c>
    </row>
    <row r="161" spans="2:65" s="12" customFormat="1" ht="10.199999999999999">
      <c r="B161" s="153"/>
      <c r="D161" s="154" t="s">
        <v>360</v>
      </c>
      <c r="E161" s="155" t="s">
        <v>32</v>
      </c>
      <c r="F161" s="156" t="s">
        <v>361</v>
      </c>
      <c r="H161" s="155" t="s">
        <v>32</v>
      </c>
      <c r="I161" s="157"/>
      <c r="L161" s="153"/>
      <c r="M161" s="158"/>
      <c r="T161" s="159"/>
      <c r="AT161" s="155" t="s">
        <v>360</v>
      </c>
      <c r="AU161" s="155" t="s">
        <v>113</v>
      </c>
      <c r="AV161" s="12" t="s">
        <v>85</v>
      </c>
      <c r="AW161" s="12" t="s">
        <v>39</v>
      </c>
      <c r="AX161" s="12" t="s">
        <v>78</v>
      </c>
      <c r="AY161" s="155" t="s">
        <v>348</v>
      </c>
    </row>
    <row r="162" spans="2:65" s="12" customFormat="1" ht="10.199999999999999">
      <c r="B162" s="153"/>
      <c r="D162" s="154" t="s">
        <v>360</v>
      </c>
      <c r="E162" s="155" t="s">
        <v>32</v>
      </c>
      <c r="F162" s="156" t="s">
        <v>362</v>
      </c>
      <c r="H162" s="155" t="s">
        <v>32</v>
      </c>
      <c r="I162" s="157"/>
      <c r="L162" s="153"/>
      <c r="M162" s="158"/>
      <c r="T162" s="159"/>
      <c r="AT162" s="155" t="s">
        <v>360</v>
      </c>
      <c r="AU162" s="155" t="s">
        <v>113</v>
      </c>
      <c r="AV162" s="12" t="s">
        <v>85</v>
      </c>
      <c r="AW162" s="12" t="s">
        <v>39</v>
      </c>
      <c r="AX162" s="12" t="s">
        <v>78</v>
      </c>
      <c r="AY162" s="155" t="s">
        <v>348</v>
      </c>
    </row>
    <row r="163" spans="2:65" s="12" customFormat="1" ht="10.199999999999999">
      <c r="B163" s="153"/>
      <c r="D163" s="154" t="s">
        <v>360</v>
      </c>
      <c r="E163" s="155" t="s">
        <v>32</v>
      </c>
      <c r="F163" s="156" t="s">
        <v>1452</v>
      </c>
      <c r="H163" s="155" t="s">
        <v>32</v>
      </c>
      <c r="I163" s="157"/>
      <c r="L163" s="153"/>
      <c r="M163" s="158"/>
      <c r="T163" s="159"/>
      <c r="AT163" s="155" t="s">
        <v>360</v>
      </c>
      <c r="AU163" s="155" t="s">
        <v>113</v>
      </c>
      <c r="AV163" s="12" t="s">
        <v>85</v>
      </c>
      <c r="AW163" s="12" t="s">
        <v>39</v>
      </c>
      <c r="AX163" s="12" t="s">
        <v>78</v>
      </c>
      <c r="AY163" s="155" t="s">
        <v>348</v>
      </c>
    </row>
    <row r="164" spans="2:65" s="12" customFormat="1" ht="10.199999999999999">
      <c r="B164" s="153"/>
      <c r="D164" s="154" t="s">
        <v>360</v>
      </c>
      <c r="E164" s="155" t="s">
        <v>32</v>
      </c>
      <c r="F164" s="156" t="s">
        <v>1453</v>
      </c>
      <c r="H164" s="155" t="s">
        <v>32</v>
      </c>
      <c r="I164" s="157"/>
      <c r="L164" s="153"/>
      <c r="M164" s="158"/>
      <c r="T164" s="159"/>
      <c r="AT164" s="155" t="s">
        <v>360</v>
      </c>
      <c r="AU164" s="155" t="s">
        <v>113</v>
      </c>
      <c r="AV164" s="12" t="s">
        <v>85</v>
      </c>
      <c r="AW164" s="12" t="s">
        <v>39</v>
      </c>
      <c r="AX164" s="12" t="s">
        <v>78</v>
      </c>
      <c r="AY164" s="155" t="s">
        <v>348</v>
      </c>
    </row>
    <row r="165" spans="2:65" s="13" customFormat="1" ht="10.199999999999999">
      <c r="B165" s="160"/>
      <c r="D165" s="154" t="s">
        <v>360</v>
      </c>
      <c r="E165" s="162" t="s">
        <v>32</v>
      </c>
      <c r="F165" s="170" t="s">
        <v>110</v>
      </c>
      <c r="H165" s="163">
        <v>26.93</v>
      </c>
      <c r="I165" s="164"/>
      <c r="L165" s="160"/>
      <c r="M165" s="165"/>
      <c r="T165" s="166"/>
      <c r="AT165" s="161" t="s">
        <v>360</v>
      </c>
      <c r="AU165" s="161" t="s">
        <v>113</v>
      </c>
      <c r="AV165" s="13" t="s">
        <v>87</v>
      </c>
      <c r="AW165" s="13" t="s">
        <v>39</v>
      </c>
      <c r="AX165" s="13" t="s">
        <v>85</v>
      </c>
      <c r="AY165" s="161" t="s">
        <v>348</v>
      </c>
    </row>
    <row r="166" spans="2:65" s="1" customFormat="1" ht="24.15" customHeight="1">
      <c r="B166" s="33"/>
      <c r="C166" s="178" t="s">
        <v>465</v>
      </c>
      <c r="D166" s="178" t="s">
        <v>496</v>
      </c>
      <c r="E166" s="179" t="s">
        <v>639</v>
      </c>
      <c r="F166" s="180" t="s">
        <v>640</v>
      </c>
      <c r="G166" s="181" t="s">
        <v>420</v>
      </c>
      <c r="H166" s="182">
        <v>27.738</v>
      </c>
      <c r="I166" s="183"/>
      <c r="J166" s="184">
        <f>ROUND(I166*H166,2)</f>
        <v>0</v>
      </c>
      <c r="K166" s="180" t="s">
        <v>356</v>
      </c>
      <c r="L166" s="185"/>
      <c r="M166" s="186" t="s">
        <v>32</v>
      </c>
      <c r="N166" s="187" t="s">
        <v>49</v>
      </c>
      <c r="P166" s="145">
        <f>O166*H166</f>
        <v>0</v>
      </c>
      <c r="Q166" s="145">
        <v>0.17599999999999999</v>
      </c>
      <c r="R166" s="145">
        <f>Q166*H166</f>
        <v>4.881888</v>
      </c>
      <c r="S166" s="145">
        <v>0</v>
      </c>
      <c r="T166" s="146">
        <f>S166*H166</f>
        <v>0</v>
      </c>
      <c r="AR166" s="147" t="s">
        <v>433</v>
      </c>
      <c r="AT166" s="147" t="s">
        <v>496</v>
      </c>
      <c r="AU166" s="147" t="s">
        <v>113</v>
      </c>
      <c r="AY166" s="17" t="s">
        <v>348</v>
      </c>
      <c r="BE166" s="148">
        <f>IF(N166="základní",J166,0)</f>
        <v>0</v>
      </c>
      <c r="BF166" s="148">
        <f>IF(N166="snížená",J166,0)</f>
        <v>0</v>
      </c>
      <c r="BG166" s="148">
        <f>IF(N166="zákl. přenesená",J166,0)</f>
        <v>0</v>
      </c>
      <c r="BH166" s="148">
        <f>IF(N166="sníž. přenesená",J166,0)</f>
        <v>0</v>
      </c>
      <c r="BI166" s="148">
        <f>IF(N166="nulová",J166,0)</f>
        <v>0</v>
      </c>
      <c r="BJ166" s="17" t="s">
        <v>85</v>
      </c>
      <c r="BK166" s="148">
        <f>ROUND(I166*H166,2)</f>
        <v>0</v>
      </c>
      <c r="BL166" s="17" t="s">
        <v>133</v>
      </c>
      <c r="BM166" s="147" t="s">
        <v>1472</v>
      </c>
    </row>
    <row r="167" spans="2:65" s="13" customFormat="1" ht="10.199999999999999">
      <c r="B167" s="160"/>
      <c r="D167" s="154" t="s">
        <v>360</v>
      </c>
      <c r="F167" s="162" t="s">
        <v>1473</v>
      </c>
      <c r="H167" s="163">
        <v>27.738</v>
      </c>
      <c r="I167" s="164"/>
      <c r="L167" s="160"/>
      <c r="M167" s="165"/>
      <c r="T167" s="166"/>
      <c r="AT167" s="161" t="s">
        <v>360</v>
      </c>
      <c r="AU167" s="161" t="s">
        <v>113</v>
      </c>
      <c r="AV167" s="13" t="s">
        <v>87</v>
      </c>
      <c r="AW167" s="13" t="s">
        <v>4</v>
      </c>
      <c r="AX167" s="13" t="s">
        <v>85</v>
      </c>
      <c r="AY167" s="161" t="s">
        <v>348</v>
      </c>
    </row>
    <row r="168" spans="2:65" s="1" customFormat="1" ht="24.15" customHeight="1">
      <c r="B168" s="33"/>
      <c r="C168" s="136" t="s">
        <v>8</v>
      </c>
      <c r="D168" s="136" t="s">
        <v>352</v>
      </c>
      <c r="E168" s="137" t="s">
        <v>585</v>
      </c>
      <c r="F168" s="138" t="s">
        <v>586</v>
      </c>
      <c r="G168" s="139" t="s">
        <v>420</v>
      </c>
      <c r="H168" s="140">
        <v>34.889000000000003</v>
      </c>
      <c r="I168" s="141"/>
      <c r="J168" s="142">
        <f>ROUND(I168*H168,2)</f>
        <v>0</v>
      </c>
      <c r="K168" s="138" t="s">
        <v>356</v>
      </c>
      <c r="L168" s="33"/>
      <c r="M168" s="143" t="s">
        <v>32</v>
      </c>
      <c r="N168" s="144" t="s">
        <v>49</v>
      </c>
      <c r="P168" s="145">
        <f>O168*H168</f>
        <v>0</v>
      </c>
      <c r="Q168" s="145">
        <v>6.8999999999999997E-4</v>
      </c>
      <c r="R168" s="145">
        <f>Q168*H168</f>
        <v>2.407341E-2</v>
      </c>
      <c r="S168" s="145">
        <v>0</v>
      </c>
      <c r="T168" s="146">
        <f>S168*H168</f>
        <v>0</v>
      </c>
      <c r="AR168" s="147" t="s">
        <v>133</v>
      </c>
      <c r="AT168" s="147" t="s">
        <v>352</v>
      </c>
      <c r="AU168" s="147" t="s">
        <v>113</v>
      </c>
      <c r="AY168" s="17" t="s">
        <v>348</v>
      </c>
      <c r="BE168" s="148">
        <f>IF(N168="základní",J168,0)</f>
        <v>0</v>
      </c>
      <c r="BF168" s="148">
        <f>IF(N168="snížená",J168,0)</f>
        <v>0</v>
      </c>
      <c r="BG168" s="148">
        <f>IF(N168="zákl. přenesená",J168,0)</f>
        <v>0</v>
      </c>
      <c r="BH168" s="148">
        <f>IF(N168="sníž. přenesená",J168,0)</f>
        <v>0</v>
      </c>
      <c r="BI168" s="148">
        <f>IF(N168="nulová",J168,0)</f>
        <v>0</v>
      </c>
      <c r="BJ168" s="17" t="s">
        <v>85</v>
      </c>
      <c r="BK168" s="148">
        <f>ROUND(I168*H168,2)</f>
        <v>0</v>
      </c>
      <c r="BL168" s="17" t="s">
        <v>133</v>
      </c>
      <c r="BM168" s="147" t="s">
        <v>1474</v>
      </c>
    </row>
    <row r="169" spans="2:65" s="1" customFormat="1" ht="10.199999999999999">
      <c r="B169" s="33"/>
      <c r="D169" s="149" t="s">
        <v>358</v>
      </c>
      <c r="F169" s="150" t="s">
        <v>588</v>
      </c>
      <c r="I169" s="151"/>
      <c r="L169" s="33"/>
      <c r="M169" s="152"/>
      <c r="T169" s="54"/>
      <c r="AT169" s="17" t="s">
        <v>358</v>
      </c>
      <c r="AU169" s="17" t="s">
        <v>113</v>
      </c>
    </row>
    <row r="170" spans="2:65" s="1" customFormat="1" ht="67.2">
      <c r="B170" s="33"/>
      <c r="D170" s="154" t="s">
        <v>589</v>
      </c>
      <c r="F170" s="188" t="s">
        <v>590</v>
      </c>
      <c r="I170" s="151"/>
      <c r="L170" s="33"/>
      <c r="M170" s="152"/>
      <c r="T170" s="54"/>
      <c r="AT170" s="17" t="s">
        <v>589</v>
      </c>
      <c r="AU170" s="17" t="s">
        <v>113</v>
      </c>
    </row>
    <row r="171" spans="2:65" s="12" customFormat="1" ht="10.199999999999999">
      <c r="B171" s="153"/>
      <c r="D171" s="154" t="s">
        <v>360</v>
      </c>
      <c r="E171" s="155" t="s">
        <v>32</v>
      </c>
      <c r="F171" s="156" t="s">
        <v>361</v>
      </c>
      <c r="H171" s="155" t="s">
        <v>32</v>
      </c>
      <c r="I171" s="157"/>
      <c r="L171" s="153"/>
      <c r="M171" s="158"/>
      <c r="T171" s="159"/>
      <c r="AT171" s="155" t="s">
        <v>360</v>
      </c>
      <c r="AU171" s="155" t="s">
        <v>113</v>
      </c>
      <c r="AV171" s="12" t="s">
        <v>85</v>
      </c>
      <c r="AW171" s="12" t="s">
        <v>39</v>
      </c>
      <c r="AX171" s="12" t="s">
        <v>78</v>
      </c>
      <c r="AY171" s="155" t="s">
        <v>348</v>
      </c>
    </row>
    <row r="172" spans="2:65" s="12" customFormat="1" ht="10.199999999999999">
      <c r="B172" s="153"/>
      <c r="D172" s="154" t="s">
        <v>360</v>
      </c>
      <c r="E172" s="155" t="s">
        <v>32</v>
      </c>
      <c r="F172" s="156" t="s">
        <v>362</v>
      </c>
      <c r="H172" s="155" t="s">
        <v>32</v>
      </c>
      <c r="I172" s="157"/>
      <c r="L172" s="153"/>
      <c r="M172" s="158"/>
      <c r="T172" s="159"/>
      <c r="AT172" s="155" t="s">
        <v>360</v>
      </c>
      <c r="AU172" s="155" t="s">
        <v>113</v>
      </c>
      <c r="AV172" s="12" t="s">
        <v>85</v>
      </c>
      <c r="AW172" s="12" t="s">
        <v>39</v>
      </c>
      <c r="AX172" s="12" t="s">
        <v>78</v>
      </c>
      <c r="AY172" s="155" t="s">
        <v>348</v>
      </c>
    </row>
    <row r="173" spans="2:65" s="12" customFormat="1" ht="10.199999999999999">
      <c r="B173" s="153"/>
      <c r="D173" s="154" t="s">
        <v>360</v>
      </c>
      <c r="E173" s="155" t="s">
        <v>32</v>
      </c>
      <c r="F173" s="156" t="s">
        <v>1452</v>
      </c>
      <c r="H173" s="155" t="s">
        <v>32</v>
      </c>
      <c r="I173" s="157"/>
      <c r="L173" s="153"/>
      <c r="M173" s="158"/>
      <c r="T173" s="159"/>
      <c r="AT173" s="155" t="s">
        <v>360</v>
      </c>
      <c r="AU173" s="155" t="s">
        <v>113</v>
      </c>
      <c r="AV173" s="12" t="s">
        <v>85</v>
      </c>
      <c r="AW173" s="12" t="s">
        <v>39</v>
      </c>
      <c r="AX173" s="12" t="s">
        <v>78</v>
      </c>
      <c r="AY173" s="155" t="s">
        <v>348</v>
      </c>
    </row>
    <row r="174" spans="2:65" s="12" customFormat="1" ht="10.199999999999999">
      <c r="B174" s="153"/>
      <c r="D174" s="154" t="s">
        <v>360</v>
      </c>
      <c r="E174" s="155" t="s">
        <v>32</v>
      </c>
      <c r="F174" s="156" t="s">
        <v>1453</v>
      </c>
      <c r="H174" s="155" t="s">
        <v>32</v>
      </c>
      <c r="I174" s="157"/>
      <c r="L174" s="153"/>
      <c r="M174" s="158"/>
      <c r="T174" s="159"/>
      <c r="AT174" s="155" t="s">
        <v>360</v>
      </c>
      <c r="AU174" s="155" t="s">
        <v>113</v>
      </c>
      <c r="AV174" s="12" t="s">
        <v>85</v>
      </c>
      <c r="AW174" s="12" t="s">
        <v>39</v>
      </c>
      <c r="AX174" s="12" t="s">
        <v>78</v>
      </c>
      <c r="AY174" s="155" t="s">
        <v>348</v>
      </c>
    </row>
    <row r="175" spans="2:65" s="12" customFormat="1" ht="10.199999999999999">
      <c r="B175" s="153"/>
      <c r="D175" s="154" t="s">
        <v>360</v>
      </c>
      <c r="E175" s="155" t="s">
        <v>32</v>
      </c>
      <c r="F175" s="156" t="s">
        <v>1454</v>
      </c>
      <c r="H175" s="155" t="s">
        <v>32</v>
      </c>
      <c r="I175" s="157"/>
      <c r="L175" s="153"/>
      <c r="M175" s="158"/>
      <c r="T175" s="159"/>
      <c r="AT175" s="155" t="s">
        <v>360</v>
      </c>
      <c r="AU175" s="155" t="s">
        <v>113</v>
      </c>
      <c r="AV175" s="12" t="s">
        <v>85</v>
      </c>
      <c r="AW175" s="12" t="s">
        <v>39</v>
      </c>
      <c r="AX175" s="12" t="s">
        <v>78</v>
      </c>
      <c r="AY175" s="155" t="s">
        <v>348</v>
      </c>
    </row>
    <row r="176" spans="2:65" s="12" customFormat="1" ht="10.199999999999999">
      <c r="B176" s="153"/>
      <c r="D176" s="154" t="s">
        <v>360</v>
      </c>
      <c r="E176" s="155" t="s">
        <v>32</v>
      </c>
      <c r="F176" s="156" t="s">
        <v>1463</v>
      </c>
      <c r="H176" s="155" t="s">
        <v>32</v>
      </c>
      <c r="I176" s="157"/>
      <c r="L176" s="153"/>
      <c r="M176" s="158"/>
      <c r="T176" s="159"/>
      <c r="AT176" s="155" t="s">
        <v>360</v>
      </c>
      <c r="AU176" s="155" t="s">
        <v>113</v>
      </c>
      <c r="AV176" s="12" t="s">
        <v>85</v>
      </c>
      <c r="AW176" s="12" t="s">
        <v>39</v>
      </c>
      <c r="AX176" s="12" t="s">
        <v>78</v>
      </c>
      <c r="AY176" s="155" t="s">
        <v>348</v>
      </c>
    </row>
    <row r="177" spans="2:65" s="13" customFormat="1" ht="10.199999999999999">
      <c r="B177" s="160"/>
      <c r="D177" s="154" t="s">
        <v>360</v>
      </c>
      <c r="E177" s="162" t="s">
        <v>32</v>
      </c>
      <c r="F177" s="170" t="s">
        <v>114</v>
      </c>
      <c r="H177" s="163">
        <v>34.889000000000003</v>
      </c>
      <c r="I177" s="164"/>
      <c r="L177" s="160"/>
      <c r="M177" s="165"/>
      <c r="T177" s="166"/>
      <c r="AT177" s="161" t="s">
        <v>360</v>
      </c>
      <c r="AU177" s="161" t="s">
        <v>113</v>
      </c>
      <c r="AV177" s="13" t="s">
        <v>87</v>
      </c>
      <c r="AW177" s="13" t="s">
        <v>39</v>
      </c>
      <c r="AX177" s="13" t="s">
        <v>85</v>
      </c>
      <c r="AY177" s="161" t="s">
        <v>348</v>
      </c>
    </row>
    <row r="178" spans="2:65" s="11" customFormat="1" ht="22.8" customHeight="1">
      <c r="B178" s="124"/>
      <c r="D178" s="125" t="s">
        <v>77</v>
      </c>
      <c r="E178" s="134" t="s">
        <v>445</v>
      </c>
      <c r="F178" s="134" t="s">
        <v>974</v>
      </c>
      <c r="I178" s="127"/>
      <c r="J178" s="135">
        <f>BK178</f>
        <v>0</v>
      </c>
      <c r="L178" s="124"/>
      <c r="M178" s="129"/>
      <c r="P178" s="130">
        <f>P179</f>
        <v>0</v>
      </c>
      <c r="R178" s="130">
        <f>R179</f>
        <v>6.0450209800000003</v>
      </c>
      <c r="T178" s="131">
        <f>T179</f>
        <v>0</v>
      </c>
      <c r="AR178" s="125" t="s">
        <v>85</v>
      </c>
      <c r="AT178" s="132" t="s">
        <v>77</v>
      </c>
      <c r="AU178" s="132" t="s">
        <v>85</v>
      </c>
      <c r="AY178" s="125" t="s">
        <v>348</v>
      </c>
      <c r="BK178" s="133">
        <f>BK179</f>
        <v>0</v>
      </c>
    </row>
    <row r="179" spans="2:65" s="11" customFormat="1" ht="20.85" customHeight="1">
      <c r="B179" s="124"/>
      <c r="D179" s="125" t="s">
        <v>77</v>
      </c>
      <c r="E179" s="134" t="s">
        <v>1045</v>
      </c>
      <c r="F179" s="134" t="s">
        <v>1046</v>
      </c>
      <c r="I179" s="127"/>
      <c r="J179" s="135">
        <f>BK179</f>
        <v>0</v>
      </c>
      <c r="L179" s="124"/>
      <c r="M179" s="129"/>
      <c r="P179" s="130">
        <f>SUM(P180:P235)</f>
        <v>0</v>
      </c>
      <c r="R179" s="130">
        <f>SUM(R180:R235)</f>
        <v>6.0450209800000003</v>
      </c>
      <c r="T179" s="131">
        <f>SUM(T180:T235)</f>
        <v>0</v>
      </c>
      <c r="AR179" s="125" t="s">
        <v>85</v>
      </c>
      <c r="AT179" s="132" t="s">
        <v>77</v>
      </c>
      <c r="AU179" s="132" t="s">
        <v>87</v>
      </c>
      <c r="AY179" s="125" t="s">
        <v>348</v>
      </c>
      <c r="BK179" s="133">
        <f>SUM(BK180:BK235)</f>
        <v>0</v>
      </c>
    </row>
    <row r="180" spans="2:65" s="1" customFormat="1" ht="49.05" customHeight="1">
      <c r="B180" s="33"/>
      <c r="C180" s="136" t="s">
        <v>474</v>
      </c>
      <c r="D180" s="136" t="s">
        <v>352</v>
      </c>
      <c r="E180" s="137" t="s">
        <v>1048</v>
      </c>
      <c r="F180" s="138" t="s">
        <v>1049</v>
      </c>
      <c r="G180" s="139" t="s">
        <v>436</v>
      </c>
      <c r="H180" s="140">
        <v>12.922000000000001</v>
      </c>
      <c r="I180" s="141"/>
      <c r="J180" s="142">
        <f>ROUND(I180*H180,2)</f>
        <v>0</v>
      </c>
      <c r="K180" s="138" t="s">
        <v>356</v>
      </c>
      <c r="L180" s="33"/>
      <c r="M180" s="143" t="s">
        <v>32</v>
      </c>
      <c r="N180" s="144" t="s">
        <v>49</v>
      </c>
      <c r="P180" s="145">
        <f>O180*H180</f>
        <v>0</v>
      </c>
      <c r="Q180" s="145">
        <v>0.20219000000000001</v>
      </c>
      <c r="R180" s="145">
        <f>Q180*H180</f>
        <v>2.6126991800000003</v>
      </c>
      <c r="S180" s="145">
        <v>0</v>
      </c>
      <c r="T180" s="146">
        <f>S180*H180</f>
        <v>0</v>
      </c>
      <c r="AR180" s="147" t="s">
        <v>133</v>
      </c>
      <c r="AT180" s="147" t="s">
        <v>352</v>
      </c>
      <c r="AU180" s="147" t="s">
        <v>113</v>
      </c>
      <c r="AY180" s="17" t="s">
        <v>348</v>
      </c>
      <c r="BE180" s="148">
        <f>IF(N180="základní",J180,0)</f>
        <v>0</v>
      </c>
      <c r="BF180" s="148">
        <f>IF(N180="snížená",J180,0)</f>
        <v>0</v>
      </c>
      <c r="BG180" s="148">
        <f>IF(N180="zákl. přenesená",J180,0)</f>
        <v>0</v>
      </c>
      <c r="BH180" s="148">
        <f>IF(N180="sníž. přenesená",J180,0)</f>
        <v>0</v>
      </c>
      <c r="BI180" s="148">
        <f>IF(N180="nulová",J180,0)</f>
        <v>0</v>
      </c>
      <c r="BJ180" s="17" t="s">
        <v>85</v>
      </c>
      <c r="BK180" s="148">
        <f>ROUND(I180*H180,2)</f>
        <v>0</v>
      </c>
      <c r="BL180" s="17" t="s">
        <v>133</v>
      </c>
      <c r="BM180" s="147" t="s">
        <v>1475</v>
      </c>
    </row>
    <row r="181" spans="2:65" s="1" customFormat="1" ht="10.199999999999999">
      <c r="B181" s="33"/>
      <c r="D181" s="149" t="s">
        <v>358</v>
      </c>
      <c r="F181" s="150" t="s">
        <v>1051</v>
      </c>
      <c r="I181" s="151"/>
      <c r="L181" s="33"/>
      <c r="M181" s="152"/>
      <c r="T181" s="54"/>
      <c r="AT181" s="17" t="s">
        <v>358</v>
      </c>
      <c r="AU181" s="17" t="s">
        <v>113</v>
      </c>
    </row>
    <row r="182" spans="2:65" s="1" customFormat="1" ht="19.2">
      <c r="B182" s="33"/>
      <c r="D182" s="154" t="s">
        <v>589</v>
      </c>
      <c r="F182" s="188" t="s">
        <v>1052</v>
      </c>
      <c r="I182" s="151"/>
      <c r="L182" s="33"/>
      <c r="M182" s="152"/>
      <c r="T182" s="54"/>
      <c r="AT182" s="17" t="s">
        <v>589</v>
      </c>
      <c r="AU182" s="17" t="s">
        <v>113</v>
      </c>
    </row>
    <row r="183" spans="2:65" s="12" customFormat="1" ht="10.199999999999999">
      <c r="B183" s="153"/>
      <c r="D183" s="154" t="s">
        <v>360</v>
      </c>
      <c r="E183" s="155" t="s">
        <v>32</v>
      </c>
      <c r="F183" s="156" t="s">
        <v>361</v>
      </c>
      <c r="H183" s="155" t="s">
        <v>32</v>
      </c>
      <c r="I183" s="157"/>
      <c r="L183" s="153"/>
      <c r="M183" s="158"/>
      <c r="T183" s="159"/>
      <c r="AT183" s="155" t="s">
        <v>360</v>
      </c>
      <c r="AU183" s="155" t="s">
        <v>113</v>
      </c>
      <c r="AV183" s="12" t="s">
        <v>85</v>
      </c>
      <c r="AW183" s="12" t="s">
        <v>39</v>
      </c>
      <c r="AX183" s="12" t="s">
        <v>78</v>
      </c>
      <c r="AY183" s="155" t="s">
        <v>348</v>
      </c>
    </row>
    <row r="184" spans="2:65" s="12" customFormat="1" ht="10.199999999999999">
      <c r="B184" s="153"/>
      <c r="D184" s="154" t="s">
        <v>360</v>
      </c>
      <c r="E184" s="155" t="s">
        <v>32</v>
      </c>
      <c r="F184" s="156" t="s">
        <v>1053</v>
      </c>
      <c r="H184" s="155" t="s">
        <v>32</v>
      </c>
      <c r="I184" s="157"/>
      <c r="L184" s="153"/>
      <c r="M184" s="158"/>
      <c r="T184" s="159"/>
      <c r="AT184" s="155" t="s">
        <v>360</v>
      </c>
      <c r="AU184" s="155" t="s">
        <v>113</v>
      </c>
      <c r="AV184" s="12" t="s">
        <v>85</v>
      </c>
      <c r="AW184" s="12" t="s">
        <v>39</v>
      </c>
      <c r="AX184" s="12" t="s">
        <v>78</v>
      </c>
      <c r="AY184" s="155" t="s">
        <v>348</v>
      </c>
    </row>
    <row r="185" spans="2:65" s="12" customFormat="1" ht="10.199999999999999">
      <c r="B185" s="153"/>
      <c r="D185" s="154" t="s">
        <v>360</v>
      </c>
      <c r="E185" s="155" t="s">
        <v>32</v>
      </c>
      <c r="F185" s="156" t="s">
        <v>1476</v>
      </c>
      <c r="H185" s="155" t="s">
        <v>32</v>
      </c>
      <c r="I185" s="157"/>
      <c r="L185" s="153"/>
      <c r="M185" s="158"/>
      <c r="T185" s="159"/>
      <c r="AT185" s="155" t="s">
        <v>360</v>
      </c>
      <c r="AU185" s="155" t="s">
        <v>113</v>
      </c>
      <c r="AV185" s="12" t="s">
        <v>85</v>
      </c>
      <c r="AW185" s="12" t="s">
        <v>39</v>
      </c>
      <c r="AX185" s="12" t="s">
        <v>78</v>
      </c>
      <c r="AY185" s="155" t="s">
        <v>348</v>
      </c>
    </row>
    <row r="186" spans="2:65" s="12" customFormat="1" ht="10.199999999999999">
      <c r="B186" s="153"/>
      <c r="D186" s="154" t="s">
        <v>360</v>
      </c>
      <c r="E186" s="155" t="s">
        <v>32</v>
      </c>
      <c r="F186" s="156" t="s">
        <v>1477</v>
      </c>
      <c r="H186" s="155" t="s">
        <v>32</v>
      </c>
      <c r="I186" s="157"/>
      <c r="L186" s="153"/>
      <c r="M186" s="158"/>
      <c r="T186" s="159"/>
      <c r="AT186" s="155" t="s">
        <v>360</v>
      </c>
      <c r="AU186" s="155" t="s">
        <v>113</v>
      </c>
      <c r="AV186" s="12" t="s">
        <v>85</v>
      </c>
      <c r="AW186" s="12" t="s">
        <v>39</v>
      </c>
      <c r="AX186" s="12" t="s">
        <v>78</v>
      </c>
      <c r="AY186" s="155" t="s">
        <v>348</v>
      </c>
    </row>
    <row r="187" spans="2:65" s="12" customFormat="1" ht="10.199999999999999">
      <c r="B187" s="153"/>
      <c r="D187" s="154" t="s">
        <v>360</v>
      </c>
      <c r="E187" s="155" t="s">
        <v>32</v>
      </c>
      <c r="F187" s="156" t="s">
        <v>1478</v>
      </c>
      <c r="H187" s="155" t="s">
        <v>32</v>
      </c>
      <c r="I187" s="157"/>
      <c r="L187" s="153"/>
      <c r="M187" s="158"/>
      <c r="T187" s="159"/>
      <c r="AT187" s="155" t="s">
        <v>360</v>
      </c>
      <c r="AU187" s="155" t="s">
        <v>113</v>
      </c>
      <c r="AV187" s="12" t="s">
        <v>85</v>
      </c>
      <c r="AW187" s="12" t="s">
        <v>39</v>
      </c>
      <c r="AX187" s="12" t="s">
        <v>78</v>
      </c>
      <c r="AY187" s="155" t="s">
        <v>348</v>
      </c>
    </row>
    <row r="188" spans="2:65" s="12" customFormat="1" ht="10.199999999999999">
      <c r="B188" s="153"/>
      <c r="D188" s="154" t="s">
        <v>360</v>
      </c>
      <c r="E188" s="155" t="s">
        <v>32</v>
      </c>
      <c r="F188" s="156" t="s">
        <v>1479</v>
      </c>
      <c r="H188" s="155" t="s">
        <v>32</v>
      </c>
      <c r="I188" s="157"/>
      <c r="L188" s="153"/>
      <c r="M188" s="158"/>
      <c r="T188" s="159"/>
      <c r="AT188" s="155" t="s">
        <v>360</v>
      </c>
      <c r="AU188" s="155" t="s">
        <v>113</v>
      </c>
      <c r="AV188" s="12" t="s">
        <v>85</v>
      </c>
      <c r="AW188" s="12" t="s">
        <v>39</v>
      </c>
      <c r="AX188" s="12" t="s">
        <v>78</v>
      </c>
      <c r="AY188" s="155" t="s">
        <v>348</v>
      </c>
    </row>
    <row r="189" spans="2:65" s="13" customFormat="1" ht="10.199999999999999">
      <c r="B189" s="160"/>
      <c r="D189" s="154" t="s">
        <v>360</v>
      </c>
      <c r="E189" s="162" t="s">
        <v>32</v>
      </c>
      <c r="F189" s="170" t="s">
        <v>118</v>
      </c>
      <c r="H189" s="163">
        <v>12.922000000000001</v>
      </c>
      <c r="I189" s="164"/>
      <c r="L189" s="160"/>
      <c r="M189" s="165"/>
      <c r="T189" s="166"/>
      <c r="AT189" s="161" t="s">
        <v>360</v>
      </c>
      <c r="AU189" s="161" t="s">
        <v>113</v>
      </c>
      <c r="AV189" s="13" t="s">
        <v>87</v>
      </c>
      <c r="AW189" s="13" t="s">
        <v>39</v>
      </c>
      <c r="AX189" s="13" t="s">
        <v>85</v>
      </c>
      <c r="AY189" s="161" t="s">
        <v>348</v>
      </c>
    </row>
    <row r="190" spans="2:65" s="1" customFormat="1" ht="24.15" customHeight="1">
      <c r="B190" s="33"/>
      <c r="C190" s="178" t="s">
        <v>477</v>
      </c>
      <c r="D190" s="178" t="s">
        <v>496</v>
      </c>
      <c r="E190" s="179" t="s">
        <v>1066</v>
      </c>
      <c r="F190" s="180" t="s">
        <v>1067</v>
      </c>
      <c r="G190" s="181" t="s">
        <v>436</v>
      </c>
      <c r="H190" s="182">
        <v>13.18</v>
      </c>
      <c r="I190" s="183"/>
      <c r="J190" s="184">
        <f>ROUND(I190*H190,2)</f>
        <v>0</v>
      </c>
      <c r="K190" s="180" t="s">
        <v>356</v>
      </c>
      <c r="L190" s="185"/>
      <c r="M190" s="186" t="s">
        <v>32</v>
      </c>
      <c r="N190" s="187" t="s">
        <v>49</v>
      </c>
      <c r="P190" s="145">
        <f>O190*H190</f>
        <v>0</v>
      </c>
      <c r="Q190" s="145">
        <v>4.8300000000000003E-2</v>
      </c>
      <c r="R190" s="145">
        <f>Q190*H190</f>
        <v>0.63659399999999999</v>
      </c>
      <c r="S190" s="145">
        <v>0</v>
      </c>
      <c r="T190" s="146">
        <f>S190*H190</f>
        <v>0</v>
      </c>
      <c r="AR190" s="147" t="s">
        <v>433</v>
      </c>
      <c r="AT190" s="147" t="s">
        <v>496</v>
      </c>
      <c r="AU190" s="147" t="s">
        <v>113</v>
      </c>
      <c r="AY190" s="17" t="s">
        <v>348</v>
      </c>
      <c r="BE190" s="148">
        <f>IF(N190="základní",J190,0)</f>
        <v>0</v>
      </c>
      <c r="BF190" s="148">
        <f>IF(N190="snížená",J190,0)</f>
        <v>0</v>
      </c>
      <c r="BG190" s="148">
        <f>IF(N190="zákl. přenesená",J190,0)</f>
        <v>0</v>
      </c>
      <c r="BH190" s="148">
        <f>IF(N190="sníž. přenesená",J190,0)</f>
        <v>0</v>
      </c>
      <c r="BI190" s="148">
        <f>IF(N190="nulová",J190,0)</f>
        <v>0</v>
      </c>
      <c r="BJ190" s="17" t="s">
        <v>85</v>
      </c>
      <c r="BK190" s="148">
        <f>ROUND(I190*H190,2)</f>
        <v>0</v>
      </c>
      <c r="BL190" s="17" t="s">
        <v>133</v>
      </c>
      <c r="BM190" s="147" t="s">
        <v>1480</v>
      </c>
    </row>
    <row r="191" spans="2:65" s="12" customFormat="1" ht="10.199999999999999">
      <c r="B191" s="153"/>
      <c r="D191" s="154" t="s">
        <v>360</v>
      </c>
      <c r="E191" s="155" t="s">
        <v>32</v>
      </c>
      <c r="F191" s="156" t="s">
        <v>361</v>
      </c>
      <c r="H191" s="155" t="s">
        <v>32</v>
      </c>
      <c r="I191" s="157"/>
      <c r="L191" s="153"/>
      <c r="M191" s="158"/>
      <c r="T191" s="159"/>
      <c r="AT191" s="155" t="s">
        <v>360</v>
      </c>
      <c r="AU191" s="155" t="s">
        <v>113</v>
      </c>
      <c r="AV191" s="12" t="s">
        <v>85</v>
      </c>
      <c r="AW191" s="12" t="s">
        <v>39</v>
      </c>
      <c r="AX191" s="12" t="s">
        <v>78</v>
      </c>
      <c r="AY191" s="155" t="s">
        <v>348</v>
      </c>
    </row>
    <row r="192" spans="2:65" s="12" customFormat="1" ht="10.199999999999999">
      <c r="B192" s="153"/>
      <c r="D192" s="154" t="s">
        <v>360</v>
      </c>
      <c r="E192" s="155" t="s">
        <v>32</v>
      </c>
      <c r="F192" s="156" t="s">
        <v>1481</v>
      </c>
      <c r="H192" s="155" t="s">
        <v>32</v>
      </c>
      <c r="I192" s="157"/>
      <c r="L192" s="153"/>
      <c r="M192" s="158"/>
      <c r="T192" s="159"/>
      <c r="AT192" s="155" t="s">
        <v>360</v>
      </c>
      <c r="AU192" s="155" t="s">
        <v>113</v>
      </c>
      <c r="AV192" s="12" t="s">
        <v>85</v>
      </c>
      <c r="AW192" s="12" t="s">
        <v>39</v>
      </c>
      <c r="AX192" s="12" t="s">
        <v>78</v>
      </c>
      <c r="AY192" s="155" t="s">
        <v>348</v>
      </c>
    </row>
    <row r="193" spans="2:65" s="12" customFormat="1" ht="10.199999999999999">
      <c r="B193" s="153"/>
      <c r="D193" s="154" t="s">
        <v>360</v>
      </c>
      <c r="E193" s="155" t="s">
        <v>32</v>
      </c>
      <c r="F193" s="156" t="s">
        <v>1477</v>
      </c>
      <c r="H193" s="155" t="s">
        <v>32</v>
      </c>
      <c r="I193" s="157"/>
      <c r="L193" s="153"/>
      <c r="M193" s="158"/>
      <c r="T193" s="159"/>
      <c r="AT193" s="155" t="s">
        <v>360</v>
      </c>
      <c r="AU193" s="155" t="s">
        <v>113</v>
      </c>
      <c r="AV193" s="12" t="s">
        <v>85</v>
      </c>
      <c r="AW193" s="12" t="s">
        <v>39</v>
      </c>
      <c r="AX193" s="12" t="s">
        <v>78</v>
      </c>
      <c r="AY193" s="155" t="s">
        <v>348</v>
      </c>
    </row>
    <row r="194" spans="2:65" s="12" customFormat="1" ht="10.199999999999999">
      <c r="B194" s="153"/>
      <c r="D194" s="154" t="s">
        <v>360</v>
      </c>
      <c r="E194" s="155" t="s">
        <v>32</v>
      </c>
      <c r="F194" s="156" t="s">
        <v>1482</v>
      </c>
      <c r="H194" s="155" t="s">
        <v>32</v>
      </c>
      <c r="I194" s="157"/>
      <c r="L194" s="153"/>
      <c r="M194" s="158"/>
      <c r="T194" s="159"/>
      <c r="AT194" s="155" t="s">
        <v>360</v>
      </c>
      <c r="AU194" s="155" t="s">
        <v>113</v>
      </c>
      <c r="AV194" s="12" t="s">
        <v>85</v>
      </c>
      <c r="AW194" s="12" t="s">
        <v>39</v>
      </c>
      <c r="AX194" s="12" t="s">
        <v>78</v>
      </c>
      <c r="AY194" s="155" t="s">
        <v>348</v>
      </c>
    </row>
    <row r="195" spans="2:65" s="12" customFormat="1" ht="10.199999999999999">
      <c r="B195" s="153"/>
      <c r="D195" s="154" t="s">
        <v>360</v>
      </c>
      <c r="E195" s="155" t="s">
        <v>32</v>
      </c>
      <c r="F195" s="156" t="s">
        <v>1479</v>
      </c>
      <c r="H195" s="155" t="s">
        <v>32</v>
      </c>
      <c r="I195" s="157"/>
      <c r="L195" s="153"/>
      <c r="M195" s="158"/>
      <c r="T195" s="159"/>
      <c r="AT195" s="155" t="s">
        <v>360</v>
      </c>
      <c r="AU195" s="155" t="s">
        <v>113</v>
      </c>
      <c r="AV195" s="12" t="s">
        <v>85</v>
      </c>
      <c r="AW195" s="12" t="s">
        <v>39</v>
      </c>
      <c r="AX195" s="12" t="s">
        <v>78</v>
      </c>
      <c r="AY195" s="155" t="s">
        <v>348</v>
      </c>
    </row>
    <row r="196" spans="2:65" s="13" customFormat="1" ht="10.199999999999999">
      <c r="B196" s="160"/>
      <c r="D196" s="154" t="s">
        <v>360</v>
      </c>
      <c r="E196" s="162" t="s">
        <v>32</v>
      </c>
      <c r="F196" s="170" t="s">
        <v>121</v>
      </c>
      <c r="H196" s="163">
        <v>12.922000000000001</v>
      </c>
      <c r="I196" s="164"/>
      <c r="L196" s="160"/>
      <c r="M196" s="165"/>
      <c r="T196" s="166"/>
      <c r="AT196" s="161" t="s">
        <v>360</v>
      </c>
      <c r="AU196" s="161" t="s">
        <v>113</v>
      </c>
      <c r="AV196" s="13" t="s">
        <v>87</v>
      </c>
      <c r="AW196" s="13" t="s">
        <v>39</v>
      </c>
      <c r="AX196" s="13" t="s">
        <v>85</v>
      </c>
      <c r="AY196" s="161" t="s">
        <v>348</v>
      </c>
    </row>
    <row r="197" spans="2:65" s="13" customFormat="1" ht="10.199999999999999">
      <c r="B197" s="160"/>
      <c r="D197" s="154" t="s">
        <v>360</v>
      </c>
      <c r="F197" s="162" t="s">
        <v>1483</v>
      </c>
      <c r="H197" s="163">
        <v>13.18</v>
      </c>
      <c r="I197" s="164"/>
      <c r="L197" s="160"/>
      <c r="M197" s="165"/>
      <c r="T197" s="166"/>
      <c r="AT197" s="161" t="s">
        <v>360</v>
      </c>
      <c r="AU197" s="161" t="s">
        <v>113</v>
      </c>
      <c r="AV197" s="13" t="s">
        <v>87</v>
      </c>
      <c r="AW197" s="13" t="s">
        <v>4</v>
      </c>
      <c r="AX197" s="13" t="s">
        <v>85</v>
      </c>
      <c r="AY197" s="161" t="s">
        <v>348</v>
      </c>
    </row>
    <row r="198" spans="2:65" s="1" customFormat="1" ht="49.05" customHeight="1">
      <c r="B198" s="33"/>
      <c r="C198" s="136" t="s">
        <v>480</v>
      </c>
      <c r="D198" s="136" t="s">
        <v>352</v>
      </c>
      <c r="E198" s="137" t="s">
        <v>1072</v>
      </c>
      <c r="F198" s="138" t="s">
        <v>1073</v>
      </c>
      <c r="G198" s="139" t="s">
        <v>436</v>
      </c>
      <c r="H198" s="140">
        <v>11.837</v>
      </c>
      <c r="I198" s="141"/>
      <c r="J198" s="142">
        <f>ROUND(I198*H198,2)</f>
        <v>0</v>
      </c>
      <c r="K198" s="138" t="s">
        <v>356</v>
      </c>
      <c r="L198" s="33"/>
      <c r="M198" s="143" t="s">
        <v>32</v>
      </c>
      <c r="N198" s="144" t="s">
        <v>49</v>
      </c>
      <c r="P198" s="145">
        <f>O198*H198</f>
        <v>0</v>
      </c>
      <c r="Q198" s="145">
        <v>0.15540000000000001</v>
      </c>
      <c r="R198" s="145">
        <f>Q198*H198</f>
        <v>1.8394698</v>
      </c>
      <c r="S198" s="145">
        <v>0</v>
      </c>
      <c r="T198" s="146">
        <f>S198*H198</f>
        <v>0</v>
      </c>
      <c r="AR198" s="147" t="s">
        <v>133</v>
      </c>
      <c r="AT198" s="147" t="s">
        <v>352</v>
      </c>
      <c r="AU198" s="147" t="s">
        <v>113</v>
      </c>
      <c r="AY198" s="17" t="s">
        <v>348</v>
      </c>
      <c r="BE198" s="148">
        <f>IF(N198="základní",J198,0)</f>
        <v>0</v>
      </c>
      <c r="BF198" s="148">
        <f>IF(N198="snížená",J198,0)</f>
        <v>0</v>
      </c>
      <c r="BG198" s="148">
        <f>IF(N198="zákl. přenesená",J198,0)</f>
        <v>0</v>
      </c>
      <c r="BH198" s="148">
        <f>IF(N198="sníž. přenesená",J198,0)</f>
        <v>0</v>
      </c>
      <c r="BI198" s="148">
        <f>IF(N198="nulová",J198,0)</f>
        <v>0</v>
      </c>
      <c r="BJ198" s="17" t="s">
        <v>85</v>
      </c>
      <c r="BK198" s="148">
        <f>ROUND(I198*H198,2)</f>
        <v>0</v>
      </c>
      <c r="BL198" s="17" t="s">
        <v>133</v>
      </c>
      <c r="BM198" s="147" t="s">
        <v>1484</v>
      </c>
    </row>
    <row r="199" spans="2:65" s="1" customFormat="1" ht="10.199999999999999">
      <c r="B199" s="33"/>
      <c r="D199" s="149" t="s">
        <v>358</v>
      </c>
      <c r="F199" s="150" t="s">
        <v>1075</v>
      </c>
      <c r="I199" s="151"/>
      <c r="L199" s="33"/>
      <c r="M199" s="152"/>
      <c r="T199" s="54"/>
      <c r="AT199" s="17" t="s">
        <v>358</v>
      </c>
      <c r="AU199" s="17" t="s">
        <v>113</v>
      </c>
    </row>
    <row r="200" spans="2:65" s="1" customFormat="1" ht="19.2">
      <c r="B200" s="33"/>
      <c r="D200" s="154" t="s">
        <v>589</v>
      </c>
      <c r="F200" s="188" t="s">
        <v>1052</v>
      </c>
      <c r="I200" s="151"/>
      <c r="L200" s="33"/>
      <c r="M200" s="152"/>
      <c r="T200" s="54"/>
      <c r="AT200" s="17" t="s">
        <v>589</v>
      </c>
      <c r="AU200" s="17" t="s">
        <v>113</v>
      </c>
    </row>
    <row r="201" spans="2:65" s="12" customFormat="1" ht="10.199999999999999">
      <c r="B201" s="153"/>
      <c r="D201" s="154" t="s">
        <v>360</v>
      </c>
      <c r="E201" s="155" t="s">
        <v>32</v>
      </c>
      <c r="F201" s="156" t="s">
        <v>361</v>
      </c>
      <c r="H201" s="155" t="s">
        <v>32</v>
      </c>
      <c r="I201" s="157"/>
      <c r="L201" s="153"/>
      <c r="M201" s="158"/>
      <c r="T201" s="159"/>
      <c r="AT201" s="155" t="s">
        <v>360</v>
      </c>
      <c r="AU201" s="155" t="s">
        <v>113</v>
      </c>
      <c r="AV201" s="12" t="s">
        <v>85</v>
      </c>
      <c r="AW201" s="12" t="s">
        <v>39</v>
      </c>
      <c r="AX201" s="12" t="s">
        <v>78</v>
      </c>
      <c r="AY201" s="155" t="s">
        <v>348</v>
      </c>
    </row>
    <row r="202" spans="2:65" s="12" customFormat="1" ht="10.199999999999999">
      <c r="B202" s="153"/>
      <c r="D202" s="154" t="s">
        <v>360</v>
      </c>
      <c r="E202" s="155" t="s">
        <v>32</v>
      </c>
      <c r="F202" s="156" t="s">
        <v>1053</v>
      </c>
      <c r="H202" s="155" t="s">
        <v>32</v>
      </c>
      <c r="I202" s="157"/>
      <c r="L202" s="153"/>
      <c r="M202" s="158"/>
      <c r="T202" s="159"/>
      <c r="AT202" s="155" t="s">
        <v>360</v>
      </c>
      <c r="AU202" s="155" t="s">
        <v>113</v>
      </c>
      <c r="AV202" s="12" t="s">
        <v>85</v>
      </c>
      <c r="AW202" s="12" t="s">
        <v>39</v>
      </c>
      <c r="AX202" s="12" t="s">
        <v>78</v>
      </c>
      <c r="AY202" s="155" t="s">
        <v>348</v>
      </c>
    </row>
    <row r="203" spans="2:65" s="12" customFormat="1" ht="10.199999999999999">
      <c r="B203" s="153"/>
      <c r="D203" s="154" t="s">
        <v>360</v>
      </c>
      <c r="E203" s="155" t="s">
        <v>32</v>
      </c>
      <c r="F203" s="156" t="s">
        <v>1485</v>
      </c>
      <c r="H203" s="155" t="s">
        <v>32</v>
      </c>
      <c r="I203" s="157"/>
      <c r="L203" s="153"/>
      <c r="M203" s="158"/>
      <c r="T203" s="159"/>
      <c r="AT203" s="155" t="s">
        <v>360</v>
      </c>
      <c r="AU203" s="155" t="s">
        <v>113</v>
      </c>
      <c r="AV203" s="12" t="s">
        <v>85</v>
      </c>
      <c r="AW203" s="12" t="s">
        <v>39</v>
      </c>
      <c r="AX203" s="12" t="s">
        <v>78</v>
      </c>
      <c r="AY203" s="155" t="s">
        <v>348</v>
      </c>
    </row>
    <row r="204" spans="2:65" s="12" customFormat="1" ht="10.199999999999999">
      <c r="B204" s="153"/>
      <c r="D204" s="154" t="s">
        <v>360</v>
      </c>
      <c r="E204" s="155" t="s">
        <v>32</v>
      </c>
      <c r="F204" s="156" t="s">
        <v>1486</v>
      </c>
      <c r="H204" s="155" t="s">
        <v>32</v>
      </c>
      <c r="I204" s="157"/>
      <c r="L204" s="153"/>
      <c r="M204" s="158"/>
      <c r="T204" s="159"/>
      <c r="AT204" s="155" t="s">
        <v>360</v>
      </c>
      <c r="AU204" s="155" t="s">
        <v>113</v>
      </c>
      <c r="AV204" s="12" t="s">
        <v>85</v>
      </c>
      <c r="AW204" s="12" t="s">
        <v>39</v>
      </c>
      <c r="AX204" s="12" t="s">
        <v>78</v>
      </c>
      <c r="AY204" s="155" t="s">
        <v>348</v>
      </c>
    </row>
    <row r="205" spans="2:65" s="12" customFormat="1" ht="10.199999999999999">
      <c r="B205" s="153"/>
      <c r="D205" s="154" t="s">
        <v>360</v>
      </c>
      <c r="E205" s="155" t="s">
        <v>32</v>
      </c>
      <c r="F205" s="156" t="s">
        <v>1487</v>
      </c>
      <c r="H205" s="155" t="s">
        <v>32</v>
      </c>
      <c r="I205" s="157"/>
      <c r="L205" s="153"/>
      <c r="M205" s="158"/>
      <c r="T205" s="159"/>
      <c r="AT205" s="155" t="s">
        <v>360</v>
      </c>
      <c r="AU205" s="155" t="s">
        <v>113</v>
      </c>
      <c r="AV205" s="12" t="s">
        <v>85</v>
      </c>
      <c r="AW205" s="12" t="s">
        <v>39</v>
      </c>
      <c r="AX205" s="12" t="s">
        <v>78</v>
      </c>
      <c r="AY205" s="155" t="s">
        <v>348</v>
      </c>
    </row>
    <row r="206" spans="2:65" s="12" customFormat="1" ht="10.199999999999999">
      <c r="B206" s="153"/>
      <c r="D206" s="154" t="s">
        <v>360</v>
      </c>
      <c r="E206" s="155" t="s">
        <v>32</v>
      </c>
      <c r="F206" s="156" t="s">
        <v>1488</v>
      </c>
      <c r="H206" s="155" t="s">
        <v>32</v>
      </c>
      <c r="I206" s="157"/>
      <c r="L206" s="153"/>
      <c r="M206" s="158"/>
      <c r="T206" s="159"/>
      <c r="AT206" s="155" t="s">
        <v>360</v>
      </c>
      <c r="AU206" s="155" t="s">
        <v>113</v>
      </c>
      <c r="AV206" s="12" t="s">
        <v>85</v>
      </c>
      <c r="AW206" s="12" t="s">
        <v>39</v>
      </c>
      <c r="AX206" s="12" t="s">
        <v>78</v>
      </c>
      <c r="AY206" s="155" t="s">
        <v>348</v>
      </c>
    </row>
    <row r="207" spans="2:65" s="13" customFormat="1" ht="10.199999999999999">
      <c r="B207" s="160"/>
      <c r="D207" s="154" t="s">
        <v>360</v>
      </c>
      <c r="E207" s="162" t="s">
        <v>32</v>
      </c>
      <c r="F207" s="170" t="s">
        <v>124</v>
      </c>
      <c r="H207" s="163">
        <v>11.837</v>
      </c>
      <c r="I207" s="164"/>
      <c r="L207" s="160"/>
      <c r="M207" s="165"/>
      <c r="T207" s="166"/>
      <c r="AT207" s="161" t="s">
        <v>360</v>
      </c>
      <c r="AU207" s="161" t="s">
        <v>113</v>
      </c>
      <c r="AV207" s="13" t="s">
        <v>87</v>
      </c>
      <c r="AW207" s="13" t="s">
        <v>39</v>
      </c>
      <c r="AX207" s="13" t="s">
        <v>85</v>
      </c>
      <c r="AY207" s="161" t="s">
        <v>348</v>
      </c>
    </row>
    <row r="208" spans="2:65" s="1" customFormat="1" ht="16.5" customHeight="1">
      <c r="B208" s="33"/>
      <c r="C208" s="178" t="s">
        <v>482</v>
      </c>
      <c r="D208" s="178" t="s">
        <v>496</v>
      </c>
      <c r="E208" s="179" t="s">
        <v>1106</v>
      </c>
      <c r="F208" s="180" t="s">
        <v>1107</v>
      </c>
      <c r="G208" s="181" t="s">
        <v>436</v>
      </c>
      <c r="H208" s="182">
        <v>11.054</v>
      </c>
      <c r="I208" s="183"/>
      <c r="J208" s="184">
        <f>ROUND(I208*H208,2)</f>
        <v>0</v>
      </c>
      <c r="K208" s="180" t="s">
        <v>356</v>
      </c>
      <c r="L208" s="185"/>
      <c r="M208" s="186" t="s">
        <v>32</v>
      </c>
      <c r="N208" s="187" t="s">
        <v>49</v>
      </c>
      <c r="P208" s="145">
        <f>O208*H208</f>
        <v>0</v>
      </c>
      <c r="Q208" s="145">
        <v>0.08</v>
      </c>
      <c r="R208" s="145">
        <f>Q208*H208</f>
        <v>0.88431999999999999</v>
      </c>
      <c r="S208" s="145">
        <v>0</v>
      </c>
      <c r="T208" s="146">
        <f>S208*H208</f>
        <v>0</v>
      </c>
      <c r="AR208" s="147" t="s">
        <v>433</v>
      </c>
      <c r="AT208" s="147" t="s">
        <v>496</v>
      </c>
      <c r="AU208" s="147" t="s">
        <v>113</v>
      </c>
      <c r="AY208" s="17" t="s">
        <v>348</v>
      </c>
      <c r="BE208" s="148">
        <f>IF(N208="základní",J208,0)</f>
        <v>0</v>
      </c>
      <c r="BF208" s="148">
        <f>IF(N208="snížená",J208,0)</f>
        <v>0</v>
      </c>
      <c r="BG208" s="148">
        <f>IF(N208="zákl. přenesená",J208,0)</f>
        <v>0</v>
      </c>
      <c r="BH208" s="148">
        <f>IF(N208="sníž. přenesená",J208,0)</f>
        <v>0</v>
      </c>
      <c r="BI208" s="148">
        <f>IF(N208="nulová",J208,0)</f>
        <v>0</v>
      </c>
      <c r="BJ208" s="17" t="s">
        <v>85</v>
      </c>
      <c r="BK208" s="148">
        <f>ROUND(I208*H208,2)</f>
        <v>0</v>
      </c>
      <c r="BL208" s="17" t="s">
        <v>133</v>
      </c>
      <c r="BM208" s="147" t="s">
        <v>1489</v>
      </c>
    </row>
    <row r="209" spans="2:65" s="12" customFormat="1" ht="10.199999999999999">
      <c r="B209" s="153"/>
      <c r="D209" s="154" t="s">
        <v>360</v>
      </c>
      <c r="E209" s="155" t="s">
        <v>32</v>
      </c>
      <c r="F209" s="156" t="s">
        <v>361</v>
      </c>
      <c r="H209" s="155" t="s">
        <v>32</v>
      </c>
      <c r="I209" s="157"/>
      <c r="L209" s="153"/>
      <c r="M209" s="158"/>
      <c r="T209" s="159"/>
      <c r="AT209" s="155" t="s">
        <v>360</v>
      </c>
      <c r="AU209" s="155" t="s">
        <v>113</v>
      </c>
      <c r="AV209" s="12" t="s">
        <v>85</v>
      </c>
      <c r="AW209" s="12" t="s">
        <v>39</v>
      </c>
      <c r="AX209" s="12" t="s">
        <v>78</v>
      </c>
      <c r="AY209" s="155" t="s">
        <v>348</v>
      </c>
    </row>
    <row r="210" spans="2:65" s="12" customFormat="1" ht="10.199999999999999">
      <c r="B210" s="153"/>
      <c r="D210" s="154" t="s">
        <v>360</v>
      </c>
      <c r="E210" s="155" t="s">
        <v>32</v>
      </c>
      <c r="F210" s="156" t="s">
        <v>1490</v>
      </c>
      <c r="H210" s="155" t="s">
        <v>32</v>
      </c>
      <c r="I210" s="157"/>
      <c r="L210" s="153"/>
      <c r="M210" s="158"/>
      <c r="T210" s="159"/>
      <c r="AT210" s="155" t="s">
        <v>360</v>
      </c>
      <c r="AU210" s="155" t="s">
        <v>113</v>
      </c>
      <c r="AV210" s="12" t="s">
        <v>85</v>
      </c>
      <c r="AW210" s="12" t="s">
        <v>39</v>
      </c>
      <c r="AX210" s="12" t="s">
        <v>78</v>
      </c>
      <c r="AY210" s="155" t="s">
        <v>348</v>
      </c>
    </row>
    <row r="211" spans="2:65" s="12" customFormat="1" ht="10.199999999999999">
      <c r="B211" s="153"/>
      <c r="D211" s="154" t="s">
        <v>360</v>
      </c>
      <c r="E211" s="155" t="s">
        <v>32</v>
      </c>
      <c r="F211" s="156" t="s">
        <v>1486</v>
      </c>
      <c r="H211" s="155" t="s">
        <v>32</v>
      </c>
      <c r="I211" s="157"/>
      <c r="L211" s="153"/>
      <c r="M211" s="158"/>
      <c r="T211" s="159"/>
      <c r="AT211" s="155" t="s">
        <v>360</v>
      </c>
      <c r="AU211" s="155" t="s">
        <v>113</v>
      </c>
      <c r="AV211" s="12" t="s">
        <v>85</v>
      </c>
      <c r="AW211" s="12" t="s">
        <v>39</v>
      </c>
      <c r="AX211" s="12" t="s">
        <v>78</v>
      </c>
      <c r="AY211" s="155" t="s">
        <v>348</v>
      </c>
    </row>
    <row r="212" spans="2:65" s="13" customFormat="1" ht="10.199999999999999">
      <c r="B212" s="160"/>
      <c r="D212" s="154" t="s">
        <v>360</v>
      </c>
      <c r="E212" s="162" t="s">
        <v>32</v>
      </c>
      <c r="F212" s="170" t="s">
        <v>127</v>
      </c>
      <c r="H212" s="163">
        <v>10.837</v>
      </c>
      <c r="I212" s="164"/>
      <c r="L212" s="160"/>
      <c r="M212" s="165"/>
      <c r="T212" s="166"/>
      <c r="AT212" s="161" t="s">
        <v>360</v>
      </c>
      <c r="AU212" s="161" t="s">
        <v>113</v>
      </c>
      <c r="AV212" s="13" t="s">
        <v>87</v>
      </c>
      <c r="AW212" s="13" t="s">
        <v>39</v>
      </c>
      <c r="AX212" s="13" t="s">
        <v>85</v>
      </c>
      <c r="AY212" s="161" t="s">
        <v>348</v>
      </c>
    </row>
    <row r="213" spans="2:65" s="13" customFormat="1" ht="10.199999999999999">
      <c r="B213" s="160"/>
      <c r="D213" s="154" t="s">
        <v>360</v>
      </c>
      <c r="F213" s="162" t="s">
        <v>1491</v>
      </c>
      <c r="H213" s="163">
        <v>11.054</v>
      </c>
      <c r="I213" s="164"/>
      <c r="L213" s="160"/>
      <c r="M213" s="165"/>
      <c r="T213" s="166"/>
      <c r="AT213" s="161" t="s">
        <v>360</v>
      </c>
      <c r="AU213" s="161" t="s">
        <v>113</v>
      </c>
      <c r="AV213" s="13" t="s">
        <v>87</v>
      </c>
      <c r="AW213" s="13" t="s">
        <v>4</v>
      </c>
      <c r="AX213" s="13" t="s">
        <v>85</v>
      </c>
      <c r="AY213" s="161" t="s">
        <v>348</v>
      </c>
    </row>
    <row r="214" spans="2:65" s="1" customFormat="1" ht="24.15" customHeight="1">
      <c r="B214" s="33"/>
      <c r="C214" s="178" t="s">
        <v>489</v>
      </c>
      <c r="D214" s="178" t="s">
        <v>496</v>
      </c>
      <c r="E214" s="179" t="s">
        <v>1111</v>
      </c>
      <c r="F214" s="180" t="s">
        <v>1112</v>
      </c>
      <c r="G214" s="181" t="s">
        <v>436</v>
      </c>
      <c r="H214" s="182">
        <v>1</v>
      </c>
      <c r="I214" s="183"/>
      <c r="J214" s="184">
        <f>ROUND(I214*H214,2)</f>
        <v>0</v>
      </c>
      <c r="K214" s="180" t="s">
        <v>356</v>
      </c>
      <c r="L214" s="185"/>
      <c r="M214" s="186" t="s">
        <v>32</v>
      </c>
      <c r="N214" s="187" t="s">
        <v>49</v>
      </c>
      <c r="P214" s="145">
        <f>O214*H214</f>
        <v>0</v>
      </c>
      <c r="Q214" s="145">
        <v>6.5670000000000006E-2</v>
      </c>
      <c r="R214" s="145">
        <f>Q214*H214</f>
        <v>6.5670000000000006E-2</v>
      </c>
      <c r="S214" s="145">
        <v>0</v>
      </c>
      <c r="T214" s="146">
        <f>S214*H214</f>
        <v>0</v>
      </c>
      <c r="AR214" s="147" t="s">
        <v>433</v>
      </c>
      <c r="AT214" s="147" t="s">
        <v>496</v>
      </c>
      <c r="AU214" s="147" t="s">
        <v>113</v>
      </c>
      <c r="AY214" s="17" t="s">
        <v>348</v>
      </c>
      <c r="BE214" s="148">
        <f>IF(N214="základní",J214,0)</f>
        <v>0</v>
      </c>
      <c r="BF214" s="148">
        <f>IF(N214="snížená",J214,0)</f>
        <v>0</v>
      </c>
      <c r="BG214" s="148">
        <f>IF(N214="zákl. přenesená",J214,0)</f>
        <v>0</v>
      </c>
      <c r="BH214" s="148">
        <f>IF(N214="sníž. přenesená",J214,0)</f>
        <v>0</v>
      </c>
      <c r="BI214" s="148">
        <f>IF(N214="nulová",J214,0)</f>
        <v>0</v>
      </c>
      <c r="BJ214" s="17" t="s">
        <v>85</v>
      </c>
      <c r="BK214" s="148">
        <f>ROUND(I214*H214,2)</f>
        <v>0</v>
      </c>
      <c r="BL214" s="17" t="s">
        <v>133</v>
      </c>
      <c r="BM214" s="147" t="s">
        <v>1492</v>
      </c>
    </row>
    <row r="215" spans="2:65" s="1" customFormat="1" ht="37.799999999999997" customHeight="1">
      <c r="B215" s="33"/>
      <c r="C215" s="136" t="s">
        <v>495</v>
      </c>
      <c r="D215" s="136" t="s">
        <v>352</v>
      </c>
      <c r="E215" s="137" t="s">
        <v>958</v>
      </c>
      <c r="F215" s="138" t="s">
        <v>959</v>
      </c>
      <c r="G215" s="139" t="s">
        <v>436</v>
      </c>
      <c r="H215" s="140">
        <v>12.536</v>
      </c>
      <c r="I215" s="141"/>
      <c r="J215" s="142">
        <f>ROUND(I215*H215,2)</f>
        <v>0</v>
      </c>
      <c r="K215" s="138" t="s">
        <v>356</v>
      </c>
      <c r="L215" s="33"/>
      <c r="M215" s="143" t="s">
        <v>32</v>
      </c>
      <c r="N215" s="144" t="s">
        <v>49</v>
      </c>
      <c r="P215" s="145">
        <f>O215*H215</f>
        <v>0</v>
      </c>
      <c r="Q215" s="145">
        <v>0</v>
      </c>
      <c r="R215" s="145">
        <f>Q215*H215</f>
        <v>0</v>
      </c>
      <c r="S215" s="145">
        <v>0</v>
      </c>
      <c r="T215" s="146">
        <f>S215*H215</f>
        <v>0</v>
      </c>
      <c r="AR215" s="147" t="s">
        <v>133</v>
      </c>
      <c r="AT215" s="147" t="s">
        <v>352</v>
      </c>
      <c r="AU215" s="147" t="s">
        <v>113</v>
      </c>
      <c r="AY215" s="17" t="s">
        <v>348</v>
      </c>
      <c r="BE215" s="148">
        <f>IF(N215="základní",J215,0)</f>
        <v>0</v>
      </c>
      <c r="BF215" s="148">
        <f>IF(N215="snížená",J215,0)</f>
        <v>0</v>
      </c>
      <c r="BG215" s="148">
        <f>IF(N215="zákl. přenesená",J215,0)</f>
        <v>0</v>
      </c>
      <c r="BH215" s="148">
        <f>IF(N215="sníž. přenesená",J215,0)</f>
        <v>0</v>
      </c>
      <c r="BI215" s="148">
        <f>IF(N215="nulová",J215,0)</f>
        <v>0</v>
      </c>
      <c r="BJ215" s="17" t="s">
        <v>85</v>
      </c>
      <c r="BK215" s="148">
        <f>ROUND(I215*H215,2)</f>
        <v>0</v>
      </c>
      <c r="BL215" s="17" t="s">
        <v>133</v>
      </c>
      <c r="BM215" s="147" t="s">
        <v>1493</v>
      </c>
    </row>
    <row r="216" spans="2:65" s="1" customFormat="1" ht="10.199999999999999">
      <c r="B216" s="33"/>
      <c r="D216" s="149" t="s">
        <v>358</v>
      </c>
      <c r="F216" s="150" t="s">
        <v>961</v>
      </c>
      <c r="I216" s="151"/>
      <c r="L216" s="33"/>
      <c r="M216" s="152"/>
      <c r="T216" s="54"/>
      <c r="AT216" s="17" t="s">
        <v>358</v>
      </c>
      <c r="AU216" s="17" t="s">
        <v>113</v>
      </c>
    </row>
    <row r="217" spans="2:65" s="12" customFormat="1" ht="10.199999999999999">
      <c r="B217" s="153"/>
      <c r="D217" s="154" t="s">
        <v>360</v>
      </c>
      <c r="E217" s="155" t="s">
        <v>32</v>
      </c>
      <c r="F217" s="156" t="s">
        <v>361</v>
      </c>
      <c r="H217" s="155" t="s">
        <v>32</v>
      </c>
      <c r="I217" s="157"/>
      <c r="L217" s="153"/>
      <c r="M217" s="158"/>
      <c r="T217" s="159"/>
      <c r="AT217" s="155" t="s">
        <v>360</v>
      </c>
      <c r="AU217" s="155" t="s">
        <v>113</v>
      </c>
      <c r="AV217" s="12" t="s">
        <v>85</v>
      </c>
      <c r="AW217" s="12" t="s">
        <v>39</v>
      </c>
      <c r="AX217" s="12" t="s">
        <v>78</v>
      </c>
      <c r="AY217" s="155" t="s">
        <v>348</v>
      </c>
    </row>
    <row r="218" spans="2:65" s="12" customFormat="1" ht="10.199999999999999">
      <c r="B218" s="153"/>
      <c r="D218" s="154" t="s">
        <v>360</v>
      </c>
      <c r="E218" s="155" t="s">
        <v>32</v>
      </c>
      <c r="F218" s="156" t="s">
        <v>1053</v>
      </c>
      <c r="H218" s="155" t="s">
        <v>32</v>
      </c>
      <c r="I218" s="157"/>
      <c r="L218" s="153"/>
      <c r="M218" s="158"/>
      <c r="T218" s="159"/>
      <c r="AT218" s="155" t="s">
        <v>360</v>
      </c>
      <c r="AU218" s="155" t="s">
        <v>113</v>
      </c>
      <c r="AV218" s="12" t="s">
        <v>85</v>
      </c>
      <c r="AW218" s="12" t="s">
        <v>39</v>
      </c>
      <c r="AX218" s="12" t="s">
        <v>78</v>
      </c>
      <c r="AY218" s="155" t="s">
        <v>348</v>
      </c>
    </row>
    <row r="219" spans="2:65" s="12" customFormat="1" ht="10.199999999999999">
      <c r="B219" s="153"/>
      <c r="D219" s="154" t="s">
        <v>360</v>
      </c>
      <c r="E219" s="155" t="s">
        <v>32</v>
      </c>
      <c r="F219" s="156" t="s">
        <v>1494</v>
      </c>
      <c r="H219" s="155" t="s">
        <v>32</v>
      </c>
      <c r="I219" s="157"/>
      <c r="L219" s="153"/>
      <c r="M219" s="158"/>
      <c r="T219" s="159"/>
      <c r="AT219" s="155" t="s">
        <v>360</v>
      </c>
      <c r="AU219" s="155" t="s">
        <v>113</v>
      </c>
      <c r="AV219" s="12" t="s">
        <v>85</v>
      </c>
      <c r="AW219" s="12" t="s">
        <v>39</v>
      </c>
      <c r="AX219" s="12" t="s">
        <v>78</v>
      </c>
      <c r="AY219" s="155" t="s">
        <v>348</v>
      </c>
    </row>
    <row r="220" spans="2:65" s="12" customFormat="1" ht="10.199999999999999">
      <c r="B220" s="153"/>
      <c r="D220" s="154" t="s">
        <v>360</v>
      </c>
      <c r="E220" s="155" t="s">
        <v>32</v>
      </c>
      <c r="F220" s="156" t="s">
        <v>1479</v>
      </c>
      <c r="H220" s="155" t="s">
        <v>32</v>
      </c>
      <c r="I220" s="157"/>
      <c r="L220" s="153"/>
      <c r="M220" s="158"/>
      <c r="T220" s="159"/>
      <c r="AT220" s="155" t="s">
        <v>360</v>
      </c>
      <c r="AU220" s="155" t="s">
        <v>113</v>
      </c>
      <c r="AV220" s="12" t="s">
        <v>85</v>
      </c>
      <c r="AW220" s="12" t="s">
        <v>39</v>
      </c>
      <c r="AX220" s="12" t="s">
        <v>78</v>
      </c>
      <c r="AY220" s="155" t="s">
        <v>348</v>
      </c>
    </row>
    <row r="221" spans="2:65" s="13" customFormat="1" ht="10.199999999999999">
      <c r="B221" s="160"/>
      <c r="D221" s="154" t="s">
        <v>360</v>
      </c>
      <c r="E221" s="162" t="s">
        <v>32</v>
      </c>
      <c r="F221" s="170" t="s">
        <v>131</v>
      </c>
      <c r="H221" s="163">
        <v>12.536</v>
      </c>
      <c r="I221" s="164"/>
      <c r="L221" s="160"/>
      <c r="M221" s="165"/>
      <c r="T221" s="166"/>
      <c r="AT221" s="161" t="s">
        <v>360</v>
      </c>
      <c r="AU221" s="161" t="s">
        <v>113</v>
      </c>
      <c r="AV221" s="13" t="s">
        <v>87</v>
      </c>
      <c r="AW221" s="13" t="s">
        <v>39</v>
      </c>
      <c r="AX221" s="13" t="s">
        <v>85</v>
      </c>
      <c r="AY221" s="161" t="s">
        <v>348</v>
      </c>
    </row>
    <row r="222" spans="2:65" s="1" customFormat="1" ht="55.5" customHeight="1">
      <c r="B222" s="33"/>
      <c r="C222" s="136" t="s">
        <v>501</v>
      </c>
      <c r="D222" s="136" t="s">
        <v>352</v>
      </c>
      <c r="E222" s="137" t="s">
        <v>965</v>
      </c>
      <c r="F222" s="138" t="s">
        <v>966</v>
      </c>
      <c r="G222" s="139" t="s">
        <v>436</v>
      </c>
      <c r="H222" s="140">
        <v>12.536</v>
      </c>
      <c r="I222" s="141"/>
      <c r="J222" s="142">
        <f>ROUND(I222*H222,2)</f>
        <v>0</v>
      </c>
      <c r="K222" s="138" t="s">
        <v>356</v>
      </c>
      <c r="L222" s="33"/>
      <c r="M222" s="143" t="s">
        <v>32</v>
      </c>
      <c r="N222" s="144" t="s">
        <v>49</v>
      </c>
      <c r="P222" s="145">
        <f>O222*H222</f>
        <v>0</v>
      </c>
      <c r="Q222" s="145">
        <v>5.0000000000000002E-5</v>
      </c>
      <c r="R222" s="145">
        <f>Q222*H222</f>
        <v>6.2680000000000006E-4</v>
      </c>
      <c r="S222" s="145">
        <v>0</v>
      </c>
      <c r="T222" s="146">
        <f>S222*H222</f>
        <v>0</v>
      </c>
      <c r="AR222" s="147" t="s">
        <v>133</v>
      </c>
      <c r="AT222" s="147" t="s">
        <v>352</v>
      </c>
      <c r="AU222" s="147" t="s">
        <v>113</v>
      </c>
      <c r="AY222" s="17" t="s">
        <v>348</v>
      </c>
      <c r="BE222" s="148">
        <f>IF(N222="základní",J222,0)</f>
        <v>0</v>
      </c>
      <c r="BF222" s="148">
        <f>IF(N222="snížená",J222,0)</f>
        <v>0</v>
      </c>
      <c r="BG222" s="148">
        <f>IF(N222="zákl. přenesená",J222,0)</f>
        <v>0</v>
      </c>
      <c r="BH222" s="148">
        <f>IF(N222="sníž. přenesená",J222,0)</f>
        <v>0</v>
      </c>
      <c r="BI222" s="148">
        <f>IF(N222="nulová",J222,0)</f>
        <v>0</v>
      </c>
      <c r="BJ222" s="17" t="s">
        <v>85</v>
      </c>
      <c r="BK222" s="148">
        <f>ROUND(I222*H222,2)</f>
        <v>0</v>
      </c>
      <c r="BL222" s="17" t="s">
        <v>133</v>
      </c>
      <c r="BM222" s="147" t="s">
        <v>1495</v>
      </c>
    </row>
    <row r="223" spans="2:65" s="1" customFormat="1" ht="10.199999999999999">
      <c r="B223" s="33"/>
      <c r="D223" s="149" t="s">
        <v>358</v>
      </c>
      <c r="F223" s="150" t="s">
        <v>968</v>
      </c>
      <c r="I223" s="151"/>
      <c r="L223" s="33"/>
      <c r="M223" s="152"/>
      <c r="T223" s="54"/>
      <c r="AT223" s="17" t="s">
        <v>358</v>
      </c>
      <c r="AU223" s="17" t="s">
        <v>113</v>
      </c>
    </row>
    <row r="224" spans="2:65" s="12" customFormat="1" ht="10.199999999999999">
      <c r="B224" s="153"/>
      <c r="D224" s="154" t="s">
        <v>360</v>
      </c>
      <c r="E224" s="155" t="s">
        <v>32</v>
      </c>
      <c r="F224" s="156" t="s">
        <v>361</v>
      </c>
      <c r="H224" s="155" t="s">
        <v>32</v>
      </c>
      <c r="I224" s="157"/>
      <c r="L224" s="153"/>
      <c r="M224" s="158"/>
      <c r="T224" s="159"/>
      <c r="AT224" s="155" t="s">
        <v>360</v>
      </c>
      <c r="AU224" s="155" t="s">
        <v>113</v>
      </c>
      <c r="AV224" s="12" t="s">
        <v>85</v>
      </c>
      <c r="AW224" s="12" t="s">
        <v>39</v>
      </c>
      <c r="AX224" s="12" t="s">
        <v>78</v>
      </c>
      <c r="AY224" s="155" t="s">
        <v>348</v>
      </c>
    </row>
    <row r="225" spans="2:65" s="12" customFormat="1" ht="10.199999999999999">
      <c r="B225" s="153"/>
      <c r="D225" s="154" t="s">
        <v>360</v>
      </c>
      <c r="E225" s="155" t="s">
        <v>32</v>
      </c>
      <c r="F225" s="156" t="s">
        <v>1053</v>
      </c>
      <c r="H225" s="155" t="s">
        <v>32</v>
      </c>
      <c r="I225" s="157"/>
      <c r="L225" s="153"/>
      <c r="M225" s="158"/>
      <c r="T225" s="159"/>
      <c r="AT225" s="155" t="s">
        <v>360</v>
      </c>
      <c r="AU225" s="155" t="s">
        <v>113</v>
      </c>
      <c r="AV225" s="12" t="s">
        <v>85</v>
      </c>
      <c r="AW225" s="12" t="s">
        <v>39</v>
      </c>
      <c r="AX225" s="12" t="s">
        <v>78</v>
      </c>
      <c r="AY225" s="155" t="s">
        <v>348</v>
      </c>
    </row>
    <row r="226" spans="2:65" s="12" customFormat="1" ht="10.199999999999999">
      <c r="B226" s="153"/>
      <c r="D226" s="154" t="s">
        <v>360</v>
      </c>
      <c r="E226" s="155" t="s">
        <v>32</v>
      </c>
      <c r="F226" s="156" t="s">
        <v>1494</v>
      </c>
      <c r="H226" s="155" t="s">
        <v>32</v>
      </c>
      <c r="I226" s="157"/>
      <c r="L226" s="153"/>
      <c r="M226" s="158"/>
      <c r="T226" s="159"/>
      <c r="AT226" s="155" t="s">
        <v>360</v>
      </c>
      <c r="AU226" s="155" t="s">
        <v>113</v>
      </c>
      <c r="AV226" s="12" t="s">
        <v>85</v>
      </c>
      <c r="AW226" s="12" t="s">
        <v>39</v>
      </c>
      <c r="AX226" s="12" t="s">
        <v>78</v>
      </c>
      <c r="AY226" s="155" t="s">
        <v>348</v>
      </c>
    </row>
    <row r="227" spans="2:65" s="12" customFormat="1" ht="10.199999999999999">
      <c r="B227" s="153"/>
      <c r="D227" s="154" t="s">
        <v>360</v>
      </c>
      <c r="E227" s="155" t="s">
        <v>32</v>
      </c>
      <c r="F227" s="156" t="s">
        <v>1479</v>
      </c>
      <c r="H227" s="155" t="s">
        <v>32</v>
      </c>
      <c r="I227" s="157"/>
      <c r="L227" s="153"/>
      <c r="M227" s="158"/>
      <c r="T227" s="159"/>
      <c r="AT227" s="155" t="s">
        <v>360</v>
      </c>
      <c r="AU227" s="155" t="s">
        <v>113</v>
      </c>
      <c r="AV227" s="12" t="s">
        <v>85</v>
      </c>
      <c r="AW227" s="12" t="s">
        <v>39</v>
      </c>
      <c r="AX227" s="12" t="s">
        <v>78</v>
      </c>
      <c r="AY227" s="155" t="s">
        <v>348</v>
      </c>
    </row>
    <row r="228" spans="2:65" s="13" customFormat="1" ht="10.199999999999999">
      <c r="B228" s="160"/>
      <c r="D228" s="154" t="s">
        <v>360</v>
      </c>
      <c r="E228" s="162" t="s">
        <v>32</v>
      </c>
      <c r="F228" s="170" t="s">
        <v>131</v>
      </c>
      <c r="H228" s="163">
        <v>12.536</v>
      </c>
      <c r="I228" s="164"/>
      <c r="L228" s="160"/>
      <c r="M228" s="165"/>
      <c r="T228" s="166"/>
      <c r="AT228" s="161" t="s">
        <v>360</v>
      </c>
      <c r="AU228" s="161" t="s">
        <v>113</v>
      </c>
      <c r="AV228" s="13" t="s">
        <v>87</v>
      </c>
      <c r="AW228" s="13" t="s">
        <v>39</v>
      </c>
      <c r="AX228" s="13" t="s">
        <v>85</v>
      </c>
      <c r="AY228" s="161" t="s">
        <v>348</v>
      </c>
    </row>
    <row r="229" spans="2:65" s="1" customFormat="1" ht="37.799999999999997" customHeight="1">
      <c r="B229" s="33"/>
      <c r="C229" s="136" t="s">
        <v>508</v>
      </c>
      <c r="D229" s="136" t="s">
        <v>352</v>
      </c>
      <c r="E229" s="137" t="s">
        <v>970</v>
      </c>
      <c r="F229" s="138" t="s">
        <v>971</v>
      </c>
      <c r="G229" s="139" t="s">
        <v>436</v>
      </c>
      <c r="H229" s="140">
        <v>12.536</v>
      </c>
      <c r="I229" s="141"/>
      <c r="J229" s="142">
        <f>ROUND(I229*H229,2)</f>
        <v>0</v>
      </c>
      <c r="K229" s="138" t="s">
        <v>356</v>
      </c>
      <c r="L229" s="33"/>
      <c r="M229" s="143" t="s">
        <v>32</v>
      </c>
      <c r="N229" s="144" t="s">
        <v>49</v>
      </c>
      <c r="P229" s="145">
        <f>O229*H229</f>
        <v>0</v>
      </c>
      <c r="Q229" s="145">
        <v>4.4999999999999999E-4</v>
      </c>
      <c r="R229" s="145">
        <f>Q229*H229</f>
        <v>5.6411999999999999E-3</v>
      </c>
      <c r="S229" s="145">
        <v>0</v>
      </c>
      <c r="T229" s="146">
        <f>S229*H229</f>
        <v>0</v>
      </c>
      <c r="AR229" s="147" t="s">
        <v>133</v>
      </c>
      <c r="AT229" s="147" t="s">
        <v>352</v>
      </c>
      <c r="AU229" s="147" t="s">
        <v>113</v>
      </c>
      <c r="AY229" s="17" t="s">
        <v>348</v>
      </c>
      <c r="BE229" s="148">
        <f>IF(N229="základní",J229,0)</f>
        <v>0</v>
      </c>
      <c r="BF229" s="148">
        <f>IF(N229="snížená",J229,0)</f>
        <v>0</v>
      </c>
      <c r="BG229" s="148">
        <f>IF(N229="zákl. přenesená",J229,0)</f>
        <v>0</v>
      </c>
      <c r="BH229" s="148">
        <f>IF(N229="sníž. přenesená",J229,0)</f>
        <v>0</v>
      </c>
      <c r="BI229" s="148">
        <f>IF(N229="nulová",J229,0)</f>
        <v>0</v>
      </c>
      <c r="BJ229" s="17" t="s">
        <v>85</v>
      </c>
      <c r="BK229" s="148">
        <f>ROUND(I229*H229,2)</f>
        <v>0</v>
      </c>
      <c r="BL229" s="17" t="s">
        <v>133</v>
      </c>
      <c r="BM229" s="147" t="s">
        <v>1496</v>
      </c>
    </row>
    <row r="230" spans="2:65" s="1" customFormat="1" ht="10.199999999999999">
      <c r="B230" s="33"/>
      <c r="D230" s="149" t="s">
        <v>358</v>
      </c>
      <c r="F230" s="150" t="s">
        <v>973</v>
      </c>
      <c r="I230" s="151"/>
      <c r="L230" s="33"/>
      <c r="M230" s="152"/>
      <c r="T230" s="54"/>
      <c r="AT230" s="17" t="s">
        <v>358</v>
      </c>
      <c r="AU230" s="17" t="s">
        <v>113</v>
      </c>
    </row>
    <row r="231" spans="2:65" s="12" customFormat="1" ht="10.199999999999999">
      <c r="B231" s="153"/>
      <c r="D231" s="154" t="s">
        <v>360</v>
      </c>
      <c r="E231" s="155" t="s">
        <v>32</v>
      </c>
      <c r="F231" s="156" t="s">
        <v>361</v>
      </c>
      <c r="H231" s="155" t="s">
        <v>32</v>
      </c>
      <c r="I231" s="157"/>
      <c r="L231" s="153"/>
      <c r="M231" s="158"/>
      <c r="T231" s="159"/>
      <c r="AT231" s="155" t="s">
        <v>360</v>
      </c>
      <c r="AU231" s="155" t="s">
        <v>113</v>
      </c>
      <c r="AV231" s="12" t="s">
        <v>85</v>
      </c>
      <c r="AW231" s="12" t="s">
        <v>39</v>
      </c>
      <c r="AX231" s="12" t="s">
        <v>78</v>
      </c>
      <c r="AY231" s="155" t="s">
        <v>348</v>
      </c>
    </row>
    <row r="232" spans="2:65" s="12" customFormat="1" ht="10.199999999999999">
      <c r="B232" s="153"/>
      <c r="D232" s="154" t="s">
        <v>360</v>
      </c>
      <c r="E232" s="155" t="s">
        <v>32</v>
      </c>
      <c r="F232" s="156" t="s">
        <v>1053</v>
      </c>
      <c r="H232" s="155" t="s">
        <v>32</v>
      </c>
      <c r="I232" s="157"/>
      <c r="L232" s="153"/>
      <c r="M232" s="158"/>
      <c r="T232" s="159"/>
      <c r="AT232" s="155" t="s">
        <v>360</v>
      </c>
      <c r="AU232" s="155" t="s">
        <v>113</v>
      </c>
      <c r="AV232" s="12" t="s">
        <v>85</v>
      </c>
      <c r="AW232" s="12" t="s">
        <v>39</v>
      </c>
      <c r="AX232" s="12" t="s">
        <v>78</v>
      </c>
      <c r="AY232" s="155" t="s">
        <v>348</v>
      </c>
    </row>
    <row r="233" spans="2:65" s="12" customFormat="1" ht="10.199999999999999">
      <c r="B233" s="153"/>
      <c r="D233" s="154" t="s">
        <v>360</v>
      </c>
      <c r="E233" s="155" t="s">
        <v>32</v>
      </c>
      <c r="F233" s="156" t="s">
        <v>1494</v>
      </c>
      <c r="H233" s="155" t="s">
        <v>32</v>
      </c>
      <c r="I233" s="157"/>
      <c r="L233" s="153"/>
      <c r="M233" s="158"/>
      <c r="T233" s="159"/>
      <c r="AT233" s="155" t="s">
        <v>360</v>
      </c>
      <c r="AU233" s="155" t="s">
        <v>113</v>
      </c>
      <c r="AV233" s="12" t="s">
        <v>85</v>
      </c>
      <c r="AW233" s="12" t="s">
        <v>39</v>
      </c>
      <c r="AX233" s="12" t="s">
        <v>78</v>
      </c>
      <c r="AY233" s="155" t="s">
        <v>348</v>
      </c>
    </row>
    <row r="234" spans="2:65" s="12" customFormat="1" ht="10.199999999999999">
      <c r="B234" s="153"/>
      <c r="D234" s="154" t="s">
        <v>360</v>
      </c>
      <c r="E234" s="155" t="s">
        <v>32</v>
      </c>
      <c r="F234" s="156" t="s">
        <v>1479</v>
      </c>
      <c r="H234" s="155" t="s">
        <v>32</v>
      </c>
      <c r="I234" s="157"/>
      <c r="L234" s="153"/>
      <c r="M234" s="158"/>
      <c r="T234" s="159"/>
      <c r="AT234" s="155" t="s">
        <v>360</v>
      </c>
      <c r="AU234" s="155" t="s">
        <v>113</v>
      </c>
      <c r="AV234" s="12" t="s">
        <v>85</v>
      </c>
      <c r="AW234" s="12" t="s">
        <v>39</v>
      </c>
      <c r="AX234" s="12" t="s">
        <v>78</v>
      </c>
      <c r="AY234" s="155" t="s">
        <v>348</v>
      </c>
    </row>
    <row r="235" spans="2:65" s="13" customFormat="1" ht="10.199999999999999">
      <c r="B235" s="160"/>
      <c r="D235" s="154" t="s">
        <v>360</v>
      </c>
      <c r="E235" s="162" t="s">
        <v>32</v>
      </c>
      <c r="F235" s="170" t="s">
        <v>131</v>
      </c>
      <c r="H235" s="163">
        <v>12.536</v>
      </c>
      <c r="I235" s="164"/>
      <c r="L235" s="160"/>
      <c r="M235" s="165"/>
      <c r="T235" s="166"/>
      <c r="AT235" s="161" t="s">
        <v>360</v>
      </c>
      <c r="AU235" s="161" t="s">
        <v>113</v>
      </c>
      <c r="AV235" s="13" t="s">
        <v>87</v>
      </c>
      <c r="AW235" s="13" t="s">
        <v>39</v>
      </c>
      <c r="AX235" s="13" t="s">
        <v>85</v>
      </c>
      <c r="AY235" s="161" t="s">
        <v>348</v>
      </c>
    </row>
    <row r="236" spans="2:65" s="11" customFormat="1" ht="22.8" customHeight="1">
      <c r="B236" s="124"/>
      <c r="D236" s="125" t="s">
        <v>77</v>
      </c>
      <c r="E236" s="134" t="s">
        <v>1397</v>
      </c>
      <c r="F236" s="134" t="s">
        <v>1398</v>
      </c>
      <c r="I236" s="127"/>
      <c r="J236" s="135">
        <f>BK236</f>
        <v>0</v>
      </c>
      <c r="L236" s="124"/>
      <c r="M236" s="129"/>
      <c r="P236" s="130">
        <f>SUM(P237:P238)</f>
        <v>0</v>
      </c>
      <c r="R236" s="130">
        <f>SUM(R237:R238)</f>
        <v>0</v>
      </c>
      <c r="T236" s="131">
        <f>SUM(T237:T238)</f>
        <v>0</v>
      </c>
      <c r="AR236" s="125" t="s">
        <v>85</v>
      </c>
      <c r="AT236" s="132" t="s">
        <v>77</v>
      </c>
      <c r="AU236" s="132" t="s">
        <v>85</v>
      </c>
      <c r="AY236" s="125" t="s">
        <v>348</v>
      </c>
      <c r="BK236" s="133">
        <f>SUM(BK237:BK238)</f>
        <v>0</v>
      </c>
    </row>
    <row r="237" spans="2:65" s="1" customFormat="1" ht="37.799999999999997" customHeight="1">
      <c r="B237" s="33"/>
      <c r="C237" s="136" t="s">
        <v>7</v>
      </c>
      <c r="D237" s="136" t="s">
        <v>352</v>
      </c>
      <c r="E237" s="137" t="s">
        <v>1400</v>
      </c>
      <c r="F237" s="138" t="s">
        <v>1401</v>
      </c>
      <c r="G237" s="139" t="s">
        <v>408</v>
      </c>
      <c r="H237" s="140">
        <v>13.957000000000001</v>
      </c>
      <c r="I237" s="141"/>
      <c r="J237" s="142">
        <f>ROUND(I237*H237,2)</f>
        <v>0</v>
      </c>
      <c r="K237" s="138" t="s">
        <v>356</v>
      </c>
      <c r="L237" s="33"/>
      <c r="M237" s="143" t="s">
        <v>32</v>
      </c>
      <c r="N237" s="144" t="s">
        <v>49</v>
      </c>
      <c r="P237" s="145">
        <f>O237*H237</f>
        <v>0</v>
      </c>
      <c r="Q237" s="145">
        <v>0</v>
      </c>
      <c r="R237" s="145">
        <f>Q237*H237</f>
        <v>0</v>
      </c>
      <c r="S237" s="145">
        <v>0</v>
      </c>
      <c r="T237" s="146">
        <f>S237*H237</f>
        <v>0</v>
      </c>
      <c r="AR237" s="147" t="s">
        <v>133</v>
      </c>
      <c r="AT237" s="147" t="s">
        <v>352</v>
      </c>
      <c r="AU237" s="147" t="s">
        <v>87</v>
      </c>
      <c r="AY237" s="17" t="s">
        <v>348</v>
      </c>
      <c r="BE237" s="148">
        <f>IF(N237="základní",J237,0)</f>
        <v>0</v>
      </c>
      <c r="BF237" s="148">
        <f>IF(N237="snížená",J237,0)</f>
        <v>0</v>
      </c>
      <c r="BG237" s="148">
        <f>IF(N237="zákl. přenesená",J237,0)</f>
        <v>0</v>
      </c>
      <c r="BH237" s="148">
        <f>IF(N237="sníž. přenesená",J237,0)</f>
        <v>0</v>
      </c>
      <c r="BI237" s="148">
        <f>IF(N237="nulová",J237,0)</f>
        <v>0</v>
      </c>
      <c r="BJ237" s="17" t="s">
        <v>85</v>
      </c>
      <c r="BK237" s="148">
        <f>ROUND(I237*H237,2)</f>
        <v>0</v>
      </c>
      <c r="BL237" s="17" t="s">
        <v>133</v>
      </c>
      <c r="BM237" s="147" t="s">
        <v>1497</v>
      </c>
    </row>
    <row r="238" spans="2:65" s="1" customFormat="1" ht="10.199999999999999">
      <c r="B238" s="33"/>
      <c r="D238" s="149" t="s">
        <v>358</v>
      </c>
      <c r="F238" s="150" t="s">
        <v>1403</v>
      </c>
      <c r="I238" s="151"/>
      <c r="L238" s="33"/>
      <c r="M238" s="192"/>
      <c r="N238" s="193"/>
      <c r="O238" s="193"/>
      <c r="P238" s="193"/>
      <c r="Q238" s="193"/>
      <c r="R238" s="193"/>
      <c r="S238" s="193"/>
      <c r="T238" s="194"/>
      <c r="AT238" s="17" t="s">
        <v>358</v>
      </c>
      <c r="AU238" s="17" t="s">
        <v>87</v>
      </c>
    </row>
    <row r="239" spans="2:65" s="1" customFormat="1" ht="6.9" customHeight="1">
      <c r="B239" s="42"/>
      <c r="C239" s="43"/>
      <c r="D239" s="43"/>
      <c r="E239" s="43"/>
      <c r="F239" s="43"/>
      <c r="G239" s="43"/>
      <c r="H239" s="43"/>
      <c r="I239" s="43"/>
      <c r="J239" s="43"/>
      <c r="K239" s="43"/>
      <c r="L239" s="33"/>
    </row>
  </sheetData>
  <sheetProtection algorithmName="SHA-512" hashValue="PMI+69A7MHalZveB7UtWkc5aYdafIs9ETB0CBbzRqNqxpTH62WLiMzUP9+vXrb5wigreuthzPnSH9T2dWUEpUA==" saltValue="2YzRXQg1YJT/MQ7XiiuI1RqTCQflalZswf2wSYy2BO4rEifPQ1tYD4n+U7SQNA4BNoQaJIAiisFzn6QZPLOKwA==" spinCount="100000" sheet="1" objects="1" scenarios="1" formatColumns="0" formatRows="0" autoFilter="0"/>
  <autoFilter ref="C92:K238" xr:uid="{00000000-0009-0000-0000-000002000000}"/>
  <mergeCells count="12">
    <mergeCell ref="E85:H85"/>
    <mergeCell ref="L2:V2"/>
    <mergeCell ref="E50:H50"/>
    <mergeCell ref="E52:H52"/>
    <mergeCell ref="E54:H54"/>
    <mergeCell ref="E81:H81"/>
    <mergeCell ref="E83:H83"/>
    <mergeCell ref="E7:H7"/>
    <mergeCell ref="E9:H9"/>
    <mergeCell ref="E11:H11"/>
    <mergeCell ref="E20:H20"/>
    <mergeCell ref="E29:H29"/>
  </mergeCells>
  <hyperlinks>
    <hyperlink ref="F98" r:id="rId1" xr:uid="{00000000-0004-0000-0200-000000000000}"/>
    <hyperlink ref="F107" r:id="rId2" xr:uid="{00000000-0004-0000-0200-000001000000}"/>
    <hyperlink ref="F111" r:id="rId3" xr:uid="{00000000-0004-0000-0200-000002000000}"/>
    <hyperlink ref="F116" r:id="rId4" xr:uid="{00000000-0004-0000-0200-000003000000}"/>
    <hyperlink ref="F123" r:id="rId5" xr:uid="{00000000-0004-0000-0200-000004000000}"/>
    <hyperlink ref="F125" r:id="rId6" xr:uid="{00000000-0004-0000-0200-000005000000}"/>
    <hyperlink ref="F131" r:id="rId7" xr:uid="{00000000-0004-0000-0200-000006000000}"/>
    <hyperlink ref="F135" r:id="rId8" xr:uid="{00000000-0004-0000-0200-000007000000}"/>
    <hyperlink ref="F142" r:id="rId9" xr:uid="{00000000-0004-0000-0200-000008000000}"/>
    <hyperlink ref="F146" r:id="rId10" xr:uid="{00000000-0004-0000-0200-000009000000}"/>
    <hyperlink ref="F151" r:id="rId11" xr:uid="{00000000-0004-0000-0200-00000A000000}"/>
    <hyperlink ref="F153" r:id="rId12" xr:uid="{00000000-0004-0000-0200-00000B000000}"/>
    <hyperlink ref="F158" r:id="rId13" xr:uid="{00000000-0004-0000-0200-00000C000000}"/>
    <hyperlink ref="F160" r:id="rId14" xr:uid="{00000000-0004-0000-0200-00000D000000}"/>
    <hyperlink ref="F165" r:id="rId15" xr:uid="{00000000-0004-0000-0200-00000E000000}"/>
    <hyperlink ref="F169" r:id="rId16" xr:uid="{00000000-0004-0000-0200-00000F000000}"/>
    <hyperlink ref="F177" r:id="rId17" xr:uid="{00000000-0004-0000-0200-000010000000}"/>
    <hyperlink ref="F181" r:id="rId18" xr:uid="{00000000-0004-0000-0200-000011000000}"/>
    <hyperlink ref="F189" r:id="rId19" xr:uid="{00000000-0004-0000-0200-000012000000}"/>
    <hyperlink ref="F196" r:id="rId20" xr:uid="{00000000-0004-0000-0200-000013000000}"/>
    <hyperlink ref="F199" r:id="rId21" xr:uid="{00000000-0004-0000-0200-000014000000}"/>
    <hyperlink ref="F207" r:id="rId22" xr:uid="{00000000-0004-0000-0200-000015000000}"/>
    <hyperlink ref="F212" r:id="rId23" xr:uid="{00000000-0004-0000-0200-000016000000}"/>
    <hyperlink ref="F216" r:id="rId24" xr:uid="{00000000-0004-0000-0200-000017000000}"/>
    <hyperlink ref="F221" r:id="rId25" xr:uid="{00000000-0004-0000-0200-000018000000}"/>
    <hyperlink ref="F223" r:id="rId26" xr:uid="{00000000-0004-0000-0200-000019000000}"/>
    <hyperlink ref="F228" r:id="rId27" xr:uid="{00000000-0004-0000-0200-00001A000000}"/>
    <hyperlink ref="F230" r:id="rId28" xr:uid="{00000000-0004-0000-0200-00001B000000}"/>
    <hyperlink ref="F235" r:id="rId29" xr:uid="{00000000-0004-0000-0200-00001C000000}"/>
    <hyperlink ref="F238" r:id="rId30" xr:uid="{00000000-0004-0000-0200-00001D000000}"/>
  </hyperlinks>
  <pageMargins left="0.39370078740157483" right="0.39370078740157483" top="0.39370078740157483" bottom="0.39370078740157483" header="0" footer="0"/>
  <pageSetup paperSize="9" scale="76" fitToHeight="100" orientation="portrait" blackAndWhite="1" r:id="rId31"/>
  <headerFooter>
    <oddHeader xml:space="preserve">&amp;LTÁBOR - SÍDLIŠTĚ NAD LUŽNICÍ - NÁMĚSTÍ PŘÁTELSTVÍ, ČÁST A&amp;CDOPAS s.r.o.&amp;RPOLOŽKOVÝ VÝKAZ VÝMĚR
</oddHeader>
    <oddFooter>&amp;LSO 10 - Stanoviště separovaného odpadu&amp;CStrana &amp;P z &amp;N&amp;RPoložkový soupis prací</oddFooter>
  </headerFooter>
  <drawing r:id="rId3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779"/>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56" ht="36.9" customHeight="1">
      <c r="L2" s="316"/>
      <c r="M2" s="316"/>
      <c r="N2" s="316"/>
      <c r="O2" s="316"/>
      <c r="P2" s="316"/>
      <c r="Q2" s="316"/>
      <c r="R2" s="316"/>
      <c r="S2" s="316"/>
      <c r="T2" s="316"/>
      <c r="U2" s="316"/>
      <c r="V2" s="316"/>
      <c r="AT2" s="17" t="s">
        <v>98</v>
      </c>
      <c r="AZ2" s="91" t="s">
        <v>110</v>
      </c>
      <c r="BA2" s="91" t="s">
        <v>1498</v>
      </c>
      <c r="BB2" s="91" t="s">
        <v>32</v>
      </c>
      <c r="BC2" s="91" t="s">
        <v>1499</v>
      </c>
      <c r="BD2" s="91" t="s">
        <v>113</v>
      </c>
    </row>
    <row r="3" spans="2:56" ht="6.9" customHeight="1">
      <c r="B3" s="18"/>
      <c r="C3" s="19"/>
      <c r="D3" s="19"/>
      <c r="E3" s="19"/>
      <c r="F3" s="19"/>
      <c r="G3" s="19"/>
      <c r="H3" s="19"/>
      <c r="I3" s="19"/>
      <c r="J3" s="19"/>
      <c r="K3" s="19"/>
      <c r="L3" s="20"/>
      <c r="AT3" s="17" t="s">
        <v>87</v>
      </c>
      <c r="AZ3" s="91" t="s">
        <v>114</v>
      </c>
      <c r="BA3" s="91" t="s">
        <v>1500</v>
      </c>
      <c r="BB3" s="91" t="s">
        <v>32</v>
      </c>
      <c r="BC3" s="91" t="s">
        <v>1499</v>
      </c>
      <c r="BD3" s="91" t="s">
        <v>113</v>
      </c>
    </row>
    <row r="4" spans="2:56" ht="24.9" customHeight="1">
      <c r="B4" s="20"/>
      <c r="D4" s="21" t="s">
        <v>117</v>
      </c>
      <c r="L4" s="20"/>
      <c r="M4" s="92" t="s">
        <v>10</v>
      </c>
      <c r="AT4" s="17" t="s">
        <v>4</v>
      </c>
      <c r="AZ4" s="91" t="s">
        <v>118</v>
      </c>
      <c r="BA4" s="91" t="s">
        <v>1501</v>
      </c>
      <c r="BB4" s="91" t="s">
        <v>32</v>
      </c>
      <c r="BC4" s="91" t="s">
        <v>1502</v>
      </c>
      <c r="BD4" s="91" t="s">
        <v>113</v>
      </c>
    </row>
    <row r="5" spans="2:56" ht="6.9" customHeight="1">
      <c r="B5" s="20"/>
      <c r="L5" s="20"/>
      <c r="AZ5" s="91" t="s">
        <v>121</v>
      </c>
      <c r="BA5" s="91" t="s">
        <v>1503</v>
      </c>
      <c r="BB5" s="91" t="s">
        <v>32</v>
      </c>
      <c r="BC5" s="91" t="s">
        <v>1504</v>
      </c>
      <c r="BD5" s="91" t="s">
        <v>113</v>
      </c>
    </row>
    <row r="6" spans="2:56" ht="12" customHeight="1">
      <c r="B6" s="20"/>
      <c r="D6" s="27" t="s">
        <v>16</v>
      </c>
      <c r="L6" s="20"/>
      <c r="AZ6" s="91" t="s">
        <v>124</v>
      </c>
      <c r="BA6" s="91" t="s">
        <v>1505</v>
      </c>
      <c r="BB6" s="91" t="s">
        <v>32</v>
      </c>
      <c r="BC6" s="91" t="s">
        <v>1502</v>
      </c>
      <c r="BD6" s="91" t="s">
        <v>113</v>
      </c>
    </row>
    <row r="7" spans="2:56" ht="16.5" customHeight="1">
      <c r="B7" s="20"/>
      <c r="E7" s="331" t="str">
        <f>'Rekapitulace stavby'!K6</f>
        <v>Tábor - Sídliště Nad Lužnicí - Náměstí Přátelství, část A</v>
      </c>
      <c r="F7" s="332"/>
      <c r="G7" s="332"/>
      <c r="H7" s="332"/>
      <c r="L7" s="20"/>
      <c r="AZ7" s="91" t="s">
        <v>127</v>
      </c>
      <c r="BA7" s="91" t="s">
        <v>1506</v>
      </c>
      <c r="BB7" s="91" t="s">
        <v>32</v>
      </c>
      <c r="BC7" s="91" t="s">
        <v>1499</v>
      </c>
      <c r="BD7" s="91" t="s">
        <v>113</v>
      </c>
    </row>
    <row r="8" spans="2:56" ht="12" customHeight="1">
      <c r="B8" s="20"/>
      <c r="D8" s="27" t="s">
        <v>130</v>
      </c>
      <c r="L8" s="20"/>
      <c r="AZ8" s="91" t="s">
        <v>131</v>
      </c>
      <c r="BA8" s="91" t="s">
        <v>1507</v>
      </c>
      <c r="BB8" s="91" t="s">
        <v>32</v>
      </c>
      <c r="BC8" s="91" t="s">
        <v>1499</v>
      </c>
      <c r="BD8" s="91" t="s">
        <v>113</v>
      </c>
    </row>
    <row r="9" spans="2:56" s="1" customFormat="1" ht="16.5" customHeight="1">
      <c r="B9" s="33"/>
      <c r="E9" s="331" t="s">
        <v>134</v>
      </c>
      <c r="F9" s="333"/>
      <c r="G9" s="333"/>
      <c r="H9" s="333"/>
      <c r="L9" s="33"/>
      <c r="AZ9" s="91" t="s">
        <v>135</v>
      </c>
      <c r="BA9" s="91" t="s">
        <v>1508</v>
      </c>
      <c r="BB9" s="91" t="s">
        <v>32</v>
      </c>
      <c r="BC9" s="91" t="s">
        <v>1509</v>
      </c>
      <c r="BD9" s="91" t="s">
        <v>113</v>
      </c>
    </row>
    <row r="10" spans="2:56" s="1" customFormat="1" ht="12" customHeight="1">
      <c r="B10" s="33"/>
      <c r="D10" s="27" t="s">
        <v>138</v>
      </c>
      <c r="L10" s="33"/>
      <c r="AZ10" s="91" t="s">
        <v>139</v>
      </c>
      <c r="BA10" s="91" t="s">
        <v>1510</v>
      </c>
      <c r="BB10" s="91" t="s">
        <v>32</v>
      </c>
      <c r="BC10" s="91" t="s">
        <v>1511</v>
      </c>
      <c r="BD10" s="91" t="s">
        <v>113</v>
      </c>
    </row>
    <row r="11" spans="2:56" s="1" customFormat="1" ht="16.5" customHeight="1">
      <c r="B11" s="33"/>
      <c r="E11" s="290" t="s">
        <v>1512</v>
      </c>
      <c r="F11" s="333"/>
      <c r="G11" s="333"/>
      <c r="H11" s="333"/>
      <c r="L11" s="33"/>
      <c r="AZ11" s="91" t="s">
        <v>1513</v>
      </c>
      <c r="BA11" s="91" t="s">
        <v>1514</v>
      </c>
      <c r="BB11" s="91" t="s">
        <v>32</v>
      </c>
      <c r="BC11" s="91" t="s">
        <v>1515</v>
      </c>
      <c r="BD11" s="91" t="s">
        <v>113</v>
      </c>
    </row>
    <row r="12" spans="2:56" s="1" customFormat="1" ht="10.199999999999999">
      <c r="B12" s="33"/>
      <c r="L12" s="33"/>
      <c r="AZ12" s="91" t="s">
        <v>143</v>
      </c>
      <c r="BA12" s="91" t="s">
        <v>1516</v>
      </c>
      <c r="BB12" s="91" t="s">
        <v>32</v>
      </c>
      <c r="BC12" s="91" t="s">
        <v>1517</v>
      </c>
      <c r="BD12" s="91" t="s">
        <v>113</v>
      </c>
    </row>
    <row r="13" spans="2:56" s="1" customFormat="1" ht="12" customHeight="1">
      <c r="B13" s="33"/>
      <c r="D13" s="27" t="s">
        <v>18</v>
      </c>
      <c r="F13" s="25" t="s">
        <v>32</v>
      </c>
      <c r="I13" s="27" t="s">
        <v>20</v>
      </c>
      <c r="J13" s="25" t="s">
        <v>32</v>
      </c>
      <c r="L13" s="33"/>
      <c r="AZ13" s="91" t="s">
        <v>145</v>
      </c>
      <c r="BA13" s="91" t="s">
        <v>1518</v>
      </c>
      <c r="BB13" s="91" t="s">
        <v>32</v>
      </c>
      <c r="BC13" s="91" t="s">
        <v>85</v>
      </c>
      <c r="BD13" s="91" t="s">
        <v>113</v>
      </c>
    </row>
    <row r="14" spans="2:56" s="1" customFormat="1" ht="12" customHeight="1">
      <c r="B14" s="33"/>
      <c r="D14" s="27" t="s">
        <v>22</v>
      </c>
      <c r="F14" s="25" t="s">
        <v>23</v>
      </c>
      <c r="I14" s="27" t="s">
        <v>24</v>
      </c>
      <c r="J14" s="50" t="str">
        <f>'Rekapitulace stavby'!AN8</f>
        <v>20. 6. 2024</v>
      </c>
      <c r="L14" s="33"/>
      <c r="AZ14" s="91" t="s">
        <v>148</v>
      </c>
      <c r="BA14" s="91" t="s">
        <v>1519</v>
      </c>
      <c r="BB14" s="91" t="s">
        <v>32</v>
      </c>
      <c r="BC14" s="91" t="s">
        <v>413</v>
      </c>
      <c r="BD14" s="91" t="s">
        <v>113</v>
      </c>
    </row>
    <row r="15" spans="2:56" s="1" customFormat="1" ht="10.8" customHeight="1">
      <c r="B15" s="33"/>
      <c r="L15" s="33"/>
      <c r="AZ15" s="91" t="s">
        <v>151</v>
      </c>
      <c r="BA15" s="91" t="s">
        <v>1520</v>
      </c>
      <c r="BB15" s="91" t="s">
        <v>32</v>
      </c>
      <c r="BC15" s="91" t="s">
        <v>129</v>
      </c>
      <c r="BD15" s="91" t="s">
        <v>113</v>
      </c>
    </row>
    <row r="16" spans="2:56" s="1" customFormat="1" ht="12" customHeight="1">
      <c r="B16" s="33"/>
      <c r="D16" s="27" t="s">
        <v>30</v>
      </c>
      <c r="I16" s="27" t="s">
        <v>31</v>
      </c>
      <c r="J16" s="25" t="s">
        <v>32</v>
      </c>
      <c r="L16" s="33"/>
      <c r="AZ16" s="91" t="s">
        <v>154</v>
      </c>
      <c r="BA16" s="91" t="s">
        <v>1521</v>
      </c>
      <c r="BB16" s="91" t="s">
        <v>32</v>
      </c>
      <c r="BC16" s="91" t="s">
        <v>85</v>
      </c>
      <c r="BD16" s="91" t="s">
        <v>113</v>
      </c>
    </row>
    <row r="17" spans="2:56" s="1" customFormat="1" ht="18" customHeight="1">
      <c r="B17" s="33"/>
      <c r="E17" s="25" t="s">
        <v>33</v>
      </c>
      <c r="I17" s="27" t="s">
        <v>34</v>
      </c>
      <c r="J17" s="25" t="s">
        <v>32</v>
      </c>
      <c r="L17" s="33"/>
      <c r="AZ17" s="91" t="s">
        <v>157</v>
      </c>
      <c r="BA17" s="91" t="s">
        <v>1522</v>
      </c>
      <c r="BB17" s="91" t="s">
        <v>32</v>
      </c>
      <c r="BC17" s="91" t="s">
        <v>1523</v>
      </c>
      <c r="BD17" s="91" t="s">
        <v>113</v>
      </c>
    </row>
    <row r="18" spans="2:56" s="1" customFormat="1" ht="6.9" customHeight="1">
      <c r="B18" s="33"/>
      <c r="L18" s="33"/>
      <c r="AZ18" s="91" t="s">
        <v>159</v>
      </c>
      <c r="BA18" s="91" t="s">
        <v>1524</v>
      </c>
      <c r="BB18" s="91" t="s">
        <v>32</v>
      </c>
      <c r="BC18" s="91" t="s">
        <v>1525</v>
      </c>
      <c r="BD18" s="91" t="s">
        <v>113</v>
      </c>
    </row>
    <row r="19" spans="2:56" s="1" customFormat="1" ht="12" customHeight="1">
      <c r="B19" s="33"/>
      <c r="D19" s="27" t="s">
        <v>35</v>
      </c>
      <c r="I19" s="27" t="s">
        <v>31</v>
      </c>
      <c r="J19" s="28" t="str">
        <f>'Rekapitulace stavby'!AN13</f>
        <v>Vyplň údaj</v>
      </c>
      <c r="L19" s="33"/>
      <c r="AZ19" s="91" t="s">
        <v>162</v>
      </c>
      <c r="BA19" s="91" t="s">
        <v>1526</v>
      </c>
      <c r="BB19" s="91" t="s">
        <v>32</v>
      </c>
      <c r="BC19" s="91" t="s">
        <v>508</v>
      </c>
      <c r="BD19" s="91" t="s">
        <v>113</v>
      </c>
    </row>
    <row r="20" spans="2:56" s="1" customFormat="1" ht="18" customHeight="1">
      <c r="B20" s="33"/>
      <c r="E20" s="334" t="str">
        <f>'Rekapitulace stavby'!E14</f>
        <v>Vyplň údaj</v>
      </c>
      <c r="F20" s="315"/>
      <c r="G20" s="315"/>
      <c r="H20" s="315"/>
      <c r="I20" s="27" t="s">
        <v>34</v>
      </c>
      <c r="J20" s="28" t="str">
        <f>'Rekapitulace stavby'!AN14</f>
        <v>Vyplň údaj</v>
      </c>
      <c r="L20" s="33"/>
      <c r="AZ20" s="91" t="s">
        <v>164</v>
      </c>
      <c r="BA20" s="91" t="s">
        <v>1527</v>
      </c>
      <c r="BB20" s="91" t="s">
        <v>32</v>
      </c>
      <c r="BC20" s="91" t="s">
        <v>8</v>
      </c>
      <c r="BD20" s="91" t="s">
        <v>113</v>
      </c>
    </row>
    <row r="21" spans="2:56" s="1" customFormat="1" ht="6.9" customHeight="1">
      <c r="B21" s="33"/>
      <c r="L21" s="33"/>
      <c r="AZ21" s="91" t="s">
        <v>167</v>
      </c>
      <c r="BA21" s="91" t="s">
        <v>1528</v>
      </c>
      <c r="BB21" s="91" t="s">
        <v>32</v>
      </c>
      <c r="BC21" s="91" t="s">
        <v>1529</v>
      </c>
      <c r="BD21" s="91" t="s">
        <v>113</v>
      </c>
    </row>
    <row r="22" spans="2:56" s="1" customFormat="1" ht="12" customHeight="1">
      <c r="B22" s="33"/>
      <c r="D22" s="27" t="s">
        <v>37</v>
      </c>
      <c r="I22" s="27" t="s">
        <v>31</v>
      </c>
      <c r="J22" s="25" t="s">
        <v>32</v>
      </c>
      <c r="L22" s="33"/>
      <c r="AZ22" s="91" t="s">
        <v>170</v>
      </c>
      <c r="BA22" s="91" t="s">
        <v>1530</v>
      </c>
      <c r="BB22" s="91" t="s">
        <v>32</v>
      </c>
      <c r="BC22" s="91" t="s">
        <v>1531</v>
      </c>
      <c r="BD22" s="91" t="s">
        <v>113</v>
      </c>
    </row>
    <row r="23" spans="2:56" s="1" customFormat="1" ht="18" customHeight="1">
      <c r="B23" s="33"/>
      <c r="E23" s="25" t="s">
        <v>38</v>
      </c>
      <c r="I23" s="27" t="s">
        <v>34</v>
      </c>
      <c r="J23" s="25" t="s">
        <v>32</v>
      </c>
      <c r="L23" s="33"/>
      <c r="AZ23" s="91" t="s">
        <v>173</v>
      </c>
      <c r="BA23" s="91" t="s">
        <v>1532</v>
      </c>
      <c r="BB23" s="91" t="s">
        <v>32</v>
      </c>
      <c r="BC23" s="91" t="s">
        <v>1533</v>
      </c>
      <c r="BD23" s="91" t="s">
        <v>113</v>
      </c>
    </row>
    <row r="24" spans="2:56" s="1" customFormat="1" ht="6.9" customHeight="1">
      <c r="B24" s="33"/>
      <c r="L24" s="33"/>
      <c r="AZ24" s="91" t="s">
        <v>175</v>
      </c>
      <c r="BA24" s="91" t="s">
        <v>1534</v>
      </c>
      <c r="BB24" s="91" t="s">
        <v>32</v>
      </c>
      <c r="BC24" s="91" t="s">
        <v>1535</v>
      </c>
      <c r="BD24" s="91" t="s">
        <v>113</v>
      </c>
    </row>
    <row r="25" spans="2:56" s="1" customFormat="1" ht="12" customHeight="1">
      <c r="B25" s="33"/>
      <c r="D25" s="27" t="s">
        <v>40</v>
      </c>
      <c r="I25" s="27" t="s">
        <v>31</v>
      </c>
      <c r="J25" s="25" t="s">
        <v>32</v>
      </c>
      <c r="L25" s="33"/>
      <c r="AZ25" s="91" t="s">
        <v>178</v>
      </c>
      <c r="BA25" s="91" t="s">
        <v>1536</v>
      </c>
      <c r="BB25" s="91" t="s">
        <v>32</v>
      </c>
      <c r="BC25" s="91" t="s">
        <v>1537</v>
      </c>
      <c r="BD25" s="91" t="s">
        <v>113</v>
      </c>
    </row>
    <row r="26" spans="2:56" s="1" customFormat="1" ht="18" customHeight="1">
      <c r="B26" s="33"/>
      <c r="E26" s="25" t="s">
        <v>41</v>
      </c>
      <c r="I26" s="27" t="s">
        <v>34</v>
      </c>
      <c r="J26" s="25" t="s">
        <v>32</v>
      </c>
      <c r="L26" s="33"/>
      <c r="AZ26" s="91" t="s">
        <v>181</v>
      </c>
      <c r="BA26" s="91" t="s">
        <v>1538</v>
      </c>
      <c r="BB26" s="91" t="s">
        <v>32</v>
      </c>
      <c r="BC26" s="91" t="s">
        <v>452</v>
      </c>
      <c r="BD26" s="91" t="s">
        <v>113</v>
      </c>
    </row>
    <row r="27" spans="2:56" s="1" customFormat="1" ht="6.9" customHeight="1">
      <c r="B27" s="33"/>
      <c r="L27" s="33"/>
      <c r="AZ27" s="91" t="s">
        <v>184</v>
      </c>
      <c r="BA27" s="91" t="s">
        <v>1539</v>
      </c>
      <c r="BB27" s="91" t="s">
        <v>32</v>
      </c>
      <c r="BC27" s="91" t="s">
        <v>1540</v>
      </c>
      <c r="BD27" s="91" t="s">
        <v>113</v>
      </c>
    </row>
    <row r="28" spans="2:56" s="1" customFormat="1" ht="12" customHeight="1">
      <c r="B28" s="33"/>
      <c r="D28" s="27" t="s">
        <v>42</v>
      </c>
      <c r="L28" s="33"/>
    </row>
    <row r="29" spans="2:56" s="7" customFormat="1" ht="71.25" customHeight="1">
      <c r="B29" s="93"/>
      <c r="E29" s="320" t="s">
        <v>43</v>
      </c>
      <c r="F29" s="320"/>
      <c r="G29" s="320"/>
      <c r="H29" s="320"/>
      <c r="L29" s="93"/>
    </row>
    <row r="30" spans="2:56" s="1" customFormat="1" ht="6.9" customHeight="1">
      <c r="B30" s="33"/>
      <c r="L30" s="33"/>
    </row>
    <row r="31" spans="2:56" s="1" customFormat="1" ht="6.9" customHeight="1">
      <c r="B31" s="33"/>
      <c r="D31" s="51"/>
      <c r="E31" s="51"/>
      <c r="F31" s="51"/>
      <c r="G31" s="51"/>
      <c r="H31" s="51"/>
      <c r="I31" s="51"/>
      <c r="J31" s="51"/>
      <c r="K31" s="51"/>
      <c r="L31" s="33"/>
    </row>
    <row r="32" spans="2:56" s="1" customFormat="1" ht="25.35" customHeight="1">
      <c r="B32" s="33"/>
      <c r="D32" s="95" t="s">
        <v>44</v>
      </c>
      <c r="J32" s="64">
        <f>ROUND(J96, 2)</f>
        <v>0</v>
      </c>
      <c r="L32" s="33"/>
    </row>
    <row r="33" spans="2:12" s="1" customFormat="1" ht="6.9" customHeight="1">
      <c r="B33" s="33"/>
      <c r="D33" s="51"/>
      <c r="E33" s="51"/>
      <c r="F33" s="51"/>
      <c r="G33" s="51"/>
      <c r="H33" s="51"/>
      <c r="I33" s="51"/>
      <c r="J33" s="51"/>
      <c r="K33" s="51"/>
      <c r="L33" s="33"/>
    </row>
    <row r="34" spans="2:12" s="1" customFormat="1" ht="14.4" customHeight="1">
      <c r="B34" s="33"/>
      <c r="F34" s="36" t="s">
        <v>46</v>
      </c>
      <c r="I34" s="36" t="s">
        <v>45</v>
      </c>
      <c r="J34" s="36" t="s">
        <v>47</v>
      </c>
      <c r="L34" s="33"/>
    </row>
    <row r="35" spans="2:12" s="1" customFormat="1" ht="14.4" customHeight="1">
      <c r="B35" s="33"/>
      <c r="D35" s="53" t="s">
        <v>48</v>
      </c>
      <c r="E35" s="27" t="s">
        <v>49</v>
      </c>
      <c r="F35" s="84">
        <f>ROUND((SUM(BE96:BE778)),  2)</f>
        <v>0</v>
      </c>
      <c r="I35" s="96">
        <v>0.21</v>
      </c>
      <c r="J35" s="84">
        <f>ROUND(((SUM(BE96:BE778))*I35),  2)</f>
        <v>0</v>
      </c>
      <c r="L35" s="33"/>
    </row>
    <row r="36" spans="2:12" s="1" customFormat="1" ht="14.4" customHeight="1">
      <c r="B36" s="33"/>
      <c r="E36" s="27" t="s">
        <v>50</v>
      </c>
      <c r="F36" s="84">
        <f>ROUND((SUM(BF96:BF778)),  2)</f>
        <v>0</v>
      </c>
      <c r="I36" s="96">
        <v>0.12</v>
      </c>
      <c r="J36" s="84">
        <f>ROUND(((SUM(BF96:BF778))*I36),  2)</f>
        <v>0</v>
      </c>
      <c r="L36" s="33"/>
    </row>
    <row r="37" spans="2:12" s="1" customFormat="1" ht="14.4" hidden="1" customHeight="1">
      <c r="B37" s="33"/>
      <c r="E37" s="27" t="s">
        <v>51</v>
      </c>
      <c r="F37" s="84">
        <f>ROUND((SUM(BG96:BG778)),  2)</f>
        <v>0</v>
      </c>
      <c r="I37" s="96">
        <v>0.21</v>
      </c>
      <c r="J37" s="84">
        <f>0</f>
        <v>0</v>
      </c>
      <c r="L37" s="33"/>
    </row>
    <row r="38" spans="2:12" s="1" customFormat="1" ht="14.4" hidden="1" customHeight="1">
      <c r="B38" s="33"/>
      <c r="E38" s="27" t="s">
        <v>52</v>
      </c>
      <c r="F38" s="84">
        <f>ROUND((SUM(BH96:BH778)),  2)</f>
        <v>0</v>
      </c>
      <c r="I38" s="96">
        <v>0.12</v>
      </c>
      <c r="J38" s="84">
        <f>0</f>
        <v>0</v>
      </c>
      <c r="L38" s="33"/>
    </row>
    <row r="39" spans="2:12" s="1" customFormat="1" ht="14.4" hidden="1" customHeight="1">
      <c r="B39" s="33"/>
      <c r="E39" s="27" t="s">
        <v>53</v>
      </c>
      <c r="F39" s="84">
        <f>ROUND((SUM(BI96:BI778)),  2)</f>
        <v>0</v>
      </c>
      <c r="I39" s="96">
        <v>0</v>
      </c>
      <c r="J39" s="84">
        <f>0</f>
        <v>0</v>
      </c>
      <c r="L39" s="33"/>
    </row>
    <row r="40" spans="2:12" s="1" customFormat="1" ht="6.9" customHeight="1">
      <c r="B40" s="33"/>
      <c r="L40" s="33"/>
    </row>
    <row r="41" spans="2:12" s="1" customFormat="1" ht="25.35" customHeight="1">
      <c r="B41" s="33"/>
      <c r="C41" s="97"/>
      <c r="D41" s="98" t="s">
        <v>54</v>
      </c>
      <c r="E41" s="55"/>
      <c r="F41" s="55"/>
      <c r="G41" s="99" t="s">
        <v>55</v>
      </c>
      <c r="H41" s="100" t="s">
        <v>56</v>
      </c>
      <c r="I41" s="55"/>
      <c r="J41" s="101">
        <f>SUM(J32:J39)</f>
        <v>0</v>
      </c>
      <c r="K41" s="102"/>
      <c r="L41" s="33"/>
    </row>
    <row r="42" spans="2:12" s="1" customFormat="1" ht="14.4" customHeight="1">
      <c r="B42" s="42"/>
      <c r="C42" s="43"/>
      <c r="D42" s="43"/>
      <c r="E42" s="43"/>
      <c r="F42" s="43"/>
      <c r="G42" s="43"/>
      <c r="H42" s="43"/>
      <c r="I42" s="43"/>
      <c r="J42" s="43"/>
      <c r="K42" s="43"/>
      <c r="L42" s="33"/>
    </row>
    <row r="46" spans="2:12" s="1" customFormat="1" ht="6.9" customHeight="1">
      <c r="B46" s="44"/>
      <c r="C46" s="45"/>
      <c r="D46" s="45"/>
      <c r="E46" s="45"/>
      <c r="F46" s="45"/>
      <c r="G46" s="45"/>
      <c r="H46" s="45"/>
      <c r="I46" s="45"/>
      <c r="J46" s="45"/>
      <c r="K46" s="45"/>
      <c r="L46" s="33"/>
    </row>
    <row r="47" spans="2:12" s="1" customFormat="1" ht="24.9" customHeight="1">
      <c r="B47" s="33"/>
      <c r="C47" s="21" t="s">
        <v>245</v>
      </c>
      <c r="L47" s="33"/>
    </row>
    <row r="48" spans="2:12" s="1" customFormat="1" ht="6.9" customHeight="1">
      <c r="B48" s="33"/>
      <c r="L48" s="33"/>
    </row>
    <row r="49" spans="2:47" s="1" customFormat="1" ht="12" customHeight="1">
      <c r="B49" s="33"/>
      <c r="C49" s="27" t="s">
        <v>16</v>
      </c>
      <c r="L49" s="33"/>
    </row>
    <row r="50" spans="2:47" s="1" customFormat="1" ht="16.5" customHeight="1">
      <c r="B50" s="33"/>
      <c r="E50" s="331" t="str">
        <f>E7</f>
        <v>Tábor - Sídliště Nad Lužnicí - Náměstí Přátelství, část A</v>
      </c>
      <c r="F50" s="332"/>
      <c r="G50" s="332"/>
      <c r="H50" s="332"/>
      <c r="L50" s="33"/>
    </row>
    <row r="51" spans="2:47" ht="12" customHeight="1">
      <c r="B51" s="20"/>
      <c r="C51" s="27" t="s">
        <v>130</v>
      </c>
      <c r="L51" s="20"/>
    </row>
    <row r="52" spans="2:47" s="1" customFormat="1" ht="16.5" customHeight="1">
      <c r="B52" s="33"/>
      <c r="E52" s="331" t="s">
        <v>134</v>
      </c>
      <c r="F52" s="333"/>
      <c r="G52" s="333"/>
      <c r="H52" s="333"/>
      <c r="L52" s="33"/>
    </row>
    <row r="53" spans="2:47" s="1" customFormat="1" ht="12" customHeight="1">
      <c r="B53" s="33"/>
      <c r="C53" s="27" t="s">
        <v>138</v>
      </c>
      <c r="L53" s="33"/>
    </row>
    <row r="54" spans="2:47" s="1" customFormat="1" ht="16.5" customHeight="1">
      <c r="B54" s="33"/>
      <c r="E54" s="290" t="str">
        <f>E11</f>
        <v>SO 11 - Veřejná zeleň</v>
      </c>
      <c r="F54" s="333"/>
      <c r="G54" s="333"/>
      <c r="H54" s="333"/>
      <c r="L54" s="33"/>
    </row>
    <row r="55" spans="2:47" s="1" customFormat="1" ht="6.9" customHeight="1">
      <c r="B55" s="33"/>
      <c r="L55" s="33"/>
    </row>
    <row r="56" spans="2:47" s="1" customFormat="1" ht="12" customHeight="1">
      <c r="B56" s="33"/>
      <c r="C56" s="27" t="s">
        <v>22</v>
      </c>
      <c r="F56" s="25" t="str">
        <f>F14</f>
        <v>Tábor</v>
      </c>
      <c r="I56" s="27" t="s">
        <v>24</v>
      </c>
      <c r="J56" s="50" t="str">
        <f>IF(J14="","",J14)</f>
        <v>20. 6. 2024</v>
      </c>
      <c r="L56" s="33"/>
    </row>
    <row r="57" spans="2:47" s="1" customFormat="1" ht="6.9" customHeight="1">
      <c r="B57" s="33"/>
      <c r="L57" s="33"/>
    </row>
    <row r="58" spans="2:47" s="1" customFormat="1" ht="40.049999999999997" customHeight="1">
      <c r="B58" s="33"/>
      <c r="C58" s="27" t="s">
        <v>30</v>
      </c>
      <c r="F58" s="25" t="str">
        <f>E17</f>
        <v>Město Tábor, Žižkovo nám. 2/2, 390 01 Tábor</v>
      </c>
      <c r="I58" s="27" t="s">
        <v>37</v>
      </c>
      <c r="J58" s="31" t="str">
        <f>E23</f>
        <v>DOPAS s.r.o., Mahenova 494/3, 150 00 Praha</v>
      </c>
      <c r="L58" s="33"/>
    </row>
    <row r="59" spans="2:47" s="1" customFormat="1" ht="15.15" customHeight="1">
      <c r="B59" s="33"/>
      <c r="C59" s="27" t="s">
        <v>35</v>
      </c>
      <c r="F59" s="25" t="str">
        <f>IF(E20="","",E20)</f>
        <v>Vyplň údaj</v>
      </c>
      <c r="I59" s="27" t="s">
        <v>40</v>
      </c>
      <c r="J59" s="31" t="str">
        <f>E26</f>
        <v>L.Štuller</v>
      </c>
      <c r="L59" s="33"/>
    </row>
    <row r="60" spans="2:47" s="1" customFormat="1" ht="10.35" customHeight="1">
      <c r="B60" s="33"/>
      <c r="L60" s="33"/>
    </row>
    <row r="61" spans="2:47" s="1" customFormat="1" ht="29.25" customHeight="1">
      <c r="B61" s="33"/>
      <c r="C61" s="103" t="s">
        <v>284</v>
      </c>
      <c r="D61" s="97"/>
      <c r="E61" s="97"/>
      <c r="F61" s="97"/>
      <c r="G61" s="97"/>
      <c r="H61" s="97"/>
      <c r="I61" s="97"/>
      <c r="J61" s="104" t="s">
        <v>285</v>
      </c>
      <c r="K61" s="97"/>
      <c r="L61" s="33"/>
    </row>
    <row r="62" spans="2:47" s="1" customFormat="1" ht="10.35" customHeight="1">
      <c r="B62" s="33"/>
      <c r="L62" s="33"/>
    </row>
    <row r="63" spans="2:47" s="1" customFormat="1" ht="22.8" customHeight="1">
      <c r="B63" s="33"/>
      <c r="C63" s="105" t="s">
        <v>76</v>
      </c>
      <c r="J63" s="64">
        <f>J96</f>
        <v>0</v>
      </c>
      <c r="L63" s="33"/>
      <c r="AU63" s="17" t="s">
        <v>292</v>
      </c>
    </row>
    <row r="64" spans="2:47" s="8" customFormat="1" ht="24.9" customHeight="1">
      <c r="B64" s="106"/>
      <c r="D64" s="107" t="s">
        <v>296</v>
      </c>
      <c r="E64" s="108"/>
      <c r="F64" s="108"/>
      <c r="G64" s="108"/>
      <c r="H64" s="108"/>
      <c r="I64" s="108"/>
      <c r="J64" s="109">
        <f>J97</f>
        <v>0</v>
      </c>
      <c r="L64" s="106"/>
    </row>
    <row r="65" spans="2:12" s="9" customFormat="1" ht="19.95" customHeight="1">
      <c r="B65" s="111"/>
      <c r="D65" s="112" t="s">
        <v>300</v>
      </c>
      <c r="E65" s="113"/>
      <c r="F65" s="113"/>
      <c r="G65" s="113"/>
      <c r="H65" s="113"/>
      <c r="I65" s="113"/>
      <c r="J65" s="114">
        <f>J98</f>
        <v>0</v>
      </c>
      <c r="L65" s="111"/>
    </row>
    <row r="66" spans="2:12" s="9" customFormat="1" ht="14.85" customHeight="1">
      <c r="B66" s="111"/>
      <c r="D66" s="112" t="s">
        <v>1541</v>
      </c>
      <c r="E66" s="113"/>
      <c r="F66" s="113"/>
      <c r="G66" s="113"/>
      <c r="H66" s="113"/>
      <c r="I66" s="113"/>
      <c r="J66" s="114">
        <f>J99</f>
        <v>0</v>
      </c>
      <c r="L66" s="111"/>
    </row>
    <row r="67" spans="2:12" s="9" customFormat="1" ht="14.85" customHeight="1">
      <c r="B67" s="111"/>
      <c r="D67" s="112" t="s">
        <v>1542</v>
      </c>
      <c r="E67" s="113"/>
      <c r="F67" s="113"/>
      <c r="G67" s="113"/>
      <c r="H67" s="113"/>
      <c r="I67" s="113"/>
      <c r="J67" s="114">
        <f>J171</f>
        <v>0</v>
      </c>
      <c r="L67" s="111"/>
    </row>
    <row r="68" spans="2:12" s="9" customFormat="1" ht="14.85" customHeight="1">
      <c r="B68" s="111"/>
      <c r="D68" s="112" t="s">
        <v>1543</v>
      </c>
      <c r="E68" s="113"/>
      <c r="F68" s="113"/>
      <c r="G68" s="113"/>
      <c r="H68" s="113"/>
      <c r="I68" s="113"/>
      <c r="J68" s="114">
        <f>J294</f>
        <v>0</v>
      </c>
      <c r="L68" s="111"/>
    </row>
    <row r="69" spans="2:12" s="9" customFormat="1" ht="14.85" customHeight="1">
      <c r="B69" s="111"/>
      <c r="D69" s="112" t="s">
        <v>1544</v>
      </c>
      <c r="E69" s="113"/>
      <c r="F69" s="113"/>
      <c r="G69" s="113"/>
      <c r="H69" s="113"/>
      <c r="I69" s="113"/>
      <c r="J69" s="114">
        <f>J512</f>
        <v>0</v>
      </c>
      <c r="L69" s="111"/>
    </row>
    <row r="70" spans="2:12" s="9" customFormat="1" ht="14.85" customHeight="1">
      <c r="B70" s="111"/>
      <c r="D70" s="112" t="s">
        <v>1545</v>
      </c>
      <c r="E70" s="113"/>
      <c r="F70" s="113"/>
      <c r="G70" s="113"/>
      <c r="H70" s="113"/>
      <c r="I70" s="113"/>
      <c r="J70" s="114">
        <f>J585</f>
        <v>0</v>
      </c>
      <c r="L70" s="111"/>
    </row>
    <row r="71" spans="2:12" s="9" customFormat="1" ht="14.85" customHeight="1">
      <c r="B71" s="111"/>
      <c r="D71" s="112" t="s">
        <v>1546</v>
      </c>
      <c r="E71" s="113"/>
      <c r="F71" s="113"/>
      <c r="G71" s="113"/>
      <c r="H71" s="113"/>
      <c r="I71" s="113"/>
      <c r="J71" s="114">
        <f>J640</f>
        <v>0</v>
      </c>
      <c r="L71" s="111"/>
    </row>
    <row r="72" spans="2:12" s="9" customFormat="1" ht="19.95" customHeight="1">
      <c r="B72" s="111"/>
      <c r="D72" s="112" t="s">
        <v>306</v>
      </c>
      <c r="E72" s="113"/>
      <c r="F72" s="113"/>
      <c r="G72" s="113"/>
      <c r="H72" s="113"/>
      <c r="I72" s="113"/>
      <c r="J72" s="114">
        <f>J722</f>
        <v>0</v>
      </c>
      <c r="L72" s="111"/>
    </row>
    <row r="73" spans="2:12" s="9" customFormat="1" ht="14.85" customHeight="1">
      <c r="B73" s="111"/>
      <c r="D73" s="112" t="s">
        <v>1547</v>
      </c>
      <c r="E73" s="113"/>
      <c r="F73" s="113"/>
      <c r="G73" s="113"/>
      <c r="H73" s="113"/>
      <c r="I73" s="113"/>
      <c r="J73" s="114">
        <f>J723</f>
        <v>0</v>
      </c>
      <c r="L73" s="111"/>
    </row>
    <row r="74" spans="2:12" s="9" customFormat="1" ht="19.95" customHeight="1">
      <c r="B74" s="111"/>
      <c r="D74" s="112" t="s">
        <v>329</v>
      </c>
      <c r="E74" s="113"/>
      <c r="F74" s="113"/>
      <c r="G74" s="113"/>
      <c r="H74" s="113"/>
      <c r="I74" s="113"/>
      <c r="J74" s="114">
        <f>J776</f>
        <v>0</v>
      </c>
      <c r="L74" s="111"/>
    </row>
    <row r="75" spans="2:12" s="1" customFormat="1" ht="21.75" customHeight="1">
      <c r="B75" s="33"/>
      <c r="L75" s="33"/>
    </row>
    <row r="76" spans="2:12" s="1" customFormat="1" ht="6.9" customHeight="1">
      <c r="B76" s="42"/>
      <c r="C76" s="43"/>
      <c r="D76" s="43"/>
      <c r="E76" s="43"/>
      <c r="F76" s="43"/>
      <c r="G76" s="43"/>
      <c r="H76" s="43"/>
      <c r="I76" s="43"/>
      <c r="J76" s="43"/>
      <c r="K76" s="43"/>
      <c r="L76" s="33"/>
    </row>
    <row r="80" spans="2:12" s="1" customFormat="1" ht="6.9" customHeight="1">
      <c r="B80" s="44"/>
      <c r="C80" s="45"/>
      <c r="D80" s="45"/>
      <c r="E80" s="45"/>
      <c r="F80" s="45"/>
      <c r="G80" s="45"/>
      <c r="H80" s="45"/>
      <c r="I80" s="45"/>
      <c r="J80" s="45"/>
      <c r="K80" s="45"/>
      <c r="L80" s="33"/>
    </row>
    <row r="81" spans="2:63" s="1" customFormat="1" ht="24.9" customHeight="1">
      <c r="B81" s="33"/>
      <c r="C81" s="21" t="s">
        <v>333</v>
      </c>
      <c r="L81" s="33"/>
    </row>
    <row r="82" spans="2:63" s="1" customFormat="1" ht="6.9" customHeight="1">
      <c r="B82" s="33"/>
      <c r="L82" s="33"/>
    </row>
    <row r="83" spans="2:63" s="1" customFormat="1" ht="12" customHeight="1">
      <c r="B83" s="33"/>
      <c r="C83" s="27" t="s">
        <v>16</v>
      </c>
      <c r="L83" s="33"/>
    </row>
    <row r="84" spans="2:63" s="1" customFormat="1" ht="16.5" customHeight="1">
      <c r="B84" s="33"/>
      <c r="E84" s="331" t="str">
        <f>E7</f>
        <v>Tábor - Sídliště Nad Lužnicí - Náměstí Přátelství, část A</v>
      </c>
      <c r="F84" s="332"/>
      <c r="G84" s="332"/>
      <c r="H84" s="332"/>
      <c r="L84" s="33"/>
    </row>
    <row r="85" spans="2:63" ht="12" customHeight="1">
      <c r="B85" s="20"/>
      <c r="C85" s="27" t="s">
        <v>130</v>
      </c>
      <c r="L85" s="20"/>
    </row>
    <row r="86" spans="2:63" s="1" customFormat="1" ht="16.5" customHeight="1">
      <c r="B86" s="33"/>
      <c r="E86" s="331" t="s">
        <v>134</v>
      </c>
      <c r="F86" s="333"/>
      <c r="G86" s="333"/>
      <c r="H86" s="333"/>
      <c r="L86" s="33"/>
    </row>
    <row r="87" spans="2:63" s="1" customFormat="1" ht="12" customHeight="1">
      <c r="B87" s="33"/>
      <c r="C87" s="27" t="s">
        <v>138</v>
      </c>
      <c r="L87" s="33"/>
    </row>
    <row r="88" spans="2:63" s="1" customFormat="1" ht="16.5" customHeight="1">
      <c r="B88" s="33"/>
      <c r="E88" s="290" t="str">
        <f>E11</f>
        <v>SO 11 - Veřejná zeleň</v>
      </c>
      <c r="F88" s="333"/>
      <c r="G88" s="333"/>
      <c r="H88" s="333"/>
      <c r="L88" s="33"/>
    </row>
    <row r="89" spans="2:63" s="1" customFormat="1" ht="6.9" customHeight="1">
      <c r="B89" s="33"/>
      <c r="L89" s="33"/>
    </row>
    <row r="90" spans="2:63" s="1" customFormat="1" ht="12" customHeight="1">
      <c r="B90" s="33"/>
      <c r="C90" s="27" t="s">
        <v>22</v>
      </c>
      <c r="F90" s="25" t="str">
        <f>F14</f>
        <v>Tábor</v>
      </c>
      <c r="I90" s="27" t="s">
        <v>24</v>
      </c>
      <c r="J90" s="50" t="str">
        <f>IF(J14="","",J14)</f>
        <v>20. 6. 2024</v>
      </c>
      <c r="L90" s="33"/>
    </row>
    <row r="91" spans="2:63" s="1" customFormat="1" ht="6.9" customHeight="1">
      <c r="B91" s="33"/>
      <c r="L91" s="33"/>
    </row>
    <row r="92" spans="2:63" s="1" customFormat="1" ht="40.049999999999997" customHeight="1">
      <c r="B92" s="33"/>
      <c r="C92" s="27" t="s">
        <v>30</v>
      </c>
      <c r="F92" s="25" t="str">
        <f>E17</f>
        <v>Město Tábor, Žižkovo nám. 2/2, 390 01 Tábor</v>
      </c>
      <c r="I92" s="27" t="s">
        <v>37</v>
      </c>
      <c r="J92" s="31" t="str">
        <f>E23</f>
        <v>DOPAS s.r.o., Mahenova 494/3, 150 00 Praha</v>
      </c>
      <c r="L92" s="33"/>
    </row>
    <row r="93" spans="2:63" s="1" customFormat="1" ht="15.15" customHeight="1">
      <c r="B93" s="33"/>
      <c r="C93" s="27" t="s">
        <v>35</v>
      </c>
      <c r="F93" s="25" t="str">
        <f>IF(E20="","",E20)</f>
        <v>Vyplň údaj</v>
      </c>
      <c r="I93" s="27" t="s">
        <v>40</v>
      </c>
      <c r="J93" s="31" t="str">
        <f>E26</f>
        <v>L.Štuller</v>
      </c>
      <c r="L93" s="33"/>
    </row>
    <row r="94" spans="2:63" s="1" customFormat="1" ht="10.35" customHeight="1">
      <c r="B94" s="33"/>
      <c r="L94" s="33"/>
    </row>
    <row r="95" spans="2:63" s="10" customFormat="1" ht="29.25" customHeight="1">
      <c r="B95" s="116"/>
      <c r="C95" s="117" t="s">
        <v>334</v>
      </c>
      <c r="D95" s="118" t="s">
        <v>63</v>
      </c>
      <c r="E95" s="118" t="s">
        <v>59</v>
      </c>
      <c r="F95" s="118" t="s">
        <v>60</v>
      </c>
      <c r="G95" s="118" t="s">
        <v>335</v>
      </c>
      <c r="H95" s="118" t="s">
        <v>336</v>
      </c>
      <c r="I95" s="118" t="s">
        <v>337</v>
      </c>
      <c r="J95" s="118" t="s">
        <v>285</v>
      </c>
      <c r="K95" s="119" t="s">
        <v>338</v>
      </c>
      <c r="L95" s="116"/>
      <c r="M95" s="57" t="s">
        <v>32</v>
      </c>
      <c r="N95" s="58" t="s">
        <v>48</v>
      </c>
      <c r="O95" s="58" t="s">
        <v>339</v>
      </c>
      <c r="P95" s="58" t="s">
        <v>340</v>
      </c>
      <c r="Q95" s="58" t="s">
        <v>341</v>
      </c>
      <c r="R95" s="58" t="s">
        <v>342</v>
      </c>
      <c r="S95" s="58" t="s">
        <v>343</v>
      </c>
      <c r="T95" s="59" t="s">
        <v>344</v>
      </c>
    </row>
    <row r="96" spans="2:63" s="1" customFormat="1" ht="22.8" customHeight="1">
      <c r="B96" s="33"/>
      <c r="C96" s="62" t="s">
        <v>345</v>
      </c>
      <c r="J96" s="120">
        <f>BK96</f>
        <v>0</v>
      </c>
      <c r="L96" s="33"/>
      <c r="M96" s="60"/>
      <c r="N96" s="51"/>
      <c r="O96" s="51"/>
      <c r="P96" s="121">
        <f>P97</f>
        <v>0</v>
      </c>
      <c r="Q96" s="51"/>
      <c r="R96" s="121">
        <f>R97</f>
        <v>126.00935009</v>
      </c>
      <c r="S96" s="51"/>
      <c r="T96" s="122">
        <f>T97</f>
        <v>0</v>
      </c>
      <c r="AT96" s="17" t="s">
        <v>77</v>
      </c>
      <c r="AU96" s="17" t="s">
        <v>292</v>
      </c>
      <c r="BK96" s="123">
        <f>BK97</f>
        <v>0</v>
      </c>
    </row>
    <row r="97" spans="2:65" s="11" customFormat="1" ht="25.95" customHeight="1">
      <c r="B97" s="124"/>
      <c r="D97" s="125" t="s">
        <v>77</v>
      </c>
      <c r="E97" s="126" t="s">
        <v>346</v>
      </c>
      <c r="F97" s="126" t="s">
        <v>347</v>
      </c>
      <c r="I97" s="127"/>
      <c r="J97" s="128">
        <f>BK97</f>
        <v>0</v>
      </c>
      <c r="L97" s="124"/>
      <c r="M97" s="129"/>
      <c r="P97" s="130">
        <f>P98+P722+P776</f>
        <v>0</v>
      </c>
      <c r="R97" s="130">
        <f>R98+R722+R776</f>
        <v>126.00935009</v>
      </c>
      <c r="T97" s="131">
        <f>T98+T722+T776</f>
        <v>0</v>
      </c>
      <c r="AR97" s="125" t="s">
        <v>85</v>
      </c>
      <c r="AT97" s="132" t="s">
        <v>77</v>
      </c>
      <c r="AU97" s="132" t="s">
        <v>78</v>
      </c>
      <c r="AY97" s="125" t="s">
        <v>348</v>
      </c>
      <c r="BK97" s="133">
        <f>BK98+BK722+BK776</f>
        <v>0</v>
      </c>
    </row>
    <row r="98" spans="2:65" s="11" customFormat="1" ht="22.8" customHeight="1">
      <c r="B98" s="124"/>
      <c r="D98" s="125" t="s">
        <v>77</v>
      </c>
      <c r="E98" s="134" t="s">
        <v>85</v>
      </c>
      <c r="F98" s="134" t="s">
        <v>349</v>
      </c>
      <c r="I98" s="127"/>
      <c r="J98" s="135">
        <f>BK98</f>
        <v>0</v>
      </c>
      <c r="L98" s="124"/>
      <c r="M98" s="129"/>
      <c r="P98" s="130">
        <f>P99+P171+P294+P512+P585+P640</f>
        <v>0</v>
      </c>
      <c r="R98" s="130">
        <f>R99+R171+R294+R512+R585+R640</f>
        <v>115.31189988999999</v>
      </c>
      <c r="T98" s="131">
        <f>T99+T171+T294+T512+T585+T640</f>
        <v>0</v>
      </c>
      <c r="AR98" s="125" t="s">
        <v>85</v>
      </c>
      <c r="AT98" s="132" t="s">
        <v>77</v>
      </c>
      <c r="AU98" s="132" t="s">
        <v>85</v>
      </c>
      <c r="AY98" s="125" t="s">
        <v>348</v>
      </c>
      <c r="BK98" s="133">
        <f>BK99+BK171+BK294+BK512+BK585+BK640</f>
        <v>0</v>
      </c>
    </row>
    <row r="99" spans="2:65" s="11" customFormat="1" ht="20.85" customHeight="1">
      <c r="B99" s="124"/>
      <c r="D99" s="125" t="s">
        <v>77</v>
      </c>
      <c r="E99" s="134" t="s">
        <v>1548</v>
      </c>
      <c r="F99" s="134" t="s">
        <v>1549</v>
      </c>
      <c r="I99" s="127"/>
      <c r="J99" s="135">
        <f>BK99</f>
        <v>0</v>
      </c>
      <c r="L99" s="124"/>
      <c r="M99" s="129"/>
      <c r="P99" s="130">
        <f>SUM(P100:P170)</f>
        <v>0</v>
      </c>
      <c r="R99" s="130">
        <f>SUM(R100:R170)</f>
        <v>11.641999999999999</v>
      </c>
      <c r="T99" s="131">
        <f>SUM(T100:T170)</f>
        <v>0</v>
      </c>
      <c r="AR99" s="125" t="s">
        <v>85</v>
      </c>
      <c r="AT99" s="132" t="s">
        <v>77</v>
      </c>
      <c r="AU99" s="132" t="s">
        <v>87</v>
      </c>
      <c r="AY99" s="125" t="s">
        <v>348</v>
      </c>
      <c r="BK99" s="133">
        <f>SUM(BK100:BK170)</f>
        <v>0</v>
      </c>
    </row>
    <row r="100" spans="2:65" s="1" customFormat="1" ht="44.25" customHeight="1">
      <c r="B100" s="33"/>
      <c r="C100" s="136" t="s">
        <v>85</v>
      </c>
      <c r="D100" s="136" t="s">
        <v>352</v>
      </c>
      <c r="E100" s="137" t="s">
        <v>803</v>
      </c>
      <c r="F100" s="138" t="s">
        <v>804</v>
      </c>
      <c r="G100" s="139" t="s">
        <v>355</v>
      </c>
      <c r="H100" s="140">
        <v>7.56</v>
      </c>
      <c r="I100" s="141"/>
      <c r="J100" s="142">
        <f>ROUND(I100*H100,2)</f>
        <v>0</v>
      </c>
      <c r="K100" s="138" t="s">
        <v>356</v>
      </c>
      <c r="L100" s="33"/>
      <c r="M100" s="143" t="s">
        <v>32</v>
      </c>
      <c r="N100" s="144" t="s">
        <v>49</v>
      </c>
      <c r="P100" s="145">
        <f>O100*H100</f>
        <v>0</v>
      </c>
      <c r="Q100" s="145">
        <v>0</v>
      </c>
      <c r="R100" s="145">
        <f>Q100*H100</f>
        <v>0</v>
      </c>
      <c r="S100" s="145">
        <v>0</v>
      </c>
      <c r="T100" s="146">
        <f>S100*H100</f>
        <v>0</v>
      </c>
      <c r="AR100" s="147" t="s">
        <v>133</v>
      </c>
      <c r="AT100" s="147" t="s">
        <v>352</v>
      </c>
      <c r="AU100" s="147" t="s">
        <v>113</v>
      </c>
      <c r="AY100" s="17" t="s">
        <v>348</v>
      </c>
      <c r="BE100" s="148">
        <f>IF(N100="základní",J100,0)</f>
        <v>0</v>
      </c>
      <c r="BF100" s="148">
        <f>IF(N100="snížená",J100,0)</f>
        <v>0</v>
      </c>
      <c r="BG100" s="148">
        <f>IF(N100="zákl. přenesená",J100,0)</f>
        <v>0</v>
      </c>
      <c r="BH100" s="148">
        <f>IF(N100="sníž. přenesená",J100,0)</f>
        <v>0</v>
      </c>
      <c r="BI100" s="148">
        <f>IF(N100="nulová",J100,0)</f>
        <v>0</v>
      </c>
      <c r="BJ100" s="17" t="s">
        <v>85</v>
      </c>
      <c r="BK100" s="148">
        <f>ROUND(I100*H100,2)</f>
        <v>0</v>
      </c>
      <c r="BL100" s="17" t="s">
        <v>133</v>
      </c>
      <c r="BM100" s="147" t="s">
        <v>1550</v>
      </c>
    </row>
    <row r="101" spans="2:65" s="1" customFormat="1" ht="10.199999999999999">
      <c r="B101" s="33"/>
      <c r="D101" s="149" t="s">
        <v>358</v>
      </c>
      <c r="F101" s="150" t="s">
        <v>806</v>
      </c>
      <c r="I101" s="151"/>
      <c r="L101" s="33"/>
      <c r="M101" s="152"/>
      <c r="T101" s="54"/>
      <c r="AT101" s="17" t="s">
        <v>358</v>
      </c>
      <c r="AU101" s="17" t="s">
        <v>113</v>
      </c>
    </row>
    <row r="102" spans="2:65" s="12" customFormat="1" ht="10.199999999999999">
      <c r="B102" s="153"/>
      <c r="D102" s="154" t="s">
        <v>360</v>
      </c>
      <c r="E102" s="155" t="s">
        <v>32</v>
      </c>
      <c r="F102" s="156" t="s">
        <v>1551</v>
      </c>
      <c r="H102" s="155" t="s">
        <v>32</v>
      </c>
      <c r="I102" s="157"/>
      <c r="L102" s="153"/>
      <c r="M102" s="158"/>
      <c r="T102" s="159"/>
      <c r="AT102" s="155" t="s">
        <v>360</v>
      </c>
      <c r="AU102" s="155" t="s">
        <v>113</v>
      </c>
      <c r="AV102" s="12" t="s">
        <v>85</v>
      </c>
      <c r="AW102" s="12" t="s">
        <v>39</v>
      </c>
      <c r="AX102" s="12" t="s">
        <v>78</v>
      </c>
      <c r="AY102" s="155" t="s">
        <v>348</v>
      </c>
    </row>
    <row r="103" spans="2:65" s="12" customFormat="1" ht="10.199999999999999">
      <c r="B103" s="153"/>
      <c r="D103" s="154" t="s">
        <v>360</v>
      </c>
      <c r="E103" s="155" t="s">
        <v>32</v>
      </c>
      <c r="F103" s="156" t="s">
        <v>1552</v>
      </c>
      <c r="H103" s="155" t="s">
        <v>32</v>
      </c>
      <c r="I103" s="157"/>
      <c r="L103" s="153"/>
      <c r="M103" s="158"/>
      <c r="T103" s="159"/>
      <c r="AT103" s="155" t="s">
        <v>360</v>
      </c>
      <c r="AU103" s="155" t="s">
        <v>113</v>
      </c>
      <c r="AV103" s="12" t="s">
        <v>85</v>
      </c>
      <c r="AW103" s="12" t="s">
        <v>39</v>
      </c>
      <c r="AX103" s="12" t="s">
        <v>78</v>
      </c>
      <c r="AY103" s="155" t="s">
        <v>348</v>
      </c>
    </row>
    <row r="104" spans="2:65" s="12" customFormat="1" ht="10.199999999999999">
      <c r="B104" s="153"/>
      <c r="D104" s="154" t="s">
        <v>360</v>
      </c>
      <c r="E104" s="155" t="s">
        <v>32</v>
      </c>
      <c r="F104" s="156" t="s">
        <v>1553</v>
      </c>
      <c r="H104" s="155" t="s">
        <v>32</v>
      </c>
      <c r="I104" s="157"/>
      <c r="L104" s="153"/>
      <c r="M104" s="158"/>
      <c r="T104" s="159"/>
      <c r="AT104" s="155" t="s">
        <v>360</v>
      </c>
      <c r="AU104" s="155" t="s">
        <v>113</v>
      </c>
      <c r="AV104" s="12" t="s">
        <v>85</v>
      </c>
      <c r="AW104" s="12" t="s">
        <v>39</v>
      </c>
      <c r="AX104" s="12" t="s">
        <v>78</v>
      </c>
      <c r="AY104" s="155" t="s">
        <v>348</v>
      </c>
    </row>
    <row r="105" spans="2:65" s="12" customFormat="1" ht="10.199999999999999">
      <c r="B105" s="153"/>
      <c r="D105" s="154" t="s">
        <v>360</v>
      </c>
      <c r="E105" s="155" t="s">
        <v>32</v>
      </c>
      <c r="F105" s="156" t="s">
        <v>1554</v>
      </c>
      <c r="H105" s="155" t="s">
        <v>32</v>
      </c>
      <c r="I105" s="157"/>
      <c r="L105" s="153"/>
      <c r="M105" s="158"/>
      <c r="T105" s="159"/>
      <c r="AT105" s="155" t="s">
        <v>360</v>
      </c>
      <c r="AU105" s="155" t="s">
        <v>113</v>
      </c>
      <c r="AV105" s="12" t="s">
        <v>85</v>
      </c>
      <c r="AW105" s="12" t="s">
        <v>39</v>
      </c>
      <c r="AX105" s="12" t="s">
        <v>78</v>
      </c>
      <c r="AY105" s="155" t="s">
        <v>348</v>
      </c>
    </row>
    <row r="106" spans="2:65" s="12" customFormat="1" ht="10.199999999999999">
      <c r="B106" s="153"/>
      <c r="D106" s="154" t="s">
        <v>360</v>
      </c>
      <c r="E106" s="155" t="s">
        <v>32</v>
      </c>
      <c r="F106" s="156" t="s">
        <v>1555</v>
      </c>
      <c r="H106" s="155" t="s">
        <v>32</v>
      </c>
      <c r="I106" s="157"/>
      <c r="L106" s="153"/>
      <c r="M106" s="158"/>
      <c r="T106" s="159"/>
      <c r="AT106" s="155" t="s">
        <v>360</v>
      </c>
      <c r="AU106" s="155" t="s">
        <v>113</v>
      </c>
      <c r="AV106" s="12" t="s">
        <v>85</v>
      </c>
      <c r="AW106" s="12" t="s">
        <v>39</v>
      </c>
      <c r="AX106" s="12" t="s">
        <v>78</v>
      </c>
      <c r="AY106" s="155" t="s">
        <v>348</v>
      </c>
    </row>
    <row r="107" spans="2:65" s="13" customFormat="1" ht="10.199999999999999">
      <c r="B107" s="160"/>
      <c r="D107" s="154" t="s">
        <v>360</v>
      </c>
      <c r="E107" s="161" t="s">
        <v>32</v>
      </c>
      <c r="F107" s="162" t="s">
        <v>1556</v>
      </c>
      <c r="H107" s="163">
        <v>7.56</v>
      </c>
      <c r="I107" s="164"/>
      <c r="L107" s="160"/>
      <c r="M107" s="165"/>
      <c r="T107" s="166"/>
      <c r="AT107" s="161" t="s">
        <v>360</v>
      </c>
      <c r="AU107" s="161" t="s">
        <v>113</v>
      </c>
      <c r="AV107" s="13" t="s">
        <v>87</v>
      </c>
      <c r="AW107" s="13" t="s">
        <v>39</v>
      </c>
      <c r="AX107" s="13" t="s">
        <v>85</v>
      </c>
      <c r="AY107" s="161" t="s">
        <v>348</v>
      </c>
    </row>
    <row r="108" spans="2:65" s="1" customFormat="1" ht="55.5" customHeight="1">
      <c r="B108" s="33"/>
      <c r="C108" s="136" t="s">
        <v>87</v>
      </c>
      <c r="D108" s="136" t="s">
        <v>352</v>
      </c>
      <c r="E108" s="137" t="s">
        <v>1557</v>
      </c>
      <c r="F108" s="138" t="s">
        <v>1558</v>
      </c>
      <c r="G108" s="139" t="s">
        <v>355</v>
      </c>
      <c r="H108" s="140">
        <v>7.56</v>
      </c>
      <c r="I108" s="141"/>
      <c r="J108" s="142">
        <f>ROUND(I108*H108,2)</f>
        <v>0</v>
      </c>
      <c r="K108" s="138" t="s">
        <v>356</v>
      </c>
      <c r="L108" s="33"/>
      <c r="M108" s="143" t="s">
        <v>32</v>
      </c>
      <c r="N108" s="144" t="s">
        <v>49</v>
      </c>
      <c r="P108" s="145">
        <f>O108*H108</f>
        <v>0</v>
      </c>
      <c r="Q108" s="145">
        <v>0</v>
      </c>
      <c r="R108" s="145">
        <f>Q108*H108</f>
        <v>0</v>
      </c>
      <c r="S108" s="145">
        <v>0</v>
      </c>
      <c r="T108" s="146">
        <f>S108*H108</f>
        <v>0</v>
      </c>
      <c r="AR108" s="147" t="s">
        <v>133</v>
      </c>
      <c r="AT108" s="147" t="s">
        <v>352</v>
      </c>
      <c r="AU108" s="147" t="s">
        <v>113</v>
      </c>
      <c r="AY108" s="17" t="s">
        <v>348</v>
      </c>
      <c r="BE108" s="148">
        <f>IF(N108="základní",J108,0)</f>
        <v>0</v>
      </c>
      <c r="BF108" s="148">
        <f>IF(N108="snížená",J108,0)</f>
        <v>0</v>
      </c>
      <c r="BG108" s="148">
        <f>IF(N108="zákl. přenesená",J108,0)</f>
        <v>0</v>
      </c>
      <c r="BH108" s="148">
        <f>IF(N108="sníž. přenesená",J108,0)</f>
        <v>0</v>
      </c>
      <c r="BI108" s="148">
        <f>IF(N108="nulová",J108,0)</f>
        <v>0</v>
      </c>
      <c r="BJ108" s="17" t="s">
        <v>85</v>
      </c>
      <c r="BK108" s="148">
        <f>ROUND(I108*H108,2)</f>
        <v>0</v>
      </c>
      <c r="BL108" s="17" t="s">
        <v>133</v>
      </c>
      <c r="BM108" s="147" t="s">
        <v>1559</v>
      </c>
    </row>
    <row r="109" spans="2:65" s="1" customFormat="1" ht="10.199999999999999">
      <c r="B109" s="33"/>
      <c r="D109" s="149" t="s">
        <v>358</v>
      </c>
      <c r="F109" s="150" t="s">
        <v>1560</v>
      </c>
      <c r="I109" s="151"/>
      <c r="L109" s="33"/>
      <c r="M109" s="152"/>
      <c r="T109" s="54"/>
      <c r="AT109" s="17" t="s">
        <v>358</v>
      </c>
      <c r="AU109" s="17" t="s">
        <v>113</v>
      </c>
    </row>
    <row r="110" spans="2:65" s="12" customFormat="1" ht="10.199999999999999">
      <c r="B110" s="153"/>
      <c r="D110" s="154" t="s">
        <v>360</v>
      </c>
      <c r="E110" s="155" t="s">
        <v>32</v>
      </c>
      <c r="F110" s="156" t="s">
        <v>1561</v>
      </c>
      <c r="H110" s="155" t="s">
        <v>32</v>
      </c>
      <c r="I110" s="157"/>
      <c r="L110" s="153"/>
      <c r="M110" s="158"/>
      <c r="T110" s="159"/>
      <c r="AT110" s="155" t="s">
        <v>360</v>
      </c>
      <c r="AU110" s="155" t="s">
        <v>113</v>
      </c>
      <c r="AV110" s="12" t="s">
        <v>85</v>
      </c>
      <c r="AW110" s="12" t="s">
        <v>39</v>
      </c>
      <c r="AX110" s="12" t="s">
        <v>78</v>
      </c>
      <c r="AY110" s="155" t="s">
        <v>348</v>
      </c>
    </row>
    <row r="111" spans="2:65" s="12" customFormat="1" ht="10.199999999999999">
      <c r="B111" s="153"/>
      <c r="D111" s="154" t="s">
        <v>360</v>
      </c>
      <c r="E111" s="155" t="s">
        <v>32</v>
      </c>
      <c r="F111" s="156" t="s">
        <v>1562</v>
      </c>
      <c r="H111" s="155" t="s">
        <v>32</v>
      </c>
      <c r="I111" s="157"/>
      <c r="L111" s="153"/>
      <c r="M111" s="158"/>
      <c r="T111" s="159"/>
      <c r="AT111" s="155" t="s">
        <v>360</v>
      </c>
      <c r="AU111" s="155" t="s">
        <v>113</v>
      </c>
      <c r="AV111" s="12" t="s">
        <v>85</v>
      </c>
      <c r="AW111" s="12" t="s">
        <v>39</v>
      </c>
      <c r="AX111" s="12" t="s">
        <v>78</v>
      </c>
      <c r="AY111" s="155" t="s">
        <v>348</v>
      </c>
    </row>
    <row r="112" spans="2:65" s="13" customFormat="1" ht="10.199999999999999">
      <c r="B112" s="160"/>
      <c r="D112" s="154" t="s">
        <v>360</v>
      </c>
      <c r="E112" s="161" t="s">
        <v>32</v>
      </c>
      <c r="F112" s="162" t="s">
        <v>1563</v>
      </c>
      <c r="H112" s="163">
        <v>7.56</v>
      </c>
      <c r="I112" s="164"/>
      <c r="L112" s="160"/>
      <c r="M112" s="165"/>
      <c r="T112" s="166"/>
      <c r="AT112" s="161" t="s">
        <v>360</v>
      </c>
      <c r="AU112" s="161" t="s">
        <v>113</v>
      </c>
      <c r="AV112" s="13" t="s">
        <v>87</v>
      </c>
      <c r="AW112" s="13" t="s">
        <v>39</v>
      </c>
      <c r="AX112" s="13" t="s">
        <v>85</v>
      </c>
      <c r="AY112" s="161" t="s">
        <v>348</v>
      </c>
    </row>
    <row r="113" spans="2:65" s="1" customFormat="1" ht="62.7" customHeight="1">
      <c r="B113" s="33"/>
      <c r="C113" s="136" t="s">
        <v>113</v>
      </c>
      <c r="D113" s="136" t="s">
        <v>352</v>
      </c>
      <c r="E113" s="137" t="s">
        <v>1564</v>
      </c>
      <c r="F113" s="138" t="s">
        <v>1565</v>
      </c>
      <c r="G113" s="139" t="s">
        <v>355</v>
      </c>
      <c r="H113" s="140">
        <v>7.56</v>
      </c>
      <c r="I113" s="141"/>
      <c r="J113" s="142">
        <f>ROUND(I113*H113,2)</f>
        <v>0</v>
      </c>
      <c r="K113" s="138" t="s">
        <v>356</v>
      </c>
      <c r="L113" s="33"/>
      <c r="M113" s="143" t="s">
        <v>32</v>
      </c>
      <c r="N113" s="144" t="s">
        <v>49</v>
      </c>
      <c r="P113" s="145">
        <f>O113*H113</f>
        <v>0</v>
      </c>
      <c r="Q113" s="145">
        <v>0</v>
      </c>
      <c r="R113" s="145">
        <f>Q113*H113</f>
        <v>0</v>
      </c>
      <c r="S113" s="145">
        <v>0</v>
      </c>
      <c r="T113" s="146">
        <f>S113*H113</f>
        <v>0</v>
      </c>
      <c r="AR113" s="147" t="s">
        <v>133</v>
      </c>
      <c r="AT113" s="147" t="s">
        <v>352</v>
      </c>
      <c r="AU113" s="147" t="s">
        <v>113</v>
      </c>
      <c r="AY113" s="17" t="s">
        <v>348</v>
      </c>
      <c r="BE113" s="148">
        <f>IF(N113="základní",J113,0)</f>
        <v>0</v>
      </c>
      <c r="BF113" s="148">
        <f>IF(N113="snížená",J113,0)</f>
        <v>0</v>
      </c>
      <c r="BG113" s="148">
        <f>IF(N113="zákl. přenesená",J113,0)</f>
        <v>0</v>
      </c>
      <c r="BH113" s="148">
        <f>IF(N113="sníž. přenesená",J113,0)</f>
        <v>0</v>
      </c>
      <c r="BI113" s="148">
        <f>IF(N113="nulová",J113,0)</f>
        <v>0</v>
      </c>
      <c r="BJ113" s="17" t="s">
        <v>85</v>
      </c>
      <c r="BK113" s="148">
        <f>ROUND(I113*H113,2)</f>
        <v>0</v>
      </c>
      <c r="BL113" s="17" t="s">
        <v>133</v>
      </c>
      <c r="BM113" s="147" t="s">
        <v>1566</v>
      </c>
    </row>
    <row r="114" spans="2:65" s="1" customFormat="1" ht="10.199999999999999">
      <c r="B114" s="33"/>
      <c r="D114" s="149" t="s">
        <v>358</v>
      </c>
      <c r="F114" s="150" t="s">
        <v>1567</v>
      </c>
      <c r="I114" s="151"/>
      <c r="L114" s="33"/>
      <c r="M114" s="152"/>
      <c r="T114" s="54"/>
      <c r="AT114" s="17" t="s">
        <v>358</v>
      </c>
      <c r="AU114" s="17" t="s">
        <v>113</v>
      </c>
    </row>
    <row r="115" spans="2:65" s="12" customFormat="1" ht="10.199999999999999">
      <c r="B115" s="153"/>
      <c r="D115" s="154" t="s">
        <v>360</v>
      </c>
      <c r="E115" s="155" t="s">
        <v>32</v>
      </c>
      <c r="F115" s="156" t="s">
        <v>1562</v>
      </c>
      <c r="H115" s="155" t="s">
        <v>32</v>
      </c>
      <c r="I115" s="157"/>
      <c r="L115" s="153"/>
      <c r="M115" s="158"/>
      <c r="T115" s="159"/>
      <c r="AT115" s="155" t="s">
        <v>360</v>
      </c>
      <c r="AU115" s="155" t="s">
        <v>113</v>
      </c>
      <c r="AV115" s="12" t="s">
        <v>85</v>
      </c>
      <c r="AW115" s="12" t="s">
        <v>39</v>
      </c>
      <c r="AX115" s="12" t="s">
        <v>78</v>
      </c>
      <c r="AY115" s="155" t="s">
        <v>348</v>
      </c>
    </row>
    <row r="116" spans="2:65" s="13" customFormat="1" ht="10.199999999999999">
      <c r="B116" s="160"/>
      <c r="D116" s="154" t="s">
        <v>360</v>
      </c>
      <c r="E116" s="161" t="s">
        <v>32</v>
      </c>
      <c r="F116" s="162" t="s">
        <v>1563</v>
      </c>
      <c r="H116" s="163">
        <v>7.56</v>
      </c>
      <c r="I116" s="164"/>
      <c r="L116" s="160"/>
      <c r="M116" s="165"/>
      <c r="T116" s="166"/>
      <c r="AT116" s="161" t="s">
        <v>360</v>
      </c>
      <c r="AU116" s="161" t="s">
        <v>113</v>
      </c>
      <c r="AV116" s="13" t="s">
        <v>87</v>
      </c>
      <c r="AW116" s="13" t="s">
        <v>39</v>
      </c>
      <c r="AX116" s="13" t="s">
        <v>85</v>
      </c>
      <c r="AY116" s="161" t="s">
        <v>348</v>
      </c>
    </row>
    <row r="117" spans="2:65" s="1" customFormat="1" ht="62.7" customHeight="1">
      <c r="B117" s="33"/>
      <c r="C117" s="136" t="s">
        <v>133</v>
      </c>
      <c r="D117" s="136" t="s">
        <v>352</v>
      </c>
      <c r="E117" s="137" t="s">
        <v>395</v>
      </c>
      <c r="F117" s="138" t="s">
        <v>396</v>
      </c>
      <c r="G117" s="139" t="s">
        <v>355</v>
      </c>
      <c r="H117" s="140">
        <v>7.56</v>
      </c>
      <c r="I117" s="141"/>
      <c r="J117" s="142">
        <f>ROUND(I117*H117,2)</f>
        <v>0</v>
      </c>
      <c r="K117" s="138" t="s">
        <v>356</v>
      </c>
      <c r="L117" s="33"/>
      <c r="M117" s="143" t="s">
        <v>32</v>
      </c>
      <c r="N117" s="144" t="s">
        <v>49</v>
      </c>
      <c r="P117" s="145">
        <f>O117*H117</f>
        <v>0</v>
      </c>
      <c r="Q117" s="145">
        <v>0</v>
      </c>
      <c r="R117" s="145">
        <f>Q117*H117</f>
        <v>0</v>
      </c>
      <c r="S117" s="145">
        <v>0</v>
      </c>
      <c r="T117" s="146">
        <f>S117*H117</f>
        <v>0</v>
      </c>
      <c r="AR117" s="147" t="s">
        <v>133</v>
      </c>
      <c r="AT117" s="147" t="s">
        <v>352</v>
      </c>
      <c r="AU117" s="147" t="s">
        <v>113</v>
      </c>
      <c r="AY117" s="17" t="s">
        <v>348</v>
      </c>
      <c r="BE117" s="148">
        <f>IF(N117="základní",J117,0)</f>
        <v>0</v>
      </c>
      <c r="BF117" s="148">
        <f>IF(N117="snížená",J117,0)</f>
        <v>0</v>
      </c>
      <c r="BG117" s="148">
        <f>IF(N117="zákl. přenesená",J117,0)</f>
        <v>0</v>
      </c>
      <c r="BH117" s="148">
        <f>IF(N117="sníž. přenesená",J117,0)</f>
        <v>0</v>
      </c>
      <c r="BI117" s="148">
        <f>IF(N117="nulová",J117,0)</f>
        <v>0</v>
      </c>
      <c r="BJ117" s="17" t="s">
        <v>85</v>
      </c>
      <c r="BK117" s="148">
        <f>ROUND(I117*H117,2)</f>
        <v>0</v>
      </c>
      <c r="BL117" s="17" t="s">
        <v>133</v>
      </c>
      <c r="BM117" s="147" t="s">
        <v>1568</v>
      </c>
    </row>
    <row r="118" spans="2:65" s="1" customFormat="1" ht="10.199999999999999">
      <c r="B118" s="33"/>
      <c r="D118" s="149" t="s">
        <v>358</v>
      </c>
      <c r="F118" s="150" t="s">
        <v>398</v>
      </c>
      <c r="I118" s="151"/>
      <c r="L118" s="33"/>
      <c r="M118" s="152"/>
      <c r="T118" s="54"/>
      <c r="AT118" s="17" t="s">
        <v>358</v>
      </c>
      <c r="AU118" s="17" t="s">
        <v>113</v>
      </c>
    </row>
    <row r="119" spans="2:65" s="12" customFormat="1" ht="10.199999999999999">
      <c r="B119" s="153"/>
      <c r="D119" s="154" t="s">
        <v>360</v>
      </c>
      <c r="E119" s="155" t="s">
        <v>32</v>
      </c>
      <c r="F119" s="156" t="s">
        <v>1562</v>
      </c>
      <c r="H119" s="155" t="s">
        <v>32</v>
      </c>
      <c r="I119" s="157"/>
      <c r="L119" s="153"/>
      <c r="M119" s="158"/>
      <c r="T119" s="159"/>
      <c r="AT119" s="155" t="s">
        <v>360</v>
      </c>
      <c r="AU119" s="155" t="s">
        <v>113</v>
      </c>
      <c r="AV119" s="12" t="s">
        <v>85</v>
      </c>
      <c r="AW119" s="12" t="s">
        <v>39</v>
      </c>
      <c r="AX119" s="12" t="s">
        <v>78</v>
      </c>
      <c r="AY119" s="155" t="s">
        <v>348</v>
      </c>
    </row>
    <row r="120" spans="2:65" s="13" customFormat="1" ht="10.199999999999999">
      <c r="B120" s="160"/>
      <c r="D120" s="154" t="s">
        <v>360</v>
      </c>
      <c r="E120" s="161" t="s">
        <v>32</v>
      </c>
      <c r="F120" s="162" t="s">
        <v>1563</v>
      </c>
      <c r="H120" s="163">
        <v>7.56</v>
      </c>
      <c r="I120" s="164"/>
      <c r="L120" s="160"/>
      <c r="M120" s="165"/>
      <c r="T120" s="166"/>
      <c r="AT120" s="161" t="s">
        <v>360</v>
      </c>
      <c r="AU120" s="161" t="s">
        <v>113</v>
      </c>
      <c r="AV120" s="13" t="s">
        <v>87</v>
      </c>
      <c r="AW120" s="13" t="s">
        <v>39</v>
      </c>
      <c r="AX120" s="13" t="s">
        <v>85</v>
      </c>
      <c r="AY120" s="161" t="s">
        <v>348</v>
      </c>
    </row>
    <row r="121" spans="2:65" s="1" customFormat="1" ht="66.75" customHeight="1">
      <c r="B121" s="33"/>
      <c r="C121" s="136" t="s">
        <v>413</v>
      </c>
      <c r="D121" s="136" t="s">
        <v>352</v>
      </c>
      <c r="E121" s="137" t="s">
        <v>401</v>
      </c>
      <c r="F121" s="138" t="s">
        <v>402</v>
      </c>
      <c r="G121" s="139" t="s">
        <v>355</v>
      </c>
      <c r="H121" s="140">
        <v>37.799999999999997</v>
      </c>
      <c r="I121" s="141"/>
      <c r="J121" s="142">
        <f>ROUND(I121*H121,2)</f>
        <v>0</v>
      </c>
      <c r="K121" s="138" t="s">
        <v>356</v>
      </c>
      <c r="L121" s="33"/>
      <c r="M121" s="143" t="s">
        <v>32</v>
      </c>
      <c r="N121" s="144" t="s">
        <v>49</v>
      </c>
      <c r="P121" s="145">
        <f>O121*H121</f>
        <v>0</v>
      </c>
      <c r="Q121" s="145">
        <v>0</v>
      </c>
      <c r="R121" s="145">
        <f>Q121*H121</f>
        <v>0</v>
      </c>
      <c r="S121" s="145">
        <v>0</v>
      </c>
      <c r="T121" s="146">
        <f>S121*H121</f>
        <v>0</v>
      </c>
      <c r="AR121" s="147" t="s">
        <v>133</v>
      </c>
      <c r="AT121" s="147" t="s">
        <v>352</v>
      </c>
      <c r="AU121" s="147" t="s">
        <v>113</v>
      </c>
      <c r="AY121" s="17" t="s">
        <v>348</v>
      </c>
      <c r="BE121" s="148">
        <f>IF(N121="základní",J121,0)</f>
        <v>0</v>
      </c>
      <c r="BF121" s="148">
        <f>IF(N121="snížená",J121,0)</f>
        <v>0</v>
      </c>
      <c r="BG121" s="148">
        <f>IF(N121="zákl. přenesená",J121,0)</f>
        <v>0</v>
      </c>
      <c r="BH121" s="148">
        <f>IF(N121="sníž. přenesená",J121,0)</f>
        <v>0</v>
      </c>
      <c r="BI121" s="148">
        <f>IF(N121="nulová",J121,0)</f>
        <v>0</v>
      </c>
      <c r="BJ121" s="17" t="s">
        <v>85</v>
      </c>
      <c r="BK121" s="148">
        <f>ROUND(I121*H121,2)</f>
        <v>0</v>
      </c>
      <c r="BL121" s="17" t="s">
        <v>133</v>
      </c>
      <c r="BM121" s="147" t="s">
        <v>1569</v>
      </c>
    </row>
    <row r="122" spans="2:65" s="1" customFormat="1" ht="10.199999999999999">
      <c r="B122" s="33"/>
      <c r="D122" s="149" t="s">
        <v>358</v>
      </c>
      <c r="F122" s="150" t="s">
        <v>404</v>
      </c>
      <c r="I122" s="151"/>
      <c r="L122" s="33"/>
      <c r="M122" s="152"/>
      <c r="T122" s="54"/>
      <c r="AT122" s="17" t="s">
        <v>358</v>
      </c>
      <c r="AU122" s="17" t="s">
        <v>113</v>
      </c>
    </row>
    <row r="123" spans="2:65" s="12" customFormat="1" ht="10.199999999999999">
      <c r="B123" s="153"/>
      <c r="D123" s="154" t="s">
        <v>360</v>
      </c>
      <c r="E123" s="155" t="s">
        <v>32</v>
      </c>
      <c r="F123" s="156" t="s">
        <v>1562</v>
      </c>
      <c r="H123" s="155" t="s">
        <v>32</v>
      </c>
      <c r="I123" s="157"/>
      <c r="L123" s="153"/>
      <c r="M123" s="158"/>
      <c r="T123" s="159"/>
      <c r="AT123" s="155" t="s">
        <v>360</v>
      </c>
      <c r="AU123" s="155" t="s">
        <v>113</v>
      </c>
      <c r="AV123" s="12" t="s">
        <v>85</v>
      </c>
      <c r="AW123" s="12" t="s">
        <v>39</v>
      </c>
      <c r="AX123" s="12" t="s">
        <v>78</v>
      </c>
      <c r="AY123" s="155" t="s">
        <v>348</v>
      </c>
    </row>
    <row r="124" spans="2:65" s="13" customFormat="1" ht="10.199999999999999">
      <c r="B124" s="160"/>
      <c r="D124" s="154" t="s">
        <v>360</v>
      </c>
      <c r="E124" s="161" t="s">
        <v>32</v>
      </c>
      <c r="F124" s="162" t="s">
        <v>1563</v>
      </c>
      <c r="H124" s="163">
        <v>7.56</v>
      </c>
      <c r="I124" s="164"/>
      <c r="L124" s="160"/>
      <c r="M124" s="165"/>
      <c r="T124" s="166"/>
      <c r="AT124" s="161" t="s">
        <v>360</v>
      </c>
      <c r="AU124" s="161" t="s">
        <v>113</v>
      </c>
      <c r="AV124" s="13" t="s">
        <v>87</v>
      </c>
      <c r="AW124" s="13" t="s">
        <v>39</v>
      </c>
      <c r="AX124" s="13" t="s">
        <v>85</v>
      </c>
      <c r="AY124" s="161" t="s">
        <v>348</v>
      </c>
    </row>
    <row r="125" spans="2:65" s="13" customFormat="1" ht="10.199999999999999">
      <c r="B125" s="160"/>
      <c r="D125" s="154" t="s">
        <v>360</v>
      </c>
      <c r="F125" s="162" t="s">
        <v>1570</v>
      </c>
      <c r="H125" s="163">
        <v>37.799999999999997</v>
      </c>
      <c r="I125" s="164"/>
      <c r="L125" s="160"/>
      <c r="M125" s="165"/>
      <c r="T125" s="166"/>
      <c r="AT125" s="161" t="s">
        <v>360</v>
      </c>
      <c r="AU125" s="161" t="s">
        <v>113</v>
      </c>
      <c r="AV125" s="13" t="s">
        <v>87</v>
      </c>
      <c r="AW125" s="13" t="s">
        <v>4</v>
      </c>
      <c r="AX125" s="13" t="s">
        <v>85</v>
      </c>
      <c r="AY125" s="161" t="s">
        <v>348</v>
      </c>
    </row>
    <row r="126" spans="2:65" s="1" customFormat="1" ht="44.25" customHeight="1">
      <c r="B126" s="33"/>
      <c r="C126" s="136" t="s">
        <v>129</v>
      </c>
      <c r="D126" s="136" t="s">
        <v>352</v>
      </c>
      <c r="E126" s="137" t="s">
        <v>1571</v>
      </c>
      <c r="F126" s="138" t="s">
        <v>1572</v>
      </c>
      <c r="G126" s="139" t="s">
        <v>355</v>
      </c>
      <c r="H126" s="140">
        <v>7.56</v>
      </c>
      <c r="I126" s="141"/>
      <c r="J126" s="142">
        <f>ROUND(I126*H126,2)</f>
        <v>0</v>
      </c>
      <c r="K126" s="138" t="s">
        <v>356</v>
      </c>
      <c r="L126" s="33"/>
      <c r="M126" s="143" t="s">
        <v>32</v>
      </c>
      <c r="N126" s="144" t="s">
        <v>49</v>
      </c>
      <c r="P126" s="145">
        <f>O126*H126</f>
        <v>0</v>
      </c>
      <c r="Q126" s="145">
        <v>0</v>
      </c>
      <c r="R126" s="145">
        <f>Q126*H126</f>
        <v>0</v>
      </c>
      <c r="S126" s="145">
        <v>0</v>
      </c>
      <c r="T126" s="146">
        <f>S126*H126</f>
        <v>0</v>
      </c>
      <c r="AR126" s="147" t="s">
        <v>133</v>
      </c>
      <c r="AT126" s="147" t="s">
        <v>352</v>
      </c>
      <c r="AU126" s="147" t="s">
        <v>113</v>
      </c>
      <c r="AY126" s="17" t="s">
        <v>348</v>
      </c>
      <c r="BE126" s="148">
        <f>IF(N126="základní",J126,0)</f>
        <v>0</v>
      </c>
      <c r="BF126" s="148">
        <f>IF(N126="snížená",J126,0)</f>
        <v>0</v>
      </c>
      <c r="BG126" s="148">
        <f>IF(N126="zákl. přenesená",J126,0)</f>
        <v>0</v>
      </c>
      <c r="BH126" s="148">
        <f>IF(N126="sníž. přenesená",J126,0)</f>
        <v>0</v>
      </c>
      <c r="BI126" s="148">
        <f>IF(N126="nulová",J126,0)</f>
        <v>0</v>
      </c>
      <c r="BJ126" s="17" t="s">
        <v>85</v>
      </c>
      <c r="BK126" s="148">
        <f>ROUND(I126*H126,2)</f>
        <v>0</v>
      </c>
      <c r="BL126" s="17" t="s">
        <v>133</v>
      </c>
      <c r="BM126" s="147" t="s">
        <v>1573</v>
      </c>
    </row>
    <row r="127" spans="2:65" s="1" customFormat="1" ht="10.199999999999999">
      <c r="B127" s="33"/>
      <c r="D127" s="149" t="s">
        <v>358</v>
      </c>
      <c r="F127" s="150" t="s">
        <v>1574</v>
      </c>
      <c r="I127" s="151"/>
      <c r="L127" s="33"/>
      <c r="M127" s="152"/>
      <c r="T127" s="54"/>
      <c r="AT127" s="17" t="s">
        <v>358</v>
      </c>
      <c r="AU127" s="17" t="s">
        <v>113</v>
      </c>
    </row>
    <row r="128" spans="2:65" s="12" customFormat="1" ht="10.199999999999999">
      <c r="B128" s="153"/>
      <c r="D128" s="154" t="s">
        <v>360</v>
      </c>
      <c r="E128" s="155" t="s">
        <v>32</v>
      </c>
      <c r="F128" s="156" t="s">
        <v>1575</v>
      </c>
      <c r="H128" s="155" t="s">
        <v>32</v>
      </c>
      <c r="I128" s="157"/>
      <c r="L128" s="153"/>
      <c r="M128" s="158"/>
      <c r="T128" s="159"/>
      <c r="AT128" s="155" t="s">
        <v>360</v>
      </c>
      <c r="AU128" s="155" t="s">
        <v>113</v>
      </c>
      <c r="AV128" s="12" t="s">
        <v>85</v>
      </c>
      <c r="AW128" s="12" t="s">
        <v>39</v>
      </c>
      <c r="AX128" s="12" t="s">
        <v>78</v>
      </c>
      <c r="AY128" s="155" t="s">
        <v>348</v>
      </c>
    </row>
    <row r="129" spans="2:65" s="12" customFormat="1" ht="10.199999999999999">
      <c r="B129" s="153"/>
      <c r="D129" s="154" t="s">
        <v>360</v>
      </c>
      <c r="E129" s="155" t="s">
        <v>32</v>
      </c>
      <c r="F129" s="156" t="s">
        <v>1562</v>
      </c>
      <c r="H129" s="155" t="s">
        <v>32</v>
      </c>
      <c r="I129" s="157"/>
      <c r="L129" s="153"/>
      <c r="M129" s="158"/>
      <c r="T129" s="159"/>
      <c r="AT129" s="155" t="s">
        <v>360</v>
      </c>
      <c r="AU129" s="155" t="s">
        <v>113</v>
      </c>
      <c r="AV129" s="12" t="s">
        <v>85</v>
      </c>
      <c r="AW129" s="12" t="s">
        <v>39</v>
      </c>
      <c r="AX129" s="12" t="s">
        <v>78</v>
      </c>
      <c r="AY129" s="155" t="s">
        <v>348</v>
      </c>
    </row>
    <row r="130" spans="2:65" s="13" customFormat="1" ht="10.199999999999999">
      <c r="B130" s="160"/>
      <c r="D130" s="154" t="s">
        <v>360</v>
      </c>
      <c r="E130" s="161" t="s">
        <v>32</v>
      </c>
      <c r="F130" s="162" t="s">
        <v>1563</v>
      </c>
      <c r="H130" s="163">
        <v>7.56</v>
      </c>
      <c r="I130" s="164"/>
      <c r="L130" s="160"/>
      <c r="M130" s="165"/>
      <c r="T130" s="166"/>
      <c r="AT130" s="161" t="s">
        <v>360</v>
      </c>
      <c r="AU130" s="161" t="s">
        <v>113</v>
      </c>
      <c r="AV130" s="13" t="s">
        <v>87</v>
      </c>
      <c r="AW130" s="13" t="s">
        <v>39</v>
      </c>
      <c r="AX130" s="13" t="s">
        <v>85</v>
      </c>
      <c r="AY130" s="161" t="s">
        <v>348</v>
      </c>
    </row>
    <row r="131" spans="2:65" s="1" customFormat="1" ht="44.25" customHeight="1">
      <c r="B131" s="33"/>
      <c r="C131" s="136" t="s">
        <v>425</v>
      </c>
      <c r="D131" s="136" t="s">
        <v>352</v>
      </c>
      <c r="E131" s="137" t="s">
        <v>406</v>
      </c>
      <c r="F131" s="138" t="s">
        <v>407</v>
      </c>
      <c r="G131" s="139" t="s">
        <v>408</v>
      </c>
      <c r="H131" s="140">
        <v>13.23</v>
      </c>
      <c r="I131" s="141"/>
      <c r="J131" s="142">
        <f>ROUND(I131*H131,2)</f>
        <v>0</v>
      </c>
      <c r="K131" s="138" t="s">
        <v>356</v>
      </c>
      <c r="L131" s="33"/>
      <c r="M131" s="143" t="s">
        <v>32</v>
      </c>
      <c r="N131" s="144" t="s">
        <v>49</v>
      </c>
      <c r="P131" s="145">
        <f>O131*H131</f>
        <v>0</v>
      </c>
      <c r="Q131" s="145">
        <v>0</v>
      </c>
      <c r="R131" s="145">
        <f>Q131*H131</f>
        <v>0</v>
      </c>
      <c r="S131" s="145">
        <v>0</v>
      </c>
      <c r="T131" s="146">
        <f>S131*H131</f>
        <v>0</v>
      </c>
      <c r="AR131" s="147" t="s">
        <v>133</v>
      </c>
      <c r="AT131" s="147" t="s">
        <v>352</v>
      </c>
      <c r="AU131" s="147" t="s">
        <v>113</v>
      </c>
      <c r="AY131" s="17" t="s">
        <v>348</v>
      </c>
      <c r="BE131" s="148">
        <f>IF(N131="základní",J131,0)</f>
        <v>0</v>
      </c>
      <c r="BF131" s="148">
        <f>IF(N131="snížená",J131,0)</f>
        <v>0</v>
      </c>
      <c r="BG131" s="148">
        <f>IF(N131="zákl. přenesená",J131,0)</f>
        <v>0</v>
      </c>
      <c r="BH131" s="148">
        <f>IF(N131="sníž. přenesená",J131,0)</f>
        <v>0</v>
      </c>
      <c r="BI131" s="148">
        <f>IF(N131="nulová",J131,0)</f>
        <v>0</v>
      </c>
      <c r="BJ131" s="17" t="s">
        <v>85</v>
      </c>
      <c r="BK131" s="148">
        <f>ROUND(I131*H131,2)</f>
        <v>0</v>
      </c>
      <c r="BL131" s="17" t="s">
        <v>133</v>
      </c>
      <c r="BM131" s="147" t="s">
        <v>1576</v>
      </c>
    </row>
    <row r="132" spans="2:65" s="1" customFormat="1" ht="10.199999999999999">
      <c r="B132" s="33"/>
      <c r="D132" s="149" t="s">
        <v>358</v>
      </c>
      <c r="F132" s="150" t="s">
        <v>410</v>
      </c>
      <c r="I132" s="151"/>
      <c r="L132" s="33"/>
      <c r="M132" s="152"/>
      <c r="T132" s="54"/>
      <c r="AT132" s="17" t="s">
        <v>358</v>
      </c>
      <c r="AU132" s="17" t="s">
        <v>113</v>
      </c>
    </row>
    <row r="133" spans="2:65" s="12" customFormat="1" ht="20.399999999999999">
      <c r="B133" s="153"/>
      <c r="D133" s="154" t="s">
        <v>360</v>
      </c>
      <c r="E133" s="155" t="s">
        <v>32</v>
      </c>
      <c r="F133" s="156" t="s">
        <v>411</v>
      </c>
      <c r="H133" s="155" t="s">
        <v>32</v>
      </c>
      <c r="I133" s="157"/>
      <c r="L133" s="153"/>
      <c r="M133" s="158"/>
      <c r="T133" s="159"/>
      <c r="AT133" s="155" t="s">
        <v>360</v>
      </c>
      <c r="AU133" s="155" t="s">
        <v>113</v>
      </c>
      <c r="AV133" s="12" t="s">
        <v>85</v>
      </c>
      <c r="AW133" s="12" t="s">
        <v>39</v>
      </c>
      <c r="AX133" s="12" t="s">
        <v>78</v>
      </c>
      <c r="AY133" s="155" t="s">
        <v>348</v>
      </c>
    </row>
    <row r="134" spans="2:65" s="12" customFormat="1" ht="10.199999999999999">
      <c r="B134" s="153"/>
      <c r="D134" s="154" t="s">
        <v>360</v>
      </c>
      <c r="E134" s="155" t="s">
        <v>32</v>
      </c>
      <c r="F134" s="156" t="s">
        <v>1562</v>
      </c>
      <c r="H134" s="155" t="s">
        <v>32</v>
      </c>
      <c r="I134" s="157"/>
      <c r="L134" s="153"/>
      <c r="M134" s="158"/>
      <c r="T134" s="159"/>
      <c r="AT134" s="155" t="s">
        <v>360</v>
      </c>
      <c r="AU134" s="155" t="s">
        <v>113</v>
      </c>
      <c r="AV134" s="12" t="s">
        <v>85</v>
      </c>
      <c r="AW134" s="12" t="s">
        <v>39</v>
      </c>
      <c r="AX134" s="12" t="s">
        <v>78</v>
      </c>
      <c r="AY134" s="155" t="s">
        <v>348</v>
      </c>
    </row>
    <row r="135" spans="2:65" s="13" customFormat="1" ht="10.199999999999999">
      <c r="B135" s="160"/>
      <c r="D135" s="154" t="s">
        <v>360</v>
      </c>
      <c r="E135" s="161" t="s">
        <v>32</v>
      </c>
      <c r="F135" s="162" t="s">
        <v>1577</v>
      </c>
      <c r="H135" s="163">
        <v>13.23</v>
      </c>
      <c r="I135" s="164"/>
      <c r="L135" s="160"/>
      <c r="M135" s="165"/>
      <c r="T135" s="166"/>
      <c r="AT135" s="161" t="s">
        <v>360</v>
      </c>
      <c r="AU135" s="161" t="s">
        <v>113</v>
      </c>
      <c r="AV135" s="13" t="s">
        <v>87</v>
      </c>
      <c r="AW135" s="13" t="s">
        <v>39</v>
      </c>
      <c r="AX135" s="13" t="s">
        <v>85</v>
      </c>
      <c r="AY135" s="161" t="s">
        <v>348</v>
      </c>
    </row>
    <row r="136" spans="2:65" s="1" customFormat="1" ht="37.799999999999997" customHeight="1">
      <c r="B136" s="33"/>
      <c r="C136" s="136" t="s">
        <v>433</v>
      </c>
      <c r="D136" s="136" t="s">
        <v>352</v>
      </c>
      <c r="E136" s="137" t="s">
        <v>414</v>
      </c>
      <c r="F136" s="138" t="s">
        <v>415</v>
      </c>
      <c r="G136" s="139" t="s">
        <v>355</v>
      </c>
      <c r="H136" s="140">
        <v>7.56</v>
      </c>
      <c r="I136" s="141"/>
      <c r="J136" s="142">
        <f>ROUND(I136*H136,2)</f>
        <v>0</v>
      </c>
      <c r="K136" s="138" t="s">
        <v>356</v>
      </c>
      <c r="L136" s="33"/>
      <c r="M136" s="143" t="s">
        <v>32</v>
      </c>
      <c r="N136" s="144" t="s">
        <v>49</v>
      </c>
      <c r="P136" s="145">
        <f>O136*H136</f>
        <v>0</v>
      </c>
      <c r="Q136" s="145">
        <v>0</v>
      </c>
      <c r="R136" s="145">
        <f>Q136*H136</f>
        <v>0</v>
      </c>
      <c r="S136" s="145">
        <v>0</v>
      </c>
      <c r="T136" s="146">
        <f>S136*H136</f>
        <v>0</v>
      </c>
      <c r="AR136" s="147" t="s">
        <v>133</v>
      </c>
      <c r="AT136" s="147" t="s">
        <v>352</v>
      </c>
      <c r="AU136" s="147" t="s">
        <v>113</v>
      </c>
      <c r="AY136" s="17" t="s">
        <v>348</v>
      </c>
      <c r="BE136" s="148">
        <f>IF(N136="základní",J136,0)</f>
        <v>0</v>
      </c>
      <c r="BF136" s="148">
        <f>IF(N136="snížená",J136,0)</f>
        <v>0</v>
      </c>
      <c r="BG136" s="148">
        <f>IF(N136="zákl. přenesená",J136,0)</f>
        <v>0</v>
      </c>
      <c r="BH136" s="148">
        <f>IF(N136="sníž. přenesená",J136,0)</f>
        <v>0</v>
      </c>
      <c r="BI136" s="148">
        <f>IF(N136="nulová",J136,0)</f>
        <v>0</v>
      </c>
      <c r="BJ136" s="17" t="s">
        <v>85</v>
      </c>
      <c r="BK136" s="148">
        <f>ROUND(I136*H136,2)</f>
        <v>0</v>
      </c>
      <c r="BL136" s="17" t="s">
        <v>133</v>
      </c>
      <c r="BM136" s="147" t="s">
        <v>1578</v>
      </c>
    </row>
    <row r="137" spans="2:65" s="1" customFormat="1" ht="10.199999999999999">
      <c r="B137" s="33"/>
      <c r="D137" s="149" t="s">
        <v>358</v>
      </c>
      <c r="F137" s="150" t="s">
        <v>417</v>
      </c>
      <c r="I137" s="151"/>
      <c r="L137" s="33"/>
      <c r="M137" s="152"/>
      <c r="T137" s="54"/>
      <c r="AT137" s="17" t="s">
        <v>358</v>
      </c>
      <c r="AU137" s="17" t="s">
        <v>113</v>
      </c>
    </row>
    <row r="138" spans="2:65" s="12" customFormat="1" ht="10.199999999999999">
      <c r="B138" s="153"/>
      <c r="D138" s="154" t="s">
        <v>360</v>
      </c>
      <c r="E138" s="155" t="s">
        <v>32</v>
      </c>
      <c r="F138" s="156" t="s">
        <v>1562</v>
      </c>
      <c r="H138" s="155" t="s">
        <v>32</v>
      </c>
      <c r="I138" s="157"/>
      <c r="L138" s="153"/>
      <c r="M138" s="158"/>
      <c r="T138" s="159"/>
      <c r="AT138" s="155" t="s">
        <v>360</v>
      </c>
      <c r="AU138" s="155" t="s">
        <v>113</v>
      </c>
      <c r="AV138" s="12" t="s">
        <v>85</v>
      </c>
      <c r="AW138" s="12" t="s">
        <v>39</v>
      </c>
      <c r="AX138" s="12" t="s">
        <v>78</v>
      </c>
      <c r="AY138" s="155" t="s">
        <v>348</v>
      </c>
    </row>
    <row r="139" spans="2:65" s="13" customFormat="1" ht="10.199999999999999">
      <c r="B139" s="160"/>
      <c r="D139" s="154" t="s">
        <v>360</v>
      </c>
      <c r="E139" s="161" t="s">
        <v>32</v>
      </c>
      <c r="F139" s="162" t="s">
        <v>1563</v>
      </c>
      <c r="H139" s="163">
        <v>7.56</v>
      </c>
      <c r="I139" s="164"/>
      <c r="L139" s="160"/>
      <c r="M139" s="165"/>
      <c r="T139" s="166"/>
      <c r="AT139" s="161" t="s">
        <v>360</v>
      </c>
      <c r="AU139" s="161" t="s">
        <v>113</v>
      </c>
      <c r="AV139" s="13" t="s">
        <v>87</v>
      </c>
      <c r="AW139" s="13" t="s">
        <v>39</v>
      </c>
      <c r="AX139" s="13" t="s">
        <v>85</v>
      </c>
      <c r="AY139" s="161" t="s">
        <v>348</v>
      </c>
    </row>
    <row r="140" spans="2:65" s="1" customFormat="1" ht="44.25" customHeight="1">
      <c r="B140" s="33"/>
      <c r="C140" s="136" t="s">
        <v>445</v>
      </c>
      <c r="D140" s="136" t="s">
        <v>352</v>
      </c>
      <c r="E140" s="137" t="s">
        <v>1579</v>
      </c>
      <c r="F140" s="138" t="s">
        <v>1580</v>
      </c>
      <c r="G140" s="139" t="s">
        <v>355</v>
      </c>
      <c r="H140" s="140">
        <v>7.56</v>
      </c>
      <c r="I140" s="141"/>
      <c r="J140" s="142">
        <f>ROUND(I140*H140,2)</f>
        <v>0</v>
      </c>
      <c r="K140" s="138" t="s">
        <v>356</v>
      </c>
      <c r="L140" s="33"/>
      <c r="M140" s="143" t="s">
        <v>32</v>
      </c>
      <c r="N140" s="144" t="s">
        <v>49</v>
      </c>
      <c r="P140" s="145">
        <f>O140*H140</f>
        <v>0</v>
      </c>
      <c r="Q140" s="145">
        <v>0</v>
      </c>
      <c r="R140" s="145">
        <f>Q140*H140</f>
        <v>0</v>
      </c>
      <c r="S140" s="145">
        <v>0</v>
      </c>
      <c r="T140" s="146">
        <f>S140*H140</f>
        <v>0</v>
      </c>
      <c r="AR140" s="147" t="s">
        <v>133</v>
      </c>
      <c r="AT140" s="147" t="s">
        <v>352</v>
      </c>
      <c r="AU140" s="147" t="s">
        <v>113</v>
      </c>
      <c r="AY140" s="17" t="s">
        <v>348</v>
      </c>
      <c r="BE140" s="148">
        <f>IF(N140="základní",J140,0)</f>
        <v>0</v>
      </c>
      <c r="BF140" s="148">
        <f>IF(N140="snížená",J140,0)</f>
        <v>0</v>
      </c>
      <c r="BG140" s="148">
        <f>IF(N140="zákl. přenesená",J140,0)</f>
        <v>0</v>
      </c>
      <c r="BH140" s="148">
        <f>IF(N140="sníž. přenesená",J140,0)</f>
        <v>0</v>
      </c>
      <c r="BI140" s="148">
        <f>IF(N140="nulová",J140,0)</f>
        <v>0</v>
      </c>
      <c r="BJ140" s="17" t="s">
        <v>85</v>
      </c>
      <c r="BK140" s="148">
        <f>ROUND(I140*H140,2)</f>
        <v>0</v>
      </c>
      <c r="BL140" s="17" t="s">
        <v>133</v>
      </c>
      <c r="BM140" s="147" t="s">
        <v>1581</v>
      </c>
    </row>
    <row r="141" spans="2:65" s="1" customFormat="1" ht="10.199999999999999">
      <c r="B141" s="33"/>
      <c r="D141" s="149" t="s">
        <v>358</v>
      </c>
      <c r="F141" s="150" t="s">
        <v>1582</v>
      </c>
      <c r="I141" s="151"/>
      <c r="L141" s="33"/>
      <c r="M141" s="152"/>
      <c r="T141" s="54"/>
      <c r="AT141" s="17" t="s">
        <v>358</v>
      </c>
      <c r="AU141" s="17" t="s">
        <v>113</v>
      </c>
    </row>
    <row r="142" spans="2:65" s="12" customFormat="1" ht="10.199999999999999">
      <c r="B142" s="153"/>
      <c r="D142" s="154" t="s">
        <v>360</v>
      </c>
      <c r="E142" s="155" t="s">
        <v>32</v>
      </c>
      <c r="F142" s="156" t="s">
        <v>1551</v>
      </c>
      <c r="H142" s="155" t="s">
        <v>32</v>
      </c>
      <c r="I142" s="157"/>
      <c r="L142" s="153"/>
      <c r="M142" s="158"/>
      <c r="T142" s="159"/>
      <c r="AT142" s="155" t="s">
        <v>360</v>
      </c>
      <c r="AU142" s="155" t="s">
        <v>113</v>
      </c>
      <c r="AV142" s="12" t="s">
        <v>85</v>
      </c>
      <c r="AW142" s="12" t="s">
        <v>39</v>
      </c>
      <c r="AX142" s="12" t="s">
        <v>78</v>
      </c>
      <c r="AY142" s="155" t="s">
        <v>348</v>
      </c>
    </row>
    <row r="143" spans="2:65" s="12" customFormat="1" ht="10.199999999999999">
      <c r="B143" s="153"/>
      <c r="D143" s="154" t="s">
        <v>360</v>
      </c>
      <c r="E143" s="155" t="s">
        <v>32</v>
      </c>
      <c r="F143" s="156" t="s">
        <v>1552</v>
      </c>
      <c r="H143" s="155" t="s">
        <v>32</v>
      </c>
      <c r="I143" s="157"/>
      <c r="L143" s="153"/>
      <c r="M143" s="158"/>
      <c r="T143" s="159"/>
      <c r="AT143" s="155" t="s">
        <v>360</v>
      </c>
      <c r="AU143" s="155" t="s">
        <v>113</v>
      </c>
      <c r="AV143" s="12" t="s">
        <v>85</v>
      </c>
      <c r="AW143" s="12" t="s">
        <v>39</v>
      </c>
      <c r="AX143" s="12" t="s">
        <v>78</v>
      </c>
      <c r="AY143" s="155" t="s">
        <v>348</v>
      </c>
    </row>
    <row r="144" spans="2:65" s="12" customFormat="1" ht="20.399999999999999">
      <c r="B144" s="153"/>
      <c r="D144" s="154" t="s">
        <v>360</v>
      </c>
      <c r="E144" s="155" t="s">
        <v>32</v>
      </c>
      <c r="F144" s="156" t="s">
        <v>1583</v>
      </c>
      <c r="H144" s="155" t="s">
        <v>32</v>
      </c>
      <c r="I144" s="157"/>
      <c r="L144" s="153"/>
      <c r="M144" s="158"/>
      <c r="T144" s="159"/>
      <c r="AT144" s="155" t="s">
        <v>360</v>
      </c>
      <c r="AU144" s="155" t="s">
        <v>113</v>
      </c>
      <c r="AV144" s="12" t="s">
        <v>85</v>
      </c>
      <c r="AW144" s="12" t="s">
        <v>39</v>
      </c>
      <c r="AX144" s="12" t="s">
        <v>78</v>
      </c>
      <c r="AY144" s="155" t="s">
        <v>348</v>
      </c>
    </row>
    <row r="145" spans="2:65" s="12" customFormat="1" ht="10.199999999999999">
      <c r="B145" s="153"/>
      <c r="D145" s="154" t="s">
        <v>360</v>
      </c>
      <c r="E145" s="155" t="s">
        <v>32</v>
      </c>
      <c r="F145" s="156" t="s">
        <v>1553</v>
      </c>
      <c r="H145" s="155" t="s">
        <v>32</v>
      </c>
      <c r="I145" s="157"/>
      <c r="L145" s="153"/>
      <c r="M145" s="158"/>
      <c r="T145" s="159"/>
      <c r="AT145" s="155" t="s">
        <v>360</v>
      </c>
      <c r="AU145" s="155" t="s">
        <v>113</v>
      </c>
      <c r="AV145" s="12" t="s">
        <v>85</v>
      </c>
      <c r="AW145" s="12" t="s">
        <v>39</v>
      </c>
      <c r="AX145" s="12" t="s">
        <v>78</v>
      </c>
      <c r="AY145" s="155" t="s">
        <v>348</v>
      </c>
    </row>
    <row r="146" spans="2:65" s="12" customFormat="1" ht="10.199999999999999">
      <c r="B146" s="153"/>
      <c r="D146" s="154" t="s">
        <v>360</v>
      </c>
      <c r="E146" s="155" t="s">
        <v>32</v>
      </c>
      <c r="F146" s="156" t="s">
        <v>1554</v>
      </c>
      <c r="H146" s="155" t="s">
        <v>32</v>
      </c>
      <c r="I146" s="157"/>
      <c r="L146" s="153"/>
      <c r="M146" s="158"/>
      <c r="T146" s="159"/>
      <c r="AT146" s="155" t="s">
        <v>360</v>
      </c>
      <c r="AU146" s="155" t="s">
        <v>113</v>
      </c>
      <c r="AV146" s="12" t="s">
        <v>85</v>
      </c>
      <c r="AW146" s="12" t="s">
        <v>39</v>
      </c>
      <c r="AX146" s="12" t="s">
        <v>78</v>
      </c>
      <c r="AY146" s="155" t="s">
        <v>348</v>
      </c>
    </row>
    <row r="147" spans="2:65" s="12" customFormat="1" ht="10.199999999999999">
      <c r="B147" s="153"/>
      <c r="D147" s="154" t="s">
        <v>360</v>
      </c>
      <c r="E147" s="155" t="s">
        <v>32</v>
      </c>
      <c r="F147" s="156" t="s">
        <v>1555</v>
      </c>
      <c r="H147" s="155" t="s">
        <v>32</v>
      </c>
      <c r="I147" s="157"/>
      <c r="L147" s="153"/>
      <c r="M147" s="158"/>
      <c r="T147" s="159"/>
      <c r="AT147" s="155" t="s">
        <v>360</v>
      </c>
      <c r="AU147" s="155" t="s">
        <v>113</v>
      </c>
      <c r="AV147" s="12" t="s">
        <v>85</v>
      </c>
      <c r="AW147" s="12" t="s">
        <v>39</v>
      </c>
      <c r="AX147" s="12" t="s">
        <v>78</v>
      </c>
      <c r="AY147" s="155" t="s">
        <v>348</v>
      </c>
    </row>
    <row r="148" spans="2:65" s="13" customFormat="1" ht="10.199999999999999">
      <c r="B148" s="160"/>
      <c r="D148" s="154" t="s">
        <v>360</v>
      </c>
      <c r="E148" s="161" t="s">
        <v>32</v>
      </c>
      <c r="F148" s="162" t="s">
        <v>1556</v>
      </c>
      <c r="H148" s="163">
        <v>7.56</v>
      </c>
      <c r="I148" s="164"/>
      <c r="L148" s="160"/>
      <c r="M148" s="165"/>
      <c r="T148" s="166"/>
      <c r="AT148" s="161" t="s">
        <v>360</v>
      </c>
      <c r="AU148" s="161" t="s">
        <v>113</v>
      </c>
      <c r="AV148" s="13" t="s">
        <v>87</v>
      </c>
      <c r="AW148" s="13" t="s">
        <v>39</v>
      </c>
      <c r="AX148" s="13" t="s">
        <v>85</v>
      </c>
      <c r="AY148" s="161" t="s">
        <v>348</v>
      </c>
    </row>
    <row r="149" spans="2:65" s="1" customFormat="1" ht="24.15" customHeight="1">
      <c r="B149" s="33"/>
      <c r="C149" s="136" t="s">
        <v>452</v>
      </c>
      <c r="D149" s="136" t="s">
        <v>352</v>
      </c>
      <c r="E149" s="137" t="s">
        <v>1584</v>
      </c>
      <c r="F149" s="138" t="s">
        <v>1585</v>
      </c>
      <c r="G149" s="139" t="s">
        <v>355</v>
      </c>
      <c r="H149" s="140">
        <v>7.56</v>
      </c>
      <c r="I149" s="141"/>
      <c r="J149" s="142">
        <f>ROUND(I149*H149,2)</f>
        <v>0</v>
      </c>
      <c r="K149" s="138" t="s">
        <v>356</v>
      </c>
      <c r="L149" s="33"/>
      <c r="M149" s="143" t="s">
        <v>32</v>
      </c>
      <c r="N149" s="144" t="s">
        <v>49</v>
      </c>
      <c r="P149" s="145">
        <f>O149*H149</f>
        <v>0</v>
      </c>
      <c r="Q149" s="145">
        <v>0</v>
      </c>
      <c r="R149" s="145">
        <f>Q149*H149</f>
        <v>0</v>
      </c>
      <c r="S149" s="145">
        <v>0</v>
      </c>
      <c r="T149" s="146">
        <f>S149*H149</f>
        <v>0</v>
      </c>
      <c r="AR149" s="147" t="s">
        <v>133</v>
      </c>
      <c r="AT149" s="147" t="s">
        <v>352</v>
      </c>
      <c r="AU149" s="147" t="s">
        <v>113</v>
      </c>
      <c r="AY149" s="17" t="s">
        <v>348</v>
      </c>
      <c r="BE149" s="148">
        <f>IF(N149="základní",J149,0)</f>
        <v>0</v>
      </c>
      <c r="BF149" s="148">
        <f>IF(N149="snížená",J149,0)</f>
        <v>0</v>
      </c>
      <c r="BG149" s="148">
        <f>IF(N149="zákl. přenesená",J149,0)</f>
        <v>0</v>
      </c>
      <c r="BH149" s="148">
        <f>IF(N149="sníž. přenesená",J149,0)</f>
        <v>0</v>
      </c>
      <c r="BI149" s="148">
        <f>IF(N149="nulová",J149,0)</f>
        <v>0</v>
      </c>
      <c r="BJ149" s="17" t="s">
        <v>85</v>
      </c>
      <c r="BK149" s="148">
        <f>ROUND(I149*H149,2)</f>
        <v>0</v>
      </c>
      <c r="BL149" s="17" t="s">
        <v>133</v>
      </c>
      <c r="BM149" s="147" t="s">
        <v>1586</v>
      </c>
    </row>
    <row r="150" spans="2:65" s="1" customFormat="1" ht="10.199999999999999">
      <c r="B150" s="33"/>
      <c r="D150" s="149" t="s">
        <v>358</v>
      </c>
      <c r="F150" s="150" t="s">
        <v>1587</v>
      </c>
      <c r="I150" s="151"/>
      <c r="L150" s="33"/>
      <c r="M150" s="152"/>
      <c r="T150" s="54"/>
      <c r="AT150" s="17" t="s">
        <v>358</v>
      </c>
      <c r="AU150" s="17" t="s">
        <v>113</v>
      </c>
    </row>
    <row r="151" spans="2:65" s="12" customFormat="1" ht="10.199999999999999">
      <c r="B151" s="153"/>
      <c r="D151" s="154" t="s">
        <v>360</v>
      </c>
      <c r="E151" s="155" t="s">
        <v>32</v>
      </c>
      <c r="F151" s="156" t="s">
        <v>1551</v>
      </c>
      <c r="H151" s="155" t="s">
        <v>32</v>
      </c>
      <c r="I151" s="157"/>
      <c r="L151" s="153"/>
      <c r="M151" s="158"/>
      <c r="T151" s="159"/>
      <c r="AT151" s="155" t="s">
        <v>360</v>
      </c>
      <c r="AU151" s="155" t="s">
        <v>113</v>
      </c>
      <c r="AV151" s="12" t="s">
        <v>85</v>
      </c>
      <c r="AW151" s="12" t="s">
        <v>39</v>
      </c>
      <c r="AX151" s="12" t="s">
        <v>78</v>
      </c>
      <c r="AY151" s="155" t="s">
        <v>348</v>
      </c>
    </row>
    <row r="152" spans="2:65" s="12" customFormat="1" ht="10.199999999999999">
      <c r="B152" s="153"/>
      <c r="D152" s="154" t="s">
        <v>360</v>
      </c>
      <c r="E152" s="155" t="s">
        <v>32</v>
      </c>
      <c r="F152" s="156" t="s">
        <v>1552</v>
      </c>
      <c r="H152" s="155" t="s">
        <v>32</v>
      </c>
      <c r="I152" s="157"/>
      <c r="L152" s="153"/>
      <c r="M152" s="158"/>
      <c r="T152" s="159"/>
      <c r="AT152" s="155" t="s">
        <v>360</v>
      </c>
      <c r="AU152" s="155" t="s">
        <v>113</v>
      </c>
      <c r="AV152" s="12" t="s">
        <v>85</v>
      </c>
      <c r="AW152" s="12" t="s">
        <v>39</v>
      </c>
      <c r="AX152" s="12" t="s">
        <v>78</v>
      </c>
      <c r="AY152" s="155" t="s">
        <v>348</v>
      </c>
    </row>
    <row r="153" spans="2:65" s="12" customFormat="1" ht="10.199999999999999">
      <c r="B153" s="153"/>
      <c r="D153" s="154" t="s">
        <v>360</v>
      </c>
      <c r="E153" s="155" t="s">
        <v>32</v>
      </c>
      <c r="F153" s="156" t="s">
        <v>1588</v>
      </c>
      <c r="H153" s="155" t="s">
        <v>32</v>
      </c>
      <c r="I153" s="157"/>
      <c r="L153" s="153"/>
      <c r="M153" s="158"/>
      <c r="T153" s="159"/>
      <c r="AT153" s="155" t="s">
        <v>360</v>
      </c>
      <c r="AU153" s="155" t="s">
        <v>113</v>
      </c>
      <c r="AV153" s="12" t="s">
        <v>85</v>
      </c>
      <c r="AW153" s="12" t="s">
        <v>39</v>
      </c>
      <c r="AX153" s="12" t="s">
        <v>78</v>
      </c>
      <c r="AY153" s="155" t="s">
        <v>348</v>
      </c>
    </row>
    <row r="154" spans="2:65" s="12" customFormat="1" ht="10.199999999999999">
      <c r="B154" s="153"/>
      <c r="D154" s="154" t="s">
        <v>360</v>
      </c>
      <c r="E154" s="155" t="s">
        <v>32</v>
      </c>
      <c r="F154" s="156" t="s">
        <v>1589</v>
      </c>
      <c r="H154" s="155" t="s">
        <v>32</v>
      </c>
      <c r="I154" s="157"/>
      <c r="L154" s="153"/>
      <c r="M154" s="158"/>
      <c r="T154" s="159"/>
      <c r="AT154" s="155" t="s">
        <v>360</v>
      </c>
      <c r="AU154" s="155" t="s">
        <v>113</v>
      </c>
      <c r="AV154" s="12" t="s">
        <v>85</v>
      </c>
      <c r="AW154" s="12" t="s">
        <v>39</v>
      </c>
      <c r="AX154" s="12" t="s">
        <v>78</v>
      </c>
      <c r="AY154" s="155" t="s">
        <v>348</v>
      </c>
    </row>
    <row r="155" spans="2:65" s="12" customFormat="1" ht="10.199999999999999">
      <c r="B155" s="153"/>
      <c r="D155" s="154" t="s">
        <v>360</v>
      </c>
      <c r="E155" s="155" t="s">
        <v>32</v>
      </c>
      <c r="F155" s="156" t="s">
        <v>1590</v>
      </c>
      <c r="H155" s="155" t="s">
        <v>32</v>
      </c>
      <c r="I155" s="157"/>
      <c r="L155" s="153"/>
      <c r="M155" s="158"/>
      <c r="T155" s="159"/>
      <c r="AT155" s="155" t="s">
        <v>360</v>
      </c>
      <c r="AU155" s="155" t="s">
        <v>113</v>
      </c>
      <c r="AV155" s="12" t="s">
        <v>85</v>
      </c>
      <c r="AW155" s="12" t="s">
        <v>39</v>
      </c>
      <c r="AX155" s="12" t="s">
        <v>78</v>
      </c>
      <c r="AY155" s="155" t="s">
        <v>348</v>
      </c>
    </row>
    <row r="156" spans="2:65" s="12" customFormat="1" ht="10.199999999999999">
      <c r="B156" s="153"/>
      <c r="D156" s="154" t="s">
        <v>360</v>
      </c>
      <c r="E156" s="155" t="s">
        <v>32</v>
      </c>
      <c r="F156" s="156" t="s">
        <v>1591</v>
      </c>
      <c r="H156" s="155" t="s">
        <v>32</v>
      </c>
      <c r="I156" s="157"/>
      <c r="L156" s="153"/>
      <c r="M156" s="158"/>
      <c r="T156" s="159"/>
      <c r="AT156" s="155" t="s">
        <v>360</v>
      </c>
      <c r="AU156" s="155" t="s">
        <v>113</v>
      </c>
      <c r="AV156" s="12" t="s">
        <v>85</v>
      </c>
      <c r="AW156" s="12" t="s">
        <v>39</v>
      </c>
      <c r="AX156" s="12" t="s">
        <v>78</v>
      </c>
      <c r="AY156" s="155" t="s">
        <v>348</v>
      </c>
    </row>
    <row r="157" spans="2:65" s="12" customFormat="1" ht="10.199999999999999">
      <c r="B157" s="153"/>
      <c r="D157" s="154" t="s">
        <v>360</v>
      </c>
      <c r="E157" s="155" t="s">
        <v>32</v>
      </c>
      <c r="F157" s="156" t="s">
        <v>1592</v>
      </c>
      <c r="H157" s="155" t="s">
        <v>32</v>
      </c>
      <c r="I157" s="157"/>
      <c r="L157" s="153"/>
      <c r="M157" s="158"/>
      <c r="T157" s="159"/>
      <c r="AT157" s="155" t="s">
        <v>360</v>
      </c>
      <c r="AU157" s="155" t="s">
        <v>113</v>
      </c>
      <c r="AV157" s="12" t="s">
        <v>85</v>
      </c>
      <c r="AW157" s="12" t="s">
        <v>39</v>
      </c>
      <c r="AX157" s="12" t="s">
        <v>78</v>
      </c>
      <c r="AY157" s="155" t="s">
        <v>348</v>
      </c>
    </row>
    <row r="158" spans="2:65" s="12" customFormat="1" ht="10.199999999999999">
      <c r="B158" s="153"/>
      <c r="D158" s="154" t="s">
        <v>360</v>
      </c>
      <c r="E158" s="155" t="s">
        <v>32</v>
      </c>
      <c r="F158" s="156" t="s">
        <v>1593</v>
      </c>
      <c r="H158" s="155" t="s">
        <v>32</v>
      </c>
      <c r="I158" s="157"/>
      <c r="L158" s="153"/>
      <c r="M158" s="158"/>
      <c r="T158" s="159"/>
      <c r="AT158" s="155" t="s">
        <v>360</v>
      </c>
      <c r="AU158" s="155" t="s">
        <v>113</v>
      </c>
      <c r="AV158" s="12" t="s">
        <v>85</v>
      </c>
      <c r="AW158" s="12" t="s">
        <v>39</v>
      </c>
      <c r="AX158" s="12" t="s">
        <v>78</v>
      </c>
      <c r="AY158" s="155" t="s">
        <v>348</v>
      </c>
    </row>
    <row r="159" spans="2:65" s="13" customFormat="1" ht="10.199999999999999">
      <c r="B159" s="160"/>
      <c r="D159" s="154" t="s">
        <v>360</v>
      </c>
      <c r="E159" s="161" t="s">
        <v>32</v>
      </c>
      <c r="F159" s="162" t="s">
        <v>1563</v>
      </c>
      <c r="H159" s="163">
        <v>7.56</v>
      </c>
      <c r="I159" s="164"/>
      <c r="L159" s="160"/>
      <c r="M159" s="165"/>
      <c r="T159" s="166"/>
      <c r="AT159" s="161" t="s">
        <v>360</v>
      </c>
      <c r="AU159" s="161" t="s">
        <v>113</v>
      </c>
      <c r="AV159" s="13" t="s">
        <v>87</v>
      </c>
      <c r="AW159" s="13" t="s">
        <v>39</v>
      </c>
      <c r="AX159" s="13" t="s">
        <v>85</v>
      </c>
      <c r="AY159" s="161" t="s">
        <v>348</v>
      </c>
    </row>
    <row r="160" spans="2:65" s="1" customFormat="1" ht="16.5" customHeight="1">
      <c r="B160" s="33"/>
      <c r="C160" s="178" t="s">
        <v>465</v>
      </c>
      <c r="D160" s="178" t="s">
        <v>496</v>
      </c>
      <c r="E160" s="179" t="s">
        <v>1594</v>
      </c>
      <c r="F160" s="180" t="s">
        <v>1595</v>
      </c>
      <c r="G160" s="181" t="s">
        <v>408</v>
      </c>
      <c r="H160" s="182">
        <v>10.584</v>
      </c>
      <c r="I160" s="183"/>
      <c r="J160" s="184">
        <f>ROUND(I160*H160,2)</f>
        <v>0</v>
      </c>
      <c r="K160" s="180" t="s">
        <v>356</v>
      </c>
      <c r="L160" s="185"/>
      <c r="M160" s="186" t="s">
        <v>32</v>
      </c>
      <c r="N160" s="187" t="s">
        <v>49</v>
      </c>
      <c r="P160" s="145">
        <f>O160*H160</f>
        <v>0</v>
      </c>
      <c r="Q160" s="145">
        <v>1</v>
      </c>
      <c r="R160" s="145">
        <f>Q160*H160</f>
        <v>10.584</v>
      </c>
      <c r="S160" s="145">
        <v>0</v>
      </c>
      <c r="T160" s="146">
        <f>S160*H160</f>
        <v>0</v>
      </c>
      <c r="AR160" s="147" t="s">
        <v>433</v>
      </c>
      <c r="AT160" s="147" t="s">
        <v>496</v>
      </c>
      <c r="AU160" s="147" t="s">
        <v>113</v>
      </c>
      <c r="AY160" s="17" t="s">
        <v>348</v>
      </c>
      <c r="BE160" s="148">
        <f>IF(N160="základní",J160,0)</f>
        <v>0</v>
      </c>
      <c r="BF160" s="148">
        <f>IF(N160="snížená",J160,0)</f>
        <v>0</v>
      </c>
      <c r="BG160" s="148">
        <f>IF(N160="zákl. přenesená",J160,0)</f>
        <v>0</v>
      </c>
      <c r="BH160" s="148">
        <f>IF(N160="sníž. přenesená",J160,0)</f>
        <v>0</v>
      </c>
      <c r="BI160" s="148">
        <f>IF(N160="nulová",J160,0)</f>
        <v>0</v>
      </c>
      <c r="BJ160" s="17" t="s">
        <v>85</v>
      </c>
      <c r="BK160" s="148">
        <f>ROUND(I160*H160,2)</f>
        <v>0</v>
      </c>
      <c r="BL160" s="17" t="s">
        <v>133</v>
      </c>
      <c r="BM160" s="147" t="s">
        <v>1596</v>
      </c>
    </row>
    <row r="161" spans="2:65" s="12" customFormat="1" ht="10.199999999999999">
      <c r="B161" s="153"/>
      <c r="D161" s="154" t="s">
        <v>360</v>
      </c>
      <c r="E161" s="155" t="s">
        <v>32</v>
      </c>
      <c r="F161" s="156" t="s">
        <v>1597</v>
      </c>
      <c r="H161" s="155" t="s">
        <v>32</v>
      </c>
      <c r="I161" s="157"/>
      <c r="L161" s="153"/>
      <c r="M161" s="158"/>
      <c r="T161" s="159"/>
      <c r="AT161" s="155" t="s">
        <v>360</v>
      </c>
      <c r="AU161" s="155" t="s">
        <v>113</v>
      </c>
      <c r="AV161" s="12" t="s">
        <v>85</v>
      </c>
      <c r="AW161" s="12" t="s">
        <v>39</v>
      </c>
      <c r="AX161" s="12" t="s">
        <v>78</v>
      </c>
      <c r="AY161" s="155" t="s">
        <v>348</v>
      </c>
    </row>
    <row r="162" spans="2:65" s="13" customFormat="1" ht="10.199999999999999">
      <c r="B162" s="160"/>
      <c r="D162" s="154" t="s">
        <v>360</v>
      </c>
      <c r="E162" s="161" t="s">
        <v>32</v>
      </c>
      <c r="F162" s="162" t="s">
        <v>1598</v>
      </c>
      <c r="H162" s="163">
        <v>5.2919999999999998</v>
      </c>
      <c r="I162" s="164"/>
      <c r="L162" s="160"/>
      <c r="M162" s="165"/>
      <c r="T162" s="166"/>
      <c r="AT162" s="161" t="s">
        <v>360</v>
      </c>
      <c r="AU162" s="161" t="s">
        <v>113</v>
      </c>
      <c r="AV162" s="13" t="s">
        <v>87</v>
      </c>
      <c r="AW162" s="13" t="s">
        <v>39</v>
      </c>
      <c r="AX162" s="13" t="s">
        <v>85</v>
      </c>
      <c r="AY162" s="161" t="s">
        <v>348</v>
      </c>
    </row>
    <row r="163" spans="2:65" s="13" customFormat="1" ht="10.199999999999999">
      <c r="B163" s="160"/>
      <c r="D163" s="154" t="s">
        <v>360</v>
      </c>
      <c r="F163" s="162" t="s">
        <v>1599</v>
      </c>
      <c r="H163" s="163">
        <v>10.584</v>
      </c>
      <c r="I163" s="164"/>
      <c r="L163" s="160"/>
      <c r="M163" s="165"/>
      <c r="T163" s="166"/>
      <c r="AT163" s="161" t="s">
        <v>360</v>
      </c>
      <c r="AU163" s="161" t="s">
        <v>113</v>
      </c>
      <c r="AV163" s="13" t="s">
        <v>87</v>
      </c>
      <c r="AW163" s="13" t="s">
        <v>4</v>
      </c>
      <c r="AX163" s="13" t="s">
        <v>85</v>
      </c>
      <c r="AY163" s="161" t="s">
        <v>348</v>
      </c>
    </row>
    <row r="164" spans="2:65" s="1" customFormat="1" ht="16.5" customHeight="1">
      <c r="B164" s="33"/>
      <c r="C164" s="178" t="s">
        <v>8</v>
      </c>
      <c r="D164" s="178" t="s">
        <v>496</v>
      </c>
      <c r="E164" s="179" t="s">
        <v>1600</v>
      </c>
      <c r="F164" s="180" t="s">
        <v>1601</v>
      </c>
      <c r="G164" s="181" t="s">
        <v>408</v>
      </c>
      <c r="H164" s="182">
        <v>1.0580000000000001</v>
      </c>
      <c r="I164" s="183"/>
      <c r="J164" s="184">
        <f>ROUND(I164*H164,2)</f>
        <v>0</v>
      </c>
      <c r="K164" s="180" t="s">
        <v>737</v>
      </c>
      <c r="L164" s="185"/>
      <c r="M164" s="186" t="s">
        <v>32</v>
      </c>
      <c r="N164" s="187" t="s">
        <v>49</v>
      </c>
      <c r="P164" s="145">
        <f>O164*H164</f>
        <v>0</v>
      </c>
      <c r="Q164" s="145">
        <v>1</v>
      </c>
      <c r="R164" s="145">
        <f>Q164*H164</f>
        <v>1.0580000000000001</v>
      </c>
      <c r="S164" s="145">
        <v>0</v>
      </c>
      <c r="T164" s="146">
        <f>S164*H164</f>
        <v>0</v>
      </c>
      <c r="AR164" s="147" t="s">
        <v>433</v>
      </c>
      <c r="AT164" s="147" t="s">
        <v>496</v>
      </c>
      <c r="AU164" s="147" t="s">
        <v>113</v>
      </c>
      <c r="AY164" s="17" t="s">
        <v>348</v>
      </c>
      <c r="BE164" s="148">
        <f>IF(N164="základní",J164,0)</f>
        <v>0</v>
      </c>
      <c r="BF164" s="148">
        <f>IF(N164="snížená",J164,0)</f>
        <v>0</v>
      </c>
      <c r="BG164" s="148">
        <f>IF(N164="zákl. přenesená",J164,0)</f>
        <v>0</v>
      </c>
      <c r="BH164" s="148">
        <f>IF(N164="sníž. přenesená",J164,0)</f>
        <v>0</v>
      </c>
      <c r="BI164" s="148">
        <f>IF(N164="nulová",J164,0)</f>
        <v>0</v>
      </c>
      <c r="BJ164" s="17" t="s">
        <v>85</v>
      </c>
      <c r="BK164" s="148">
        <f>ROUND(I164*H164,2)</f>
        <v>0</v>
      </c>
      <c r="BL164" s="17" t="s">
        <v>133</v>
      </c>
      <c r="BM164" s="147" t="s">
        <v>1602</v>
      </c>
    </row>
    <row r="165" spans="2:65" s="12" customFormat="1" ht="10.199999999999999">
      <c r="B165" s="153"/>
      <c r="D165" s="154" t="s">
        <v>360</v>
      </c>
      <c r="E165" s="155" t="s">
        <v>32</v>
      </c>
      <c r="F165" s="156" t="s">
        <v>1603</v>
      </c>
      <c r="H165" s="155" t="s">
        <v>32</v>
      </c>
      <c r="I165" s="157"/>
      <c r="L165" s="153"/>
      <c r="M165" s="158"/>
      <c r="T165" s="159"/>
      <c r="AT165" s="155" t="s">
        <v>360</v>
      </c>
      <c r="AU165" s="155" t="s">
        <v>113</v>
      </c>
      <c r="AV165" s="12" t="s">
        <v>85</v>
      </c>
      <c r="AW165" s="12" t="s">
        <v>39</v>
      </c>
      <c r="AX165" s="12" t="s">
        <v>78</v>
      </c>
      <c r="AY165" s="155" t="s">
        <v>348</v>
      </c>
    </row>
    <row r="166" spans="2:65" s="13" customFormat="1" ht="10.199999999999999">
      <c r="B166" s="160"/>
      <c r="D166" s="154" t="s">
        <v>360</v>
      </c>
      <c r="E166" s="161" t="s">
        <v>32</v>
      </c>
      <c r="F166" s="162" t="s">
        <v>1604</v>
      </c>
      <c r="H166" s="163">
        <v>0.75600000000000001</v>
      </c>
      <c r="I166" s="164"/>
      <c r="L166" s="160"/>
      <c r="M166" s="165"/>
      <c r="T166" s="166"/>
      <c r="AT166" s="161" t="s">
        <v>360</v>
      </c>
      <c r="AU166" s="161" t="s">
        <v>113</v>
      </c>
      <c r="AV166" s="13" t="s">
        <v>87</v>
      </c>
      <c r="AW166" s="13" t="s">
        <v>39</v>
      </c>
      <c r="AX166" s="13" t="s">
        <v>85</v>
      </c>
      <c r="AY166" s="161" t="s">
        <v>348</v>
      </c>
    </row>
    <row r="167" spans="2:65" s="13" customFormat="1" ht="10.199999999999999">
      <c r="B167" s="160"/>
      <c r="D167" s="154" t="s">
        <v>360</v>
      </c>
      <c r="F167" s="162" t="s">
        <v>1605</v>
      </c>
      <c r="H167" s="163">
        <v>1.0580000000000001</v>
      </c>
      <c r="I167" s="164"/>
      <c r="L167" s="160"/>
      <c r="M167" s="165"/>
      <c r="T167" s="166"/>
      <c r="AT167" s="161" t="s">
        <v>360</v>
      </c>
      <c r="AU167" s="161" t="s">
        <v>113</v>
      </c>
      <c r="AV167" s="13" t="s">
        <v>87</v>
      </c>
      <c r="AW167" s="13" t="s">
        <v>4</v>
      </c>
      <c r="AX167" s="13" t="s">
        <v>85</v>
      </c>
      <c r="AY167" s="161" t="s">
        <v>348</v>
      </c>
    </row>
    <row r="168" spans="2:65" s="1" customFormat="1" ht="16.5" customHeight="1">
      <c r="B168" s="33"/>
      <c r="C168" s="178" t="s">
        <v>474</v>
      </c>
      <c r="D168" s="178" t="s">
        <v>496</v>
      </c>
      <c r="E168" s="179" t="s">
        <v>1606</v>
      </c>
      <c r="F168" s="180" t="s">
        <v>1607</v>
      </c>
      <c r="G168" s="181" t="s">
        <v>355</v>
      </c>
      <c r="H168" s="182">
        <v>1.512</v>
      </c>
      <c r="I168" s="183"/>
      <c r="J168" s="184">
        <f>ROUND(I168*H168,2)</f>
        <v>0</v>
      </c>
      <c r="K168" s="180" t="s">
        <v>737</v>
      </c>
      <c r="L168" s="185"/>
      <c r="M168" s="186" t="s">
        <v>32</v>
      </c>
      <c r="N168" s="187" t="s">
        <v>49</v>
      </c>
      <c r="P168" s="145">
        <f>O168*H168</f>
        <v>0</v>
      </c>
      <c r="Q168" s="145">
        <v>0</v>
      </c>
      <c r="R168" s="145">
        <f>Q168*H168</f>
        <v>0</v>
      </c>
      <c r="S168" s="145">
        <v>0</v>
      </c>
      <c r="T168" s="146">
        <f>S168*H168</f>
        <v>0</v>
      </c>
      <c r="AR168" s="147" t="s">
        <v>433</v>
      </c>
      <c r="AT168" s="147" t="s">
        <v>496</v>
      </c>
      <c r="AU168" s="147" t="s">
        <v>113</v>
      </c>
      <c r="AY168" s="17" t="s">
        <v>348</v>
      </c>
      <c r="BE168" s="148">
        <f>IF(N168="základní",J168,0)</f>
        <v>0</v>
      </c>
      <c r="BF168" s="148">
        <f>IF(N168="snížená",J168,0)</f>
        <v>0</v>
      </c>
      <c r="BG168" s="148">
        <f>IF(N168="zákl. přenesená",J168,0)</f>
        <v>0</v>
      </c>
      <c r="BH168" s="148">
        <f>IF(N168="sníž. přenesená",J168,0)</f>
        <v>0</v>
      </c>
      <c r="BI168" s="148">
        <f>IF(N168="nulová",J168,0)</f>
        <v>0</v>
      </c>
      <c r="BJ168" s="17" t="s">
        <v>85</v>
      </c>
      <c r="BK168" s="148">
        <f>ROUND(I168*H168,2)</f>
        <v>0</v>
      </c>
      <c r="BL168" s="17" t="s">
        <v>133</v>
      </c>
      <c r="BM168" s="147" t="s">
        <v>1608</v>
      </c>
    </row>
    <row r="169" spans="2:65" s="12" customFormat="1" ht="10.199999999999999">
      <c r="B169" s="153"/>
      <c r="D169" s="154" t="s">
        <v>360</v>
      </c>
      <c r="E169" s="155" t="s">
        <v>32</v>
      </c>
      <c r="F169" s="156" t="s">
        <v>1609</v>
      </c>
      <c r="H169" s="155" t="s">
        <v>32</v>
      </c>
      <c r="I169" s="157"/>
      <c r="L169" s="153"/>
      <c r="M169" s="158"/>
      <c r="T169" s="159"/>
      <c r="AT169" s="155" t="s">
        <v>360</v>
      </c>
      <c r="AU169" s="155" t="s">
        <v>113</v>
      </c>
      <c r="AV169" s="12" t="s">
        <v>85</v>
      </c>
      <c r="AW169" s="12" t="s">
        <v>39</v>
      </c>
      <c r="AX169" s="12" t="s">
        <v>78</v>
      </c>
      <c r="AY169" s="155" t="s">
        <v>348</v>
      </c>
    </row>
    <row r="170" spans="2:65" s="13" customFormat="1" ht="10.199999999999999">
      <c r="B170" s="160"/>
      <c r="D170" s="154" t="s">
        <v>360</v>
      </c>
      <c r="E170" s="161" t="s">
        <v>32</v>
      </c>
      <c r="F170" s="162" t="s">
        <v>1610</v>
      </c>
      <c r="H170" s="163">
        <v>1.512</v>
      </c>
      <c r="I170" s="164"/>
      <c r="L170" s="160"/>
      <c r="M170" s="165"/>
      <c r="T170" s="166"/>
      <c r="AT170" s="161" t="s">
        <v>360</v>
      </c>
      <c r="AU170" s="161" t="s">
        <v>113</v>
      </c>
      <c r="AV170" s="13" t="s">
        <v>87</v>
      </c>
      <c r="AW170" s="13" t="s">
        <v>39</v>
      </c>
      <c r="AX170" s="13" t="s">
        <v>85</v>
      </c>
      <c r="AY170" s="161" t="s">
        <v>348</v>
      </c>
    </row>
    <row r="171" spans="2:65" s="11" customFormat="1" ht="20.85" customHeight="1">
      <c r="B171" s="124"/>
      <c r="D171" s="125" t="s">
        <v>77</v>
      </c>
      <c r="E171" s="134" t="s">
        <v>350</v>
      </c>
      <c r="F171" s="134" t="s">
        <v>1611</v>
      </c>
      <c r="I171" s="127"/>
      <c r="J171" s="135">
        <f>BK171</f>
        <v>0</v>
      </c>
      <c r="L171" s="124"/>
      <c r="M171" s="129"/>
      <c r="P171" s="130">
        <f>SUM(P172:P293)</f>
        <v>0</v>
      </c>
      <c r="R171" s="130">
        <f>SUM(R172:R293)</f>
        <v>3.9060000000000002E-3</v>
      </c>
      <c r="T171" s="131">
        <f>SUM(T172:T293)</f>
        <v>0</v>
      </c>
      <c r="AR171" s="125" t="s">
        <v>85</v>
      </c>
      <c r="AT171" s="132" t="s">
        <v>77</v>
      </c>
      <c r="AU171" s="132" t="s">
        <v>87</v>
      </c>
      <c r="AY171" s="125" t="s">
        <v>348</v>
      </c>
      <c r="BK171" s="133">
        <f>SUM(BK172:BK293)</f>
        <v>0</v>
      </c>
    </row>
    <row r="172" spans="2:65" s="1" customFormat="1" ht="62.7" customHeight="1">
      <c r="B172" s="33"/>
      <c r="C172" s="136" t="s">
        <v>477</v>
      </c>
      <c r="D172" s="136" t="s">
        <v>352</v>
      </c>
      <c r="E172" s="137" t="s">
        <v>1308</v>
      </c>
      <c r="F172" s="138" t="s">
        <v>1309</v>
      </c>
      <c r="G172" s="139" t="s">
        <v>355</v>
      </c>
      <c r="H172" s="140">
        <v>31.245999999999999</v>
      </c>
      <c r="I172" s="141"/>
      <c r="J172" s="142">
        <f>ROUND(I172*H172,2)</f>
        <v>0</v>
      </c>
      <c r="K172" s="138" t="s">
        <v>356</v>
      </c>
      <c r="L172" s="33"/>
      <c r="M172" s="143" t="s">
        <v>32</v>
      </c>
      <c r="N172" s="144" t="s">
        <v>49</v>
      </c>
      <c r="P172" s="145">
        <f>O172*H172</f>
        <v>0</v>
      </c>
      <c r="Q172" s="145">
        <v>0</v>
      </c>
      <c r="R172" s="145">
        <f>Q172*H172</f>
        <v>0</v>
      </c>
      <c r="S172" s="145">
        <v>0</v>
      </c>
      <c r="T172" s="146">
        <f>S172*H172</f>
        <v>0</v>
      </c>
      <c r="AR172" s="147" t="s">
        <v>133</v>
      </c>
      <c r="AT172" s="147" t="s">
        <v>352</v>
      </c>
      <c r="AU172" s="147" t="s">
        <v>113</v>
      </c>
      <c r="AY172" s="17" t="s">
        <v>348</v>
      </c>
      <c r="BE172" s="148">
        <f>IF(N172="základní",J172,0)</f>
        <v>0</v>
      </c>
      <c r="BF172" s="148">
        <f>IF(N172="snížená",J172,0)</f>
        <v>0</v>
      </c>
      <c r="BG172" s="148">
        <f>IF(N172="zákl. přenesená",J172,0)</f>
        <v>0</v>
      </c>
      <c r="BH172" s="148">
        <f>IF(N172="sníž. přenesená",J172,0)</f>
        <v>0</v>
      </c>
      <c r="BI172" s="148">
        <f>IF(N172="nulová",J172,0)</f>
        <v>0</v>
      </c>
      <c r="BJ172" s="17" t="s">
        <v>85</v>
      </c>
      <c r="BK172" s="148">
        <f>ROUND(I172*H172,2)</f>
        <v>0</v>
      </c>
      <c r="BL172" s="17" t="s">
        <v>133</v>
      </c>
      <c r="BM172" s="147" t="s">
        <v>1612</v>
      </c>
    </row>
    <row r="173" spans="2:65" s="1" customFormat="1" ht="10.199999999999999">
      <c r="B173" s="33"/>
      <c r="D173" s="149" t="s">
        <v>358</v>
      </c>
      <c r="F173" s="150" t="s">
        <v>1311</v>
      </c>
      <c r="I173" s="151"/>
      <c r="L173" s="33"/>
      <c r="M173" s="152"/>
      <c r="T173" s="54"/>
      <c r="AT173" s="17" t="s">
        <v>358</v>
      </c>
      <c r="AU173" s="17" t="s">
        <v>113</v>
      </c>
    </row>
    <row r="174" spans="2:65" s="12" customFormat="1" ht="20.399999999999999">
      <c r="B174" s="153"/>
      <c r="D174" s="154" t="s">
        <v>360</v>
      </c>
      <c r="E174" s="155" t="s">
        <v>32</v>
      </c>
      <c r="F174" s="156" t="s">
        <v>1613</v>
      </c>
      <c r="H174" s="155" t="s">
        <v>32</v>
      </c>
      <c r="I174" s="157"/>
      <c r="L174" s="153"/>
      <c r="M174" s="158"/>
      <c r="T174" s="159"/>
      <c r="AT174" s="155" t="s">
        <v>360</v>
      </c>
      <c r="AU174" s="155" t="s">
        <v>113</v>
      </c>
      <c r="AV174" s="12" t="s">
        <v>85</v>
      </c>
      <c r="AW174" s="12" t="s">
        <v>39</v>
      </c>
      <c r="AX174" s="12" t="s">
        <v>78</v>
      </c>
      <c r="AY174" s="155" t="s">
        <v>348</v>
      </c>
    </row>
    <row r="175" spans="2:65" s="12" customFormat="1" ht="10.199999999999999">
      <c r="B175" s="153"/>
      <c r="D175" s="154" t="s">
        <v>360</v>
      </c>
      <c r="E175" s="155" t="s">
        <v>32</v>
      </c>
      <c r="F175" s="156" t="s">
        <v>1614</v>
      </c>
      <c r="H175" s="155" t="s">
        <v>32</v>
      </c>
      <c r="I175" s="157"/>
      <c r="L175" s="153"/>
      <c r="M175" s="158"/>
      <c r="T175" s="159"/>
      <c r="AT175" s="155" t="s">
        <v>360</v>
      </c>
      <c r="AU175" s="155" t="s">
        <v>113</v>
      </c>
      <c r="AV175" s="12" t="s">
        <v>85</v>
      </c>
      <c r="AW175" s="12" t="s">
        <v>39</v>
      </c>
      <c r="AX175" s="12" t="s">
        <v>78</v>
      </c>
      <c r="AY175" s="155" t="s">
        <v>348</v>
      </c>
    </row>
    <row r="176" spans="2:65" s="13" customFormat="1" ht="10.199999999999999">
      <c r="B176" s="160"/>
      <c r="D176" s="154" t="s">
        <v>360</v>
      </c>
      <c r="E176" s="161" t="s">
        <v>32</v>
      </c>
      <c r="F176" s="162" t="s">
        <v>1615</v>
      </c>
      <c r="H176" s="163">
        <v>31.245999999999999</v>
      </c>
      <c r="I176" s="164"/>
      <c r="L176" s="160"/>
      <c r="M176" s="165"/>
      <c r="T176" s="166"/>
      <c r="AT176" s="161" t="s">
        <v>360</v>
      </c>
      <c r="AU176" s="161" t="s">
        <v>113</v>
      </c>
      <c r="AV176" s="13" t="s">
        <v>87</v>
      </c>
      <c r="AW176" s="13" t="s">
        <v>39</v>
      </c>
      <c r="AX176" s="13" t="s">
        <v>85</v>
      </c>
      <c r="AY176" s="161" t="s">
        <v>348</v>
      </c>
    </row>
    <row r="177" spans="2:65" s="1" customFormat="1" ht="44.25" customHeight="1">
      <c r="B177" s="33"/>
      <c r="C177" s="136" t="s">
        <v>480</v>
      </c>
      <c r="D177" s="136" t="s">
        <v>352</v>
      </c>
      <c r="E177" s="137" t="s">
        <v>1616</v>
      </c>
      <c r="F177" s="138" t="s">
        <v>1617</v>
      </c>
      <c r="G177" s="139" t="s">
        <v>355</v>
      </c>
      <c r="H177" s="140">
        <v>31.245999999999999</v>
      </c>
      <c r="I177" s="141"/>
      <c r="J177" s="142">
        <f>ROUND(I177*H177,2)</f>
        <v>0</v>
      </c>
      <c r="K177" s="138" t="s">
        <v>356</v>
      </c>
      <c r="L177" s="33"/>
      <c r="M177" s="143" t="s">
        <v>32</v>
      </c>
      <c r="N177" s="144" t="s">
        <v>49</v>
      </c>
      <c r="P177" s="145">
        <f>O177*H177</f>
        <v>0</v>
      </c>
      <c r="Q177" s="145">
        <v>0</v>
      </c>
      <c r="R177" s="145">
        <f>Q177*H177</f>
        <v>0</v>
      </c>
      <c r="S177" s="145">
        <v>0</v>
      </c>
      <c r="T177" s="146">
        <f>S177*H177</f>
        <v>0</v>
      </c>
      <c r="AR177" s="147" t="s">
        <v>133</v>
      </c>
      <c r="AT177" s="147" t="s">
        <v>352</v>
      </c>
      <c r="AU177" s="147" t="s">
        <v>113</v>
      </c>
      <c r="AY177" s="17" t="s">
        <v>348</v>
      </c>
      <c r="BE177" s="148">
        <f>IF(N177="základní",J177,0)</f>
        <v>0</v>
      </c>
      <c r="BF177" s="148">
        <f>IF(N177="snížená",J177,0)</f>
        <v>0</v>
      </c>
      <c r="BG177" s="148">
        <f>IF(N177="zákl. přenesená",J177,0)</f>
        <v>0</v>
      </c>
      <c r="BH177" s="148">
        <f>IF(N177="sníž. přenesená",J177,0)</f>
        <v>0</v>
      </c>
      <c r="BI177" s="148">
        <f>IF(N177="nulová",J177,0)</f>
        <v>0</v>
      </c>
      <c r="BJ177" s="17" t="s">
        <v>85</v>
      </c>
      <c r="BK177" s="148">
        <f>ROUND(I177*H177,2)</f>
        <v>0</v>
      </c>
      <c r="BL177" s="17" t="s">
        <v>133</v>
      </c>
      <c r="BM177" s="147" t="s">
        <v>1618</v>
      </c>
    </row>
    <row r="178" spans="2:65" s="1" customFormat="1" ht="10.199999999999999">
      <c r="B178" s="33"/>
      <c r="D178" s="149" t="s">
        <v>358</v>
      </c>
      <c r="F178" s="150" t="s">
        <v>1619</v>
      </c>
      <c r="I178" s="151"/>
      <c r="L178" s="33"/>
      <c r="M178" s="152"/>
      <c r="T178" s="54"/>
      <c r="AT178" s="17" t="s">
        <v>358</v>
      </c>
      <c r="AU178" s="17" t="s">
        <v>113</v>
      </c>
    </row>
    <row r="179" spans="2:65" s="12" customFormat="1" ht="20.399999999999999">
      <c r="B179" s="153"/>
      <c r="D179" s="154" t="s">
        <v>360</v>
      </c>
      <c r="E179" s="155" t="s">
        <v>32</v>
      </c>
      <c r="F179" s="156" t="s">
        <v>1613</v>
      </c>
      <c r="H179" s="155" t="s">
        <v>32</v>
      </c>
      <c r="I179" s="157"/>
      <c r="L179" s="153"/>
      <c r="M179" s="158"/>
      <c r="T179" s="159"/>
      <c r="AT179" s="155" t="s">
        <v>360</v>
      </c>
      <c r="AU179" s="155" t="s">
        <v>113</v>
      </c>
      <c r="AV179" s="12" t="s">
        <v>85</v>
      </c>
      <c r="AW179" s="12" t="s">
        <v>39</v>
      </c>
      <c r="AX179" s="12" t="s">
        <v>78</v>
      </c>
      <c r="AY179" s="155" t="s">
        <v>348</v>
      </c>
    </row>
    <row r="180" spans="2:65" s="12" customFormat="1" ht="10.199999999999999">
      <c r="B180" s="153"/>
      <c r="D180" s="154" t="s">
        <v>360</v>
      </c>
      <c r="E180" s="155" t="s">
        <v>32</v>
      </c>
      <c r="F180" s="156" t="s">
        <v>1614</v>
      </c>
      <c r="H180" s="155" t="s">
        <v>32</v>
      </c>
      <c r="I180" s="157"/>
      <c r="L180" s="153"/>
      <c r="M180" s="158"/>
      <c r="T180" s="159"/>
      <c r="AT180" s="155" t="s">
        <v>360</v>
      </c>
      <c r="AU180" s="155" t="s">
        <v>113</v>
      </c>
      <c r="AV180" s="12" t="s">
        <v>85</v>
      </c>
      <c r="AW180" s="12" t="s">
        <v>39</v>
      </c>
      <c r="AX180" s="12" t="s">
        <v>78</v>
      </c>
      <c r="AY180" s="155" t="s">
        <v>348</v>
      </c>
    </row>
    <row r="181" spans="2:65" s="13" customFormat="1" ht="10.199999999999999">
      <c r="B181" s="160"/>
      <c r="D181" s="154" t="s">
        <v>360</v>
      </c>
      <c r="E181" s="161" t="s">
        <v>32</v>
      </c>
      <c r="F181" s="162" t="s">
        <v>1615</v>
      </c>
      <c r="H181" s="163">
        <v>31.245999999999999</v>
      </c>
      <c r="I181" s="164"/>
      <c r="L181" s="160"/>
      <c r="M181" s="165"/>
      <c r="T181" s="166"/>
      <c r="AT181" s="161" t="s">
        <v>360</v>
      </c>
      <c r="AU181" s="161" t="s">
        <v>113</v>
      </c>
      <c r="AV181" s="13" t="s">
        <v>87</v>
      </c>
      <c r="AW181" s="13" t="s">
        <v>39</v>
      </c>
      <c r="AX181" s="13" t="s">
        <v>85</v>
      </c>
      <c r="AY181" s="161" t="s">
        <v>348</v>
      </c>
    </row>
    <row r="182" spans="2:65" s="1" customFormat="1" ht="55.5" customHeight="1">
      <c r="B182" s="33"/>
      <c r="C182" s="136" t="s">
        <v>482</v>
      </c>
      <c r="D182" s="136" t="s">
        <v>352</v>
      </c>
      <c r="E182" s="137" t="s">
        <v>1620</v>
      </c>
      <c r="F182" s="138" t="s">
        <v>1621</v>
      </c>
      <c r="G182" s="139" t="s">
        <v>420</v>
      </c>
      <c r="H182" s="140">
        <v>156.22999999999999</v>
      </c>
      <c r="I182" s="141"/>
      <c r="J182" s="142">
        <f>ROUND(I182*H182,2)</f>
        <v>0</v>
      </c>
      <c r="K182" s="138" t="s">
        <v>356</v>
      </c>
      <c r="L182" s="33"/>
      <c r="M182" s="143" t="s">
        <v>32</v>
      </c>
      <c r="N182" s="144" t="s">
        <v>49</v>
      </c>
      <c r="P182" s="145">
        <f>O182*H182</f>
        <v>0</v>
      </c>
      <c r="Q182" s="145">
        <v>0</v>
      </c>
      <c r="R182" s="145">
        <f>Q182*H182</f>
        <v>0</v>
      </c>
      <c r="S182" s="145">
        <v>0</v>
      </c>
      <c r="T182" s="146">
        <f>S182*H182</f>
        <v>0</v>
      </c>
      <c r="AR182" s="147" t="s">
        <v>133</v>
      </c>
      <c r="AT182" s="147" t="s">
        <v>352</v>
      </c>
      <c r="AU182" s="147" t="s">
        <v>113</v>
      </c>
      <c r="AY182" s="17" t="s">
        <v>348</v>
      </c>
      <c r="BE182" s="148">
        <f>IF(N182="základní",J182,0)</f>
        <v>0</v>
      </c>
      <c r="BF182" s="148">
        <f>IF(N182="snížená",J182,0)</f>
        <v>0</v>
      </c>
      <c r="BG182" s="148">
        <f>IF(N182="zákl. přenesená",J182,0)</f>
        <v>0</v>
      </c>
      <c r="BH182" s="148">
        <f>IF(N182="sníž. přenesená",J182,0)</f>
        <v>0</v>
      </c>
      <c r="BI182" s="148">
        <f>IF(N182="nulová",J182,0)</f>
        <v>0</v>
      </c>
      <c r="BJ182" s="17" t="s">
        <v>85</v>
      </c>
      <c r="BK182" s="148">
        <f>ROUND(I182*H182,2)</f>
        <v>0</v>
      </c>
      <c r="BL182" s="17" t="s">
        <v>133</v>
      </c>
      <c r="BM182" s="147" t="s">
        <v>1622</v>
      </c>
    </row>
    <row r="183" spans="2:65" s="1" customFormat="1" ht="10.199999999999999">
      <c r="B183" s="33"/>
      <c r="D183" s="149" t="s">
        <v>358</v>
      </c>
      <c r="F183" s="150" t="s">
        <v>1623</v>
      </c>
      <c r="I183" s="151"/>
      <c r="L183" s="33"/>
      <c r="M183" s="152"/>
      <c r="T183" s="54"/>
      <c r="AT183" s="17" t="s">
        <v>358</v>
      </c>
      <c r="AU183" s="17" t="s">
        <v>113</v>
      </c>
    </row>
    <row r="184" spans="2:65" s="12" customFormat="1" ht="10.199999999999999">
      <c r="B184" s="153"/>
      <c r="D184" s="154" t="s">
        <v>360</v>
      </c>
      <c r="E184" s="155" t="s">
        <v>32</v>
      </c>
      <c r="F184" s="156" t="s">
        <v>361</v>
      </c>
      <c r="H184" s="155" t="s">
        <v>32</v>
      </c>
      <c r="I184" s="157"/>
      <c r="L184" s="153"/>
      <c r="M184" s="158"/>
      <c r="T184" s="159"/>
      <c r="AT184" s="155" t="s">
        <v>360</v>
      </c>
      <c r="AU184" s="155" t="s">
        <v>113</v>
      </c>
      <c r="AV184" s="12" t="s">
        <v>85</v>
      </c>
      <c r="AW184" s="12" t="s">
        <v>39</v>
      </c>
      <c r="AX184" s="12" t="s">
        <v>78</v>
      </c>
      <c r="AY184" s="155" t="s">
        <v>348</v>
      </c>
    </row>
    <row r="185" spans="2:65" s="12" customFormat="1" ht="10.199999999999999">
      <c r="B185" s="153"/>
      <c r="D185" s="154" t="s">
        <v>360</v>
      </c>
      <c r="E185" s="155" t="s">
        <v>32</v>
      </c>
      <c r="F185" s="156" t="s">
        <v>362</v>
      </c>
      <c r="H185" s="155" t="s">
        <v>32</v>
      </c>
      <c r="I185" s="157"/>
      <c r="L185" s="153"/>
      <c r="M185" s="158"/>
      <c r="T185" s="159"/>
      <c r="AT185" s="155" t="s">
        <v>360</v>
      </c>
      <c r="AU185" s="155" t="s">
        <v>113</v>
      </c>
      <c r="AV185" s="12" t="s">
        <v>85</v>
      </c>
      <c r="AW185" s="12" t="s">
        <v>39</v>
      </c>
      <c r="AX185" s="12" t="s">
        <v>78</v>
      </c>
      <c r="AY185" s="155" t="s">
        <v>348</v>
      </c>
    </row>
    <row r="186" spans="2:65" s="12" customFormat="1" ht="10.199999999999999">
      <c r="B186" s="153"/>
      <c r="D186" s="154" t="s">
        <v>360</v>
      </c>
      <c r="E186" s="155" t="s">
        <v>32</v>
      </c>
      <c r="F186" s="156" t="s">
        <v>1624</v>
      </c>
      <c r="H186" s="155" t="s">
        <v>32</v>
      </c>
      <c r="I186" s="157"/>
      <c r="L186" s="153"/>
      <c r="M186" s="158"/>
      <c r="T186" s="159"/>
      <c r="AT186" s="155" t="s">
        <v>360</v>
      </c>
      <c r="AU186" s="155" t="s">
        <v>113</v>
      </c>
      <c r="AV186" s="12" t="s">
        <v>85</v>
      </c>
      <c r="AW186" s="12" t="s">
        <v>39</v>
      </c>
      <c r="AX186" s="12" t="s">
        <v>78</v>
      </c>
      <c r="AY186" s="155" t="s">
        <v>348</v>
      </c>
    </row>
    <row r="187" spans="2:65" s="12" customFormat="1" ht="20.399999999999999">
      <c r="B187" s="153"/>
      <c r="D187" s="154" t="s">
        <v>360</v>
      </c>
      <c r="E187" s="155" t="s">
        <v>32</v>
      </c>
      <c r="F187" s="156" t="s">
        <v>1625</v>
      </c>
      <c r="H187" s="155" t="s">
        <v>32</v>
      </c>
      <c r="I187" s="157"/>
      <c r="L187" s="153"/>
      <c r="M187" s="158"/>
      <c r="T187" s="159"/>
      <c r="AT187" s="155" t="s">
        <v>360</v>
      </c>
      <c r="AU187" s="155" t="s">
        <v>113</v>
      </c>
      <c r="AV187" s="12" t="s">
        <v>85</v>
      </c>
      <c r="AW187" s="12" t="s">
        <v>39</v>
      </c>
      <c r="AX187" s="12" t="s">
        <v>78</v>
      </c>
      <c r="AY187" s="155" t="s">
        <v>348</v>
      </c>
    </row>
    <row r="188" spans="2:65" s="13" customFormat="1" ht="10.199999999999999">
      <c r="B188" s="160"/>
      <c r="D188" s="154" t="s">
        <v>360</v>
      </c>
      <c r="E188" s="162" t="s">
        <v>32</v>
      </c>
      <c r="F188" s="170" t="s">
        <v>110</v>
      </c>
      <c r="H188" s="163">
        <v>156.22999999999999</v>
      </c>
      <c r="I188" s="164"/>
      <c r="L188" s="160"/>
      <c r="M188" s="165"/>
      <c r="T188" s="166"/>
      <c r="AT188" s="161" t="s">
        <v>360</v>
      </c>
      <c r="AU188" s="161" t="s">
        <v>113</v>
      </c>
      <c r="AV188" s="13" t="s">
        <v>87</v>
      </c>
      <c r="AW188" s="13" t="s">
        <v>39</v>
      </c>
      <c r="AX188" s="13" t="s">
        <v>85</v>
      </c>
      <c r="AY188" s="161" t="s">
        <v>348</v>
      </c>
    </row>
    <row r="189" spans="2:65" s="1" customFormat="1" ht="16.5" customHeight="1">
      <c r="B189" s="33"/>
      <c r="C189" s="136" t="s">
        <v>489</v>
      </c>
      <c r="D189" s="136" t="s">
        <v>352</v>
      </c>
      <c r="E189" s="137" t="s">
        <v>1626</v>
      </c>
      <c r="F189" s="138" t="s">
        <v>1627</v>
      </c>
      <c r="G189" s="139" t="s">
        <v>355</v>
      </c>
      <c r="H189" s="140">
        <v>31.245999999999999</v>
      </c>
      <c r="I189" s="141"/>
      <c r="J189" s="142">
        <f>ROUND(I189*H189,2)</f>
        <v>0</v>
      </c>
      <c r="K189" s="138" t="s">
        <v>356</v>
      </c>
      <c r="L189" s="33"/>
      <c r="M189" s="143" t="s">
        <v>32</v>
      </c>
      <c r="N189" s="144" t="s">
        <v>49</v>
      </c>
      <c r="P189" s="145">
        <f>O189*H189</f>
        <v>0</v>
      </c>
      <c r="Q189" s="145">
        <v>0</v>
      </c>
      <c r="R189" s="145">
        <f>Q189*H189</f>
        <v>0</v>
      </c>
      <c r="S189" s="145">
        <v>0</v>
      </c>
      <c r="T189" s="146">
        <f>S189*H189</f>
        <v>0</v>
      </c>
      <c r="AR189" s="147" t="s">
        <v>133</v>
      </c>
      <c r="AT189" s="147" t="s">
        <v>352</v>
      </c>
      <c r="AU189" s="147" t="s">
        <v>113</v>
      </c>
      <c r="AY189" s="17" t="s">
        <v>348</v>
      </c>
      <c r="BE189" s="148">
        <f>IF(N189="základní",J189,0)</f>
        <v>0</v>
      </c>
      <c r="BF189" s="148">
        <f>IF(N189="snížená",J189,0)</f>
        <v>0</v>
      </c>
      <c r="BG189" s="148">
        <f>IF(N189="zákl. přenesená",J189,0)</f>
        <v>0</v>
      </c>
      <c r="BH189" s="148">
        <f>IF(N189="sníž. přenesená",J189,0)</f>
        <v>0</v>
      </c>
      <c r="BI189" s="148">
        <f>IF(N189="nulová",J189,0)</f>
        <v>0</v>
      </c>
      <c r="BJ189" s="17" t="s">
        <v>85</v>
      </c>
      <c r="BK189" s="148">
        <f>ROUND(I189*H189,2)</f>
        <v>0</v>
      </c>
      <c r="BL189" s="17" t="s">
        <v>133</v>
      </c>
      <c r="BM189" s="147" t="s">
        <v>1628</v>
      </c>
    </row>
    <row r="190" spans="2:65" s="1" customFormat="1" ht="10.199999999999999">
      <c r="B190" s="33"/>
      <c r="D190" s="149" t="s">
        <v>358</v>
      </c>
      <c r="F190" s="150" t="s">
        <v>1629</v>
      </c>
      <c r="I190" s="151"/>
      <c r="L190" s="33"/>
      <c r="M190" s="152"/>
      <c r="T190" s="54"/>
      <c r="AT190" s="17" t="s">
        <v>358</v>
      </c>
      <c r="AU190" s="17" t="s">
        <v>113</v>
      </c>
    </row>
    <row r="191" spans="2:65" s="12" customFormat="1" ht="20.399999999999999">
      <c r="B191" s="153"/>
      <c r="D191" s="154" t="s">
        <v>360</v>
      </c>
      <c r="E191" s="155" t="s">
        <v>32</v>
      </c>
      <c r="F191" s="156" t="s">
        <v>1630</v>
      </c>
      <c r="H191" s="155" t="s">
        <v>32</v>
      </c>
      <c r="I191" s="157"/>
      <c r="L191" s="153"/>
      <c r="M191" s="158"/>
      <c r="T191" s="159"/>
      <c r="AT191" s="155" t="s">
        <v>360</v>
      </c>
      <c r="AU191" s="155" t="s">
        <v>113</v>
      </c>
      <c r="AV191" s="12" t="s">
        <v>85</v>
      </c>
      <c r="AW191" s="12" t="s">
        <v>39</v>
      </c>
      <c r="AX191" s="12" t="s">
        <v>78</v>
      </c>
      <c r="AY191" s="155" t="s">
        <v>348</v>
      </c>
    </row>
    <row r="192" spans="2:65" s="12" customFormat="1" ht="10.199999999999999">
      <c r="B192" s="153"/>
      <c r="D192" s="154" t="s">
        <v>360</v>
      </c>
      <c r="E192" s="155" t="s">
        <v>32</v>
      </c>
      <c r="F192" s="156" t="s">
        <v>1614</v>
      </c>
      <c r="H192" s="155" t="s">
        <v>32</v>
      </c>
      <c r="I192" s="157"/>
      <c r="L192" s="153"/>
      <c r="M192" s="158"/>
      <c r="T192" s="159"/>
      <c r="AT192" s="155" t="s">
        <v>360</v>
      </c>
      <c r="AU192" s="155" t="s">
        <v>113</v>
      </c>
      <c r="AV192" s="12" t="s">
        <v>85</v>
      </c>
      <c r="AW192" s="12" t="s">
        <v>39</v>
      </c>
      <c r="AX192" s="12" t="s">
        <v>78</v>
      </c>
      <c r="AY192" s="155" t="s">
        <v>348</v>
      </c>
    </row>
    <row r="193" spans="2:65" s="13" customFormat="1" ht="10.199999999999999">
      <c r="B193" s="160"/>
      <c r="D193" s="154" t="s">
        <v>360</v>
      </c>
      <c r="E193" s="161" t="s">
        <v>32</v>
      </c>
      <c r="F193" s="162" t="s">
        <v>1615</v>
      </c>
      <c r="H193" s="163">
        <v>31.245999999999999</v>
      </c>
      <c r="I193" s="164"/>
      <c r="L193" s="160"/>
      <c r="M193" s="165"/>
      <c r="T193" s="166"/>
      <c r="AT193" s="161" t="s">
        <v>360</v>
      </c>
      <c r="AU193" s="161" t="s">
        <v>113</v>
      </c>
      <c r="AV193" s="13" t="s">
        <v>87</v>
      </c>
      <c r="AW193" s="13" t="s">
        <v>39</v>
      </c>
      <c r="AX193" s="13" t="s">
        <v>85</v>
      </c>
      <c r="AY193" s="161" t="s">
        <v>348</v>
      </c>
    </row>
    <row r="194" spans="2:65" s="1" customFormat="1" ht="37.799999999999997" customHeight="1">
      <c r="B194" s="33"/>
      <c r="C194" s="136" t="s">
        <v>495</v>
      </c>
      <c r="D194" s="136" t="s">
        <v>352</v>
      </c>
      <c r="E194" s="137" t="s">
        <v>1631</v>
      </c>
      <c r="F194" s="138" t="s">
        <v>1632</v>
      </c>
      <c r="G194" s="139" t="s">
        <v>420</v>
      </c>
      <c r="H194" s="140">
        <v>156.22999999999999</v>
      </c>
      <c r="I194" s="141"/>
      <c r="J194" s="142">
        <f>ROUND(I194*H194,2)</f>
        <v>0</v>
      </c>
      <c r="K194" s="138" t="s">
        <v>356</v>
      </c>
      <c r="L194" s="33"/>
      <c r="M194" s="143" t="s">
        <v>32</v>
      </c>
      <c r="N194" s="144" t="s">
        <v>49</v>
      </c>
      <c r="P194" s="145">
        <f>O194*H194</f>
        <v>0</v>
      </c>
      <c r="Q194" s="145">
        <v>0</v>
      </c>
      <c r="R194" s="145">
        <f>Q194*H194</f>
        <v>0</v>
      </c>
      <c r="S194" s="145">
        <v>0</v>
      </c>
      <c r="T194" s="146">
        <f>S194*H194</f>
        <v>0</v>
      </c>
      <c r="AR194" s="147" t="s">
        <v>133</v>
      </c>
      <c r="AT194" s="147" t="s">
        <v>352</v>
      </c>
      <c r="AU194" s="147" t="s">
        <v>113</v>
      </c>
      <c r="AY194" s="17" t="s">
        <v>348</v>
      </c>
      <c r="BE194" s="148">
        <f>IF(N194="základní",J194,0)</f>
        <v>0</v>
      </c>
      <c r="BF194" s="148">
        <f>IF(N194="snížená",J194,0)</f>
        <v>0</v>
      </c>
      <c r="BG194" s="148">
        <f>IF(N194="zákl. přenesená",J194,0)</f>
        <v>0</v>
      </c>
      <c r="BH194" s="148">
        <f>IF(N194="sníž. přenesená",J194,0)</f>
        <v>0</v>
      </c>
      <c r="BI194" s="148">
        <f>IF(N194="nulová",J194,0)</f>
        <v>0</v>
      </c>
      <c r="BJ194" s="17" t="s">
        <v>85</v>
      </c>
      <c r="BK194" s="148">
        <f>ROUND(I194*H194,2)</f>
        <v>0</v>
      </c>
      <c r="BL194" s="17" t="s">
        <v>133</v>
      </c>
      <c r="BM194" s="147" t="s">
        <v>1633</v>
      </c>
    </row>
    <row r="195" spans="2:65" s="1" customFormat="1" ht="10.199999999999999">
      <c r="B195" s="33"/>
      <c r="D195" s="149" t="s">
        <v>358</v>
      </c>
      <c r="F195" s="150" t="s">
        <v>1634</v>
      </c>
      <c r="I195" s="151"/>
      <c r="L195" s="33"/>
      <c r="M195" s="152"/>
      <c r="T195" s="54"/>
      <c r="AT195" s="17" t="s">
        <v>358</v>
      </c>
      <c r="AU195" s="17" t="s">
        <v>113</v>
      </c>
    </row>
    <row r="196" spans="2:65" s="12" customFormat="1" ht="10.199999999999999">
      <c r="B196" s="153"/>
      <c r="D196" s="154" t="s">
        <v>360</v>
      </c>
      <c r="E196" s="155" t="s">
        <v>32</v>
      </c>
      <c r="F196" s="156" t="s">
        <v>361</v>
      </c>
      <c r="H196" s="155" t="s">
        <v>32</v>
      </c>
      <c r="I196" s="157"/>
      <c r="L196" s="153"/>
      <c r="M196" s="158"/>
      <c r="T196" s="159"/>
      <c r="AT196" s="155" t="s">
        <v>360</v>
      </c>
      <c r="AU196" s="155" t="s">
        <v>113</v>
      </c>
      <c r="AV196" s="12" t="s">
        <v>85</v>
      </c>
      <c r="AW196" s="12" t="s">
        <v>39</v>
      </c>
      <c r="AX196" s="12" t="s">
        <v>78</v>
      </c>
      <c r="AY196" s="155" t="s">
        <v>348</v>
      </c>
    </row>
    <row r="197" spans="2:65" s="12" customFormat="1" ht="10.199999999999999">
      <c r="B197" s="153"/>
      <c r="D197" s="154" t="s">
        <v>360</v>
      </c>
      <c r="E197" s="155" t="s">
        <v>32</v>
      </c>
      <c r="F197" s="156" t="s">
        <v>362</v>
      </c>
      <c r="H197" s="155" t="s">
        <v>32</v>
      </c>
      <c r="I197" s="157"/>
      <c r="L197" s="153"/>
      <c r="M197" s="158"/>
      <c r="T197" s="159"/>
      <c r="AT197" s="155" t="s">
        <v>360</v>
      </c>
      <c r="AU197" s="155" t="s">
        <v>113</v>
      </c>
      <c r="AV197" s="12" t="s">
        <v>85</v>
      </c>
      <c r="AW197" s="12" t="s">
        <v>39</v>
      </c>
      <c r="AX197" s="12" t="s">
        <v>78</v>
      </c>
      <c r="AY197" s="155" t="s">
        <v>348</v>
      </c>
    </row>
    <row r="198" spans="2:65" s="12" customFormat="1" ht="10.199999999999999">
      <c r="B198" s="153"/>
      <c r="D198" s="154" t="s">
        <v>360</v>
      </c>
      <c r="E198" s="155" t="s">
        <v>32</v>
      </c>
      <c r="F198" s="156" t="s">
        <v>1624</v>
      </c>
      <c r="H198" s="155" t="s">
        <v>32</v>
      </c>
      <c r="I198" s="157"/>
      <c r="L198" s="153"/>
      <c r="M198" s="158"/>
      <c r="T198" s="159"/>
      <c r="AT198" s="155" t="s">
        <v>360</v>
      </c>
      <c r="AU198" s="155" t="s">
        <v>113</v>
      </c>
      <c r="AV198" s="12" t="s">
        <v>85</v>
      </c>
      <c r="AW198" s="12" t="s">
        <v>39</v>
      </c>
      <c r="AX198" s="12" t="s">
        <v>78</v>
      </c>
      <c r="AY198" s="155" t="s">
        <v>348</v>
      </c>
    </row>
    <row r="199" spans="2:65" s="12" customFormat="1" ht="20.399999999999999">
      <c r="B199" s="153"/>
      <c r="D199" s="154" t="s">
        <v>360</v>
      </c>
      <c r="E199" s="155" t="s">
        <v>32</v>
      </c>
      <c r="F199" s="156" t="s">
        <v>1625</v>
      </c>
      <c r="H199" s="155" t="s">
        <v>32</v>
      </c>
      <c r="I199" s="157"/>
      <c r="L199" s="153"/>
      <c r="M199" s="158"/>
      <c r="T199" s="159"/>
      <c r="AT199" s="155" t="s">
        <v>360</v>
      </c>
      <c r="AU199" s="155" t="s">
        <v>113</v>
      </c>
      <c r="AV199" s="12" t="s">
        <v>85</v>
      </c>
      <c r="AW199" s="12" t="s">
        <v>39</v>
      </c>
      <c r="AX199" s="12" t="s">
        <v>78</v>
      </c>
      <c r="AY199" s="155" t="s">
        <v>348</v>
      </c>
    </row>
    <row r="200" spans="2:65" s="13" customFormat="1" ht="10.199999999999999">
      <c r="B200" s="160"/>
      <c r="D200" s="154" t="s">
        <v>360</v>
      </c>
      <c r="E200" s="162" t="s">
        <v>32</v>
      </c>
      <c r="F200" s="170" t="s">
        <v>110</v>
      </c>
      <c r="H200" s="163">
        <v>156.22999999999999</v>
      </c>
      <c r="I200" s="164"/>
      <c r="L200" s="160"/>
      <c r="M200" s="165"/>
      <c r="T200" s="166"/>
      <c r="AT200" s="161" t="s">
        <v>360</v>
      </c>
      <c r="AU200" s="161" t="s">
        <v>113</v>
      </c>
      <c r="AV200" s="13" t="s">
        <v>87</v>
      </c>
      <c r="AW200" s="13" t="s">
        <v>39</v>
      </c>
      <c r="AX200" s="13" t="s">
        <v>85</v>
      </c>
      <c r="AY200" s="161" t="s">
        <v>348</v>
      </c>
    </row>
    <row r="201" spans="2:65" s="1" customFormat="1" ht="37.799999999999997" customHeight="1">
      <c r="B201" s="33"/>
      <c r="C201" s="136" t="s">
        <v>501</v>
      </c>
      <c r="D201" s="136" t="s">
        <v>352</v>
      </c>
      <c r="E201" s="137" t="s">
        <v>1635</v>
      </c>
      <c r="F201" s="138" t="s">
        <v>1636</v>
      </c>
      <c r="G201" s="139" t="s">
        <v>420</v>
      </c>
      <c r="H201" s="140">
        <v>156.22999999999999</v>
      </c>
      <c r="I201" s="141"/>
      <c r="J201" s="142">
        <f>ROUND(I201*H201,2)</f>
        <v>0</v>
      </c>
      <c r="K201" s="138" t="s">
        <v>356</v>
      </c>
      <c r="L201" s="33"/>
      <c r="M201" s="143" t="s">
        <v>32</v>
      </c>
      <c r="N201" s="144" t="s">
        <v>49</v>
      </c>
      <c r="P201" s="145">
        <f>O201*H201</f>
        <v>0</v>
      </c>
      <c r="Q201" s="145">
        <v>0</v>
      </c>
      <c r="R201" s="145">
        <f>Q201*H201</f>
        <v>0</v>
      </c>
      <c r="S201" s="145">
        <v>0</v>
      </c>
      <c r="T201" s="146">
        <f>S201*H201</f>
        <v>0</v>
      </c>
      <c r="AR201" s="147" t="s">
        <v>133</v>
      </c>
      <c r="AT201" s="147" t="s">
        <v>352</v>
      </c>
      <c r="AU201" s="147" t="s">
        <v>113</v>
      </c>
      <c r="AY201" s="17" t="s">
        <v>348</v>
      </c>
      <c r="BE201" s="148">
        <f>IF(N201="základní",J201,0)</f>
        <v>0</v>
      </c>
      <c r="BF201" s="148">
        <f>IF(N201="snížená",J201,0)</f>
        <v>0</v>
      </c>
      <c r="BG201" s="148">
        <f>IF(N201="zákl. přenesená",J201,0)</f>
        <v>0</v>
      </c>
      <c r="BH201" s="148">
        <f>IF(N201="sníž. přenesená",J201,0)</f>
        <v>0</v>
      </c>
      <c r="BI201" s="148">
        <f>IF(N201="nulová",J201,0)</f>
        <v>0</v>
      </c>
      <c r="BJ201" s="17" t="s">
        <v>85</v>
      </c>
      <c r="BK201" s="148">
        <f>ROUND(I201*H201,2)</f>
        <v>0</v>
      </c>
      <c r="BL201" s="17" t="s">
        <v>133</v>
      </c>
      <c r="BM201" s="147" t="s">
        <v>1637</v>
      </c>
    </row>
    <row r="202" spans="2:65" s="1" customFormat="1" ht="10.199999999999999">
      <c r="B202" s="33"/>
      <c r="D202" s="149" t="s">
        <v>358</v>
      </c>
      <c r="F202" s="150" t="s">
        <v>1638</v>
      </c>
      <c r="I202" s="151"/>
      <c r="L202" s="33"/>
      <c r="M202" s="152"/>
      <c r="T202" s="54"/>
      <c r="AT202" s="17" t="s">
        <v>358</v>
      </c>
      <c r="AU202" s="17" t="s">
        <v>113</v>
      </c>
    </row>
    <row r="203" spans="2:65" s="12" customFormat="1" ht="10.199999999999999">
      <c r="B203" s="153"/>
      <c r="D203" s="154" t="s">
        <v>360</v>
      </c>
      <c r="E203" s="155" t="s">
        <v>32</v>
      </c>
      <c r="F203" s="156" t="s">
        <v>361</v>
      </c>
      <c r="H203" s="155" t="s">
        <v>32</v>
      </c>
      <c r="I203" s="157"/>
      <c r="L203" s="153"/>
      <c r="M203" s="158"/>
      <c r="T203" s="159"/>
      <c r="AT203" s="155" t="s">
        <v>360</v>
      </c>
      <c r="AU203" s="155" t="s">
        <v>113</v>
      </c>
      <c r="AV203" s="12" t="s">
        <v>85</v>
      </c>
      <c r="AW203" s="12" t="s">
        <v>39</v>
      </c>
      <c r="AX203" s="12" t="s">
        <v>78</v>
      </c>
      <c r="AY203" s="155" t="s">
        <v>348</v>
      </c>
    </row>
    <row r="204" spans="2:65" s="12" customFormat="1" ht="10.199999999999999">
      <c r="B204" s="153"/>
      <c r="D204" s="154" t="s">
        <v>360</v>
      </c>
      <c r="E204" s="155" t="s">
        <v>32</v>
      </c>
      <c r="F204" s="156" t="s">
        <v>362</v>
      </c>
      <c r="H204" s="155" t="s">
        <v>32</v>
      </c>
      <c r="I204" s="157"/>
      <c r="L204" s="153"/>
      <c r="M204" s="158"/>
      <c r="T204" s="159"/>
      <c r="AT204" s="155" t="s">
        <v>360</v>
      </c>
      <c r="AU204" s="155" t="s">
        <v>113</v>
      </c>
      <c r="AV204" s="12" t="s">
        <v>85</v>
      </c>
      <c r="AW204" s="12" t="s">
        <v>39</v>
      </c>
      <c r="AX204" s="12" t="s">
        <v>78</v>
      </c>
      <c r="AY204" s="155" t="s">
        <v>348</v>
      </c>
    </row>
    <row r="205" spans="2:65" s="12" customFormat="1" ht="10.199999999999999">
      <c r="B205" s="153"/>
      <c r="D205" s="154" t="s">
        <v>360</v>
      </c>
      <c r="E205" s="155" t="s">
        <v>32</v>
      </c>
      <c r="F205" s="156" t="s">
        <v>1624</v>
      </c>
      <c r="H205" s="155" t="s">
        <v>32</v>
      </c>
      <c r="I205" s="157"/>
      <c r="L205" s="153"/>
      <c r="M205" s="158"/>
      <c r="T205" s="159"/>
      <c r="AT205" s="155" t="s">
        <v>360</v>
      </c>
      <c r="AU205" s="155" t="s">
        <v>113</v>
      </c>
      <c r="AV205" s="12" t="s">
        <v>85</v>
      </c>
      <c r="AW205" s="12" t="s">
        <v>39</v>
      </c>
      <c r="AX205" s="12" t="s">
        <v>78</v>
      </c>
      <c r="AY205" s="155" t="s">
        <v>348</v>
      </c>
    </row>
    <row r="206" spans="2:65" s="12" customFormat="1" ht="20.399999999999999">
      <c r="B206" s="153"/>
      <c r="D206" s="154" t="s">
        <v>360</v>
      </c>
      <c r="E206" s="155" t="s">
        <v>32</v>
      </c>
      <c r="F206" s="156" t="s">
        <v>1625</v>
      </c>
      <c r="H206" s="155" t="s">
        <v>32</v>
      </c>
      <c r="I206" s="157"/>
      <c r="L206" s="153"/>
      <c r="M206" s="158"/>
      <c r="T206" s="159"/>
      <c r="AT206" s="155" t="s">
        <v>360</v>
      </c>
      <c r="AU206" s="155" t="s">
        <v>113</v>
      </c>
      <c r="AV206" s="12" t="s">
        <v>85</v>
      </c>
      <c r="AW206" s="12" t="s">
        <v>39</v>
      </c>
      <c r="AX206" s="12" t="s">
        <v>78</v>
      </c>
      <c r="AY206" s="155" t="s">
        <v>348</v>
      </c>
    </row>
    <row r="207" spans="2:65" s="13" customFormat="1" ht="10.199999999999999">
      <c r="B207" s="160"/>
      <c r="D207" s="154" t="s">
        <v>360</v>
      </c>
      <c r="E207" s="162" t="s">
        <v>32</v>
      </c>
      <c r="F207" s="170" t="s">
        <v>110</v>
      </c>
      <c r="H207" s="163">
        <v>156.22999999999999</v>
      </c>
      <c r="I207" s="164"/>
      <c r="L207" s="160"/>
      <c r="M207" s="165"/>
      <c r="T207" s="166"/>
      <c r="AT207" s="161" t="s">
        <v>360</v>
      </c>
      <c r="AU207" s="161" t="s">
        <v>113</v>
      </c>
      <c r="AV207" s="13" t="s">
        <v>87</v>
      </c>
      <c r="AW207" s="13" t="s">
        <v>39</v>
      </c>
      <c r="AX207" s="13" t="s">
        <v>85</v>
      </c>
      <c r="AY207" s="161" t="s">
        <v>348</v>
      </c>
    </row>
    <row r="208" spans="2:65" s="1" customFormat="1" ht="16.5" customHeight="1">
      <c r="B208" s="33"/>
      <c r="C208" s="178" t="s">
        <v>508</v>
      </c>
      <c r="D208" s="178" t="s">
        <v>496</v>
      </c>
      <c r="E208" s="179" t="s">
        <v>1639</v>
      </c>
      <c r="F208" s="180" t="s">
        <v>1640</v>
      </c>
      <c r="G208" s="181" t="s">
        <v>1641</v>
      </c>
      <c r="H208" s="182">
        <v>3.9060000000000001</v>
      </c>
      <c r="I208" s="183"/>
      <c r="J208" s="184">
        <f>ROUND(I208*H208,2)</f>
        <v>0</v>
      </c>
      <c r="K208" s="180" t="s">
        <v>356</v>
      </c>
      <c r="L208" s="185"/>
      <c r="M208" s="186" t="s">
        <v>32</v>
      </c>
      <c r="N208" s="187" t="s">
        <v>49</v>
      </c>
      <c r="P208" s="145">
        <f>O208*H208</f>
        <v>0</v>
      </c>
      <c r="Q208" s="145">
        <v>1E-3</v>
      </c>
      <c r="R208" s="145">
        <f>Q208*H208</f>
        <v>3.9060000000000002E-3</v>
      </c>
      <c r="S208" s="145">
        <v>0</v>
      </c>
      <c r="T208" s="146">
        <f>S208*H208</f>
        <v>0</v>
      </c>
      <c r="AR208" s="147" t="s">
        <v>433</v>
      </c>
      <c r="AT208" s="147" t="s">
        <v>496</v>
      </c>
      <c r="AU208" s="147" t="s">
        <v>113</v>
      </c>
      <c r="AY208" s="17" t="s">
        <v>348</v>
      </c>
      <c r="BE208" s="148">
        <f>IF(N208="základní",J208,0)</f>
        <v>0</v>
      </c>
      <c r="BF208" s="148">
        <f>IF(N208="snížená",J208,0)</f>
        <v>0</v>
      </c>
      <c r="BG208" s="148">
        <f>IF(N208="zákl. přenesená",J208,0)</f>
        <v>0</v>
      </c>
      <c r="BH208" s="148">
        <f>IF(N208="sníž. přenesená",J208,0)</f>
        <v>0</v>
      </c>
      <c r="BI208" s="148">
        <f>IF(N208="nulová",J208,0)</f>
        <v>0</v>
      </c>
      <c r="BJ208" s="17" t="s">
        <v>85</v>
      </c>
      <c r="BK208" s="148">
        <f>ROUND(I208*H208,2)</f>
        <v>0</v>
      </c>
      <c r="BL208" s="17" t="s">
        <v>133</v>
      </c>
      <c r="BM208" s="147" t="s">
        <v>1642</v>
      </c>
    </row>
    <row r="209" spans="2:65" s="13" customFormat="1" ht="10.199999999999999">
      <c r="B209" s="160"/>
      <c r="D209" s="154" t="s">
        <v>360</v>
      </c>
      <c r="F209" s="162" t="s">
        <v>1643</v>
      </c>
      <c r="H209" s="163">
        <v>3.9060000000000001</v>
      </c>
      <c r="I209" s="164"/>
      <c r="L209" s="160"/>
      <c r="M209" s="165"/>
      <c r="T209" s="166"/>
      <c r="AT209" s="161" t="s">
        <v>360</v>
      </c>
      <c r="AU209" s="161" t="s">
        <v>113</v>
      </c>
      <c r="AV209" s="13" t="s">
        <v>87</v>
      </c>
      <c r="AW209" s="13" t="s">
        <v>4</v>
      </c>
      <c r="AX209" s="13" t="s">
        <v>85</v>
      </c>
      <c r="AY209" s="161" t="s">
        <v>348</v>
      </c>
    </row>
    <row r="210" spans="2:65" s="1" customFormat="1" ht="37.799999999999997" customHeight="1">
      <c r="B210" s="33"/>
      <c r="C210" s="136" t="s">
        <v>7</v>
      </c>
      <c r="D210" s="136" t="s">
        <v>352</v>
      </c>
      <c r="E210" s="137" t="s">
        <v>1644</v>
      </c>
      <c r="F210" s="138" t="s">
        <v>1645</v>
      </c>
      <c r="G210" s="139" t="s">
        <v>420</v>
      </c>
      <c r="H210" s="140">
        <v>156.22999999999999</v>
      </c>
      <c r="I210" s="141"/>
      <c r="J210" s="142">
        <f>ROUND(I210*H210,2)</f>
        <v>0</v>
      </c>
      <c r="K210" s="138" t="s">
        <v>356</v>
      </c>
      <c r="L210" s="33"/>
      <c r="M210" s="143" t="s">
        <v>32</v>
      </c>
      <c r="N210" s="144" t="s">
        <v>49</v>
      </c>
      <c r="P210" s="145">
        <f>O210*H210</f>
        <v>0</v>
      </c>
      <c r="Q210" s="145">
        <v>0</v>
      </c>
      <c r="R210" s="145">
        <f>Q210*H210</f>
        <v>0</v>
      </c>
      <c r="S210" s="145">
        <v>0</v>
      </c>
      <c r="T210" s="146">
        <f>S210*H210</f>
        <v>0</v>
      </c>
      <c r="AR210" s="147" t="s">
        <v>133</v>
      </c>
      <c r="AT210" s="147" t="s">
        <v>352</v>
      </c>
      <c r="AU210" s="147" t="s">
        <v>113</v>
      </c>
      <c r="AY210" s="17" t="s">
        <v>348</v>
      </c>
      <c r="BE210" s="148">
        <f>IF(N210="základní",J210,0)</f>
        <v>0</v>
      </c>
      <c r="BF210" s="148">
        <f>IF(N210="snížená",J210,0)</f>
        <v>0</v>
      </c>
      <c r="BG210" s="148">
        <f>IF(N210="zákl. přenesená",J210,0)</f>
        <v>0</v>
      </c>
      <c r="BH210" s="148">
        <f>IF(N210="sníž. přenesená",J210,0)</f>
        <v>0</v>
      </c>
      <c r="BI210" s="148">
        <f>IF(N210="nulová",J210,0)</f>
        <v>0</v>
      </c>
      <c r="BJ210" s="17" t="s">
        <v>85</v>
      </c>
      <c r="BK210" s="148">
        <f>ROUND(I210*H210,2)</f>
        <v>0</v>
      </c>
      <c r="BL210" s="17" t="s">
        <v>133</v>
      </c>
      <c r="BM210" s="147" t="s">
        <v>1646</v>
      </c>
    </row>
    <row r="211" spans="2:65" s="1" customFormat="1" ht="10.199999999999999">
      <c r="B211" s="33"/>
      <c r="D211" s="149" t="s">
        <v>358</v>
      </c>
      <c r="F211" s="150" t="s">
        <v>1647</v>
      </c>
      <c r="I211" s="151"/>
      <c r="L211" s="33"/>
      <c r="M211" s="152"/>
      <c r="T211" s="54"/>
      <c r="AT211" s="17" t="s">
        <v>358</v>
      </c>
      <c r="AU211" s="17" t="s">
        <v>113</v>
      </c>
    </row>
    <row r="212" spans="2:65" s="12" customFormat="1" ht="10.199999999999999">
      <c r="B212" s="153"/>
      <c r="D212" s="154" t="s">
        <v>360</v>
      </c>
      <c r="E212" s="155" t="s">
        <v>32</v>
      </c>
      <c r="F212" s="156" t="s">
        <v>361</v>
      </c>
      <c r="H212" s="155" t="s">
        <v>32</v>
      </c>
      <c r="I212" s="157"/>
      <c r="L212" s="153"/>
      <c r="M212" s="158"/>
      <c r="T212" s="159"/>
      <c r="AT212" s="155" t="s">
        <v>360</v>
      </c>
      <c r="AU212" s="155" t="s">
        <v>113</v>
      </c>
      <c r="AV212" s="12" t="s">
        <v>85</v>
      </c>
      <c r="AW212" s="12" t="s">
        <v>39</v>
      </c>
      <c r="AX212" s="12" t="s">
        <v>78</v>
      </c>
      <c r="AY212" s="155" t="s">
        <v>348</v>
      </c>
    </row>
    <row r="213" spans="2:65" s="12" customFormat="1" ht="10.199999999999999">
      <c r="B213" s="153"/>
      <c r="D213" s="154" t="s">
        <v>360</v>
      </c>
      <c r="E213" s="155" t="s">
        <v>32</v>
      </c>
      <c r="F213" s="156" t="s">
        <v>362</v>
      </c>
      <c r="H213" s="155" t="s">
        <v>32</v>
      </c>
      <c r="I213" s="157"/>
      <c r="L213" s="153"/>
      <c r="M213" s="158"/>
      <c r="T213" s="159"/>
      <c r="AT213" s="155" t="s">
        <v>360</v>
      </c>
      <c r="AU213" s="155" t="s">
        <v>113</v>
      </c>
      <c r="AV213" s="12" t="s">
        <v>85</v>
      </c>
      <c r="AW213" s="12" t="s">
        <v>39</v>
      </c>
      <c r="AX213" s="12" t="s">
        <v>78</v>
      </c>
      <c r="AY213" s="155" t="s">
        <v>348</v>
      </c>
    </row>
    <row r="214" spans="2:65" s="12" customFormat="1" ht="20.399999999999999">
      <c r="B214" s="153"/>
      <c r="D214" s="154" t="s">
        <v>360</v>
      </c>
      <c r="E214" s="155" t="s">
        <v>32</v>
      </c>
      <c r="F214" s="156" t="s">
        <v>1648</v>
      </c>
      <c r="H214" s="155" t="s">
        <v>32</v>
      </c>
      <c r="I214" s="157"/>
      <c r="L214" s="153"/>
      <c r="M214" s="158"/>
      <c r="T214" s="159"/>
      <c r="AT214" s="155" t="s">
        <v>360</v>
      </c>
      <c r="AU214" s="155" t="s">
        <v>113</v>
      </c>
      <c r="AV214" s="12" t="s">
        <v>85</v>
      </c>
      <c r="AW214" s="12" t="s">
        <v>39</v>
      </c>
      <c r="AX214" s="12" t="s">
        <v>78</v>
      </c>
      <c r="AY214" s="155" t="s">
        <v>348</v>
      </c>
    </row>
    <row r="215" spans="2:65" s="12" customFormat="1" ht="20.399999999999999">
      <c r="B215" s="153"/>
      <c r="D215" s="154" t="s">
        <v>360</v>
      </c>
      <c r="E215" s="155" t="s">
        <v>32</v>
      </c>
      <c r="F215" s="156" t="s">
        <v>1625</v>
      </c>
      <c r="H215" s="155" t="s">
        <v>32</v>
      </c>
      <c r="I215" s="157"/>
      <c r="L215" s="153"/>
      <c r="M215" s="158"/>
      <c r="T215" s="159"/>
      <c r="AT215" s="155" t="s">
        <v>360</v>
      </c>
      <c r="AU215" s="155" t="s">
        <v>113</v>
      </c>
      <c r="AV215" s="12" t="s">
        <v>85</v>
      </c>
      <c r="AW215" s="12" t="s">
        <v>39</v>
      </c>
      <c r="AX215" s="12" t="s">
        <v>78</v>
      </c>
      <c r="AY215" s="155" t="s">
        <v>348</v>
      </c>
    </row>
    <row r="216" spans="2:65" s="13" customFormat="1" ht="10.199999999999999">
      <c r="B216" s="160"/>
      <c r="D216" s="154" t="s">
        <v>360</v>
      </c>
      <c r="E216" s="162" t="s">
        <v>32</v>
      </c>
      <c r="F216" s="170" t="s">
        <v>114</v>
      </c>
      <c r="H216" s="163">
        <v>156.22999999999999</v>
      </c>
      <c r="I216" s="164"/>
      <c r="L216" s="160"/>
      <c r="M216" s="165"/>
      <c r="T216" s="166"/>
      <c r="AT216" s="161" t="s">
        <v>360</v>
      </c>
      <c r="AU216" s="161" t="s">
        <v>113</v>
      </c>
      <c r="AV216" s="13" t="s">
        <v>87</v>
      </c>
      <c r="AW216" s="13" t="s">
        <v>39</v>
      </c>
      <c r="AX216" s="13" t="s">
        <v>85</v>
      </c>
      <c r="AY216" s="161" t="s">
        <v>348</v>
      </c>
    </row>
    <row r="217" spans="2:65" s="1" customFormat="1" ht="21.75" customHeight="1">
      <c r="B217" s="33"/>
      <c r="C217" s="136" t="s">
        <v>520</v>
      </c>
      <c r="D217" s="136" t="s">
        <v>352</v>
      </c>
      <c r="E217" s="137" t="s">
        <v>1649</v>
      </c>
      <c r="F217" s="138" t="s">
        <v>1650</v>
      </c>
      <c r="G217" s="139" t="s">
        <v>420</v>
      </c>
      <c r="H217" s="140">
        <v>312.45999999999998</v>
      </c>
      <c r="I217" s="141"/>
      <c r="J217" s="142">
        <f>ROUND(I217*H217,2)</f>
        <v>0</v>
      </c>
      <c r="K217" s="138" t="s">
        <v>356</v>
      </c>
      <c r="L217" s="33"/>
      <c r="M217" s="143" t="s">
        <v>32</v>
      </c>
      <c r="N217" s="144" t="s">
        <v>49</v>
      </c>
      <c r="P217" s="145">
        <f>O217*H217</f>
        <v>0</v>
      </c>
      <c r="Q217" s="145">
        <v>0</v>
      </c>
      <c r="R217" s="145">
        <f>Q217*H217</f>
        <v>0</v>
      </c>
      <c r="S217" s="145">
        <v>0</v>
      </c>
      <c r="T217" s="146">
        <f>S217*H217</f>
        <v>0</v>
      </c>
      <c r="AR217" s="147" t="s">
        <v>133</v>
      </c>
      <c r="AT217" s="147" t="s">
        <v>352</v>
      </c>
      <c r="AU217" s="147" t="s">
        <v>113</v>
      </c>
      <c r="AY217" s="17" t="s">
        <v>348</v>
      </c>
      <c r="BE217" s="148">
        <f>IF(N217="základní",J217,0)</f>
        <v>0</v>
      </c>
      <c r="BF217" s="148">
        <f>IF(N217="snížená",J217,0)</f>
        <v>0</v>
      </c>
      <c r="BG217" s="148">
        <f>IF(N217="zákl. přenesená",J217,0)</f>
        <v>0</v>
      </c>
      <c r="BH217" s="148">
        <f>IF(N217="sníž. přenesená",J217,0)</f>
        <v>0</v>
      </c>
      <c r="BI217" s="148">
        <f>IF(N217="nulová",J217,0)</f>
        <v>0</v>
      </c>
      <c r="BJ217" s="17" t="s">
        <v>85</v>
      </c>
      <c r="BK217" s="148">
        <f>ROUND(I217*H217,2)</f>
        <v>0</v>
      </c>
      <c r="BL217" s="17" t="s">
        <v>133</v>
      </c>
      <c r="BM217" s="147" t="s">
        <v>1651</v>
      </c>
    </row>
    <row r="218" spans="2:65" s="1" customFormat="1" ht="10.199999999999999">
      <c r="B218" s="33"/>
      <c r="D218" s="149" t="s">
        <v>358</v>
      </c>
      <c r="F218" s="150" t="s">
        <v>1652</v>
      </c>
      <c r="I218" s="151"/>
      <c r="L218" s="33"/>
      <c r="M218" s="152"/>
      <c r="T218" s="54"/>
      <c r="AT218" s="17" t="s">
        <v>358</v>
      </c>
      <c r="AU218" s="17" t="s">
        <v>113</v>
      </c>
    </row>
    <row r="219" spans="2:65" s="12" customFormat="1" ht="10.199999999999999">
      <c r="B219" s="153"/>
      <c r="D219" s="154" t="s">
        <v>360</v>
      </c>
      <c r="E219" s="155" t="s">
        <v>32</v>
      </c>
      <c r="F219" s="156" t="s">
        <v>361</v>
      </c>
      <c r="H219" s="155" t="s">
        <v>32</v>
      </c>
      <c r="I219" s="157"/>
      <c r="L219" s="153"/>
      <c r="M219" s="158"/>
      <c r="T219" s="159"/>
      <c r="AT219" s="155" t="s">
        <v>360</v>
      </c>
      <c r="AU219" s="155" t="s">
        <v>113</v>
      </c>
      <c r="AV219" s="12" t="s">
        <v>85</v>
      </c>
      <c r="AW219" s="12" t="s">
        <v>39</v>
      </c>
      <c r="AX219" s="12" t="s">
        <v>78</v>
      </c>
      <c r="AY219" s="155" t="s">
        <v>348</v>
      </c>
    </row>
    <row r="220" spans="2:65" s="12" customFormat="1" ht="10.199999999999999">
      <c r="B220" s="153"/>
      <c r="D220" s="154" t="s">
        <v>360</v>
      </c>
      <c r="E220" s="155" t="s">
        <v>32</v>
      </c>
      <c r="F220" s="156" t="s">
        <v>362</v>
      </c>
      <c r="H220" s="155" t="s">
        <v>32</v>
      </c>
      <c r="I220" s="157"/>
      <c r="L220" s="153"/>
      <c r="M220" s="158"/>
      <c r="T220" s="159"/>
      <c r="AT220" s="155" t="s">
        <v>360</v>
      </c>
      <c r="AU220" s="155" t="s">
        <v>113</v>
      </c>
      <c r="AV220" s="12" t="s">
        <v>85</v>
      </c>
      <c r="AW220" s="12" t="s">
        <v>39</v>
      </c>
      <c r="AX220" s="12" t="s">
        <v>78</v>
      </c>
      <c r="AY220" s="155" t="s">
        <v>348</v>
      </c>
    </row>
    <row r="221" spans="2:65" s="12" customFormat="1" ht="10.199999999999999">
      <c r="B221" s="153"/>
      <c r="D221" s="154" t="s">
        <v>360</v>
      </c>
      <c r="E221" s="155" t="s">
        <v>32</v>
      </c>
      <c r="F221" s="156" t="s">
        <v>1653</v>
      </c>
      <c r="H221" s="155" t="s">
        <v>32</v>
      </c>
      <c r="I221" s="157"/>
      <c r="L221" s="153"/>
      <c r="M221" s="158"/>
      <c r="T221" s="159"/>
      <c r="AT221" s="155" t="s">
        <v>360</v>
      </c>
      <c r="AU221" s="155" t="s">
        <v>113</v>
      </c>
      <c r="AV221" s="12" t="s">
        <v>85</v>
      </c>
      <c r="AW221" s="12" t="s">
        <v>39</v>
      </c>
      <c r="AX221" s="12" t="s">
        <v>78</v>
      </c>
      <c r="AY221" s="155" t="s">
        <v>348</v>
      </c>
    </row>
    <row r="222" spans="2:65" s="12" customFormat="1" ht="20.399999999999999">
      <c r="B222" s="153"/>
      <c r="D222" s="154" t="s">
        <v>360</v>
      </c>
      <c r="E222" s="155" t="s">
        <v>32</v>
      </c>
      <c r="F222" s="156" t="s">
        <v>1654</v>
      </c>
      <c r="H222" s="155" t="s">
        <v>32</v>
      </c>
      <c r="I222" s="157"/>
      <c r="L222" s="153"/>
      <c r="M222" s="158"/>
      <c r="T222" s="159"/>
      <c r="AT222" s="155" t="s">
        <v>360</v>
      </c>
      <c r="AU222" s="155" t="s">
        <v>113</v>
      </c>
      <c r="AV222" s="12" t="s">
        <v>85</v>
      </c>
      <c r="AW222" s="12" t="s">
        <v>39</v>
      </c>
      <c r="AX222" s="12" t="s">
        <v>78</v>
      </c>
      <c r="AY222" s="155" t="s">
        <v>348</v>
      </c>
    </row>
    <row r="223" spans="2:65" s="13" customFormat="1" ht="10.199999999999999">
      <c r="B223" s="160"/>
      <c r="D223" s="154" t="s">
        <v>360</v>
      </c>
      <c r="E223" s="162" t="s">
        <v>32</v>
      </c>
      <c r="F223" s="170" t="s">
        <v>118</v>
      </c>
      <c r="H223" s="163">
        <v>312.45999999999998</v>
      </c>
      <c r="I223" s="164"/>
      <c r="L223" s="160"/>
      <c r="M223" s="165"/>
      <c r="T223" s="166"/>
      <c r="AT223" s="161" t="s">
        <v>360</v>
      </c>
      <c r="AU223" s="161" t="s">
        <v>113</v>
      </c>
      <c r="AV223" s="13" t="s">
        <v>87</v>
      </c>
      <c r="AW223" s="13" t="s">
        <v>39</v>
      </c>
      <c r="AX223" s="13" t="s">
        <v>85</v>
      </c>
      <c r="AY223" s="161" t="s">
        <v>348</v>
      </c>
    </row>
    <row r="224" spans="2:65" s="1" customFormat="1" ht="21.75" customHeight="1">
      <c r="B224" s="33"/>
      <c r="C224" s="136" t="s">
        <v>524</v>
      </c>
      <c r="D224" s="136" t="s">
        <v>352</v>
      </c>
      <c r="E224" s="137" t="s">
        <v>1655</v>
      </c>
      <c r="F224" s="138" t="s">
        <v>1656</v>
      </c>
      <c r="G224" s="139" t="s">
        <v>420</v>
      </c>
      <c r="H224" s="140">
        <v>468.69</v>
      </c>
      <c r="I224" s="141"/>
      <c r="J224" s="142">
        <f>ROUND(I224*H224,2)</f>
        <v>0</v>
      </c>
      <c r="K224" s="138" t="s">
        <v>356</v>
      </c>
      <c r="L224" s="33"/>
      <c r="M224" s="143" t="s">
        <v>32</v>
      </c>
      <c r="N224" s="144" t="s">
        <v>49</v>
      </c>
      <c r="P224" s="145">
        <f>O224*H224</f>
        <v>0</v>
      </c>
      <c r="Q224" s="145">
        <v>0</v>
      </c>
      <c r="R224" s="145">
        <f>Q224*H224</f>
        <v>0</v>
      </c>
      <c r="S224" s="145">
        <v>0</v>
      </c>
      <c r="T224" s="146">
        <f>S224*H224</f>
        <v>0</v>
      </c>
      <c r="AR224" s="147" t="s">
        <v>133</v>
      </c>
      <c r="AT224" s="147" t="s">
        <v>352</v>
      </c>
      <c r="AU224" s="147" t="s">
        <v>113</v>
      </c>
      <c r="AY224" s="17" t="s">
        <v>348</v>
      </c>
      <c r="BE224" s="148">
        <f>IF(N224="základní",J224,0)</f>
        <v>0</v>
      </c>
      <c r="BF224" s="148">
        <f>IF(N224="snížená",J224,0)</f>
        <v>0</v>
      </c>
      <c r="BG224" s="148">
        <f>IF(N224="zákl. přenesená",J224,0)</f>
        <v>0</v>
      </c>
      <c r="BH224" s="148">
        <f>IF(N224="sníž. přenesená",J224,0)</f>
        <v>0</v>
      </c>
      <c r="BI224" s="148">
        <f>IF(N224="nulová",J224,0)</f>
        <v>0</v>
      </c>
      <c r="BJ224" s="17" t="s">
        <v>85</v>
      </c>
      <c r="BK224" s="148">
        <f>ROUND(I224*H224,2)</f>
        <v>0</v>
      </c>
      <c r="BL224" s="17" t="s">
        <v>133</v>
      </c>
      <c r="BM224" s="147" t="s">
        <v>1657</v>
      </c>
    </row>
    <row r="225" spans="2:65" s="1" customFormat="1" ht="10.199999999999999">
      <c r="B225" s="33"/>
      <c r="D225" s="149" t="s">
        <v>358</v>
      </c>
      <c r="F225" s="150" t="s">
        <v>1658</v>
      </c>
      <c r="I225" s="151"/>
      <c r="L225" s="33"/>
      <c r="M225" s="152"/>
      <c r="T225" s="54"/>
      <c r="AT225" s="17" t="s">
        <v>358</v>
      </c>
      <c r="AU225" s="17" t="s">
        <v>113</v>
      </c>
    </row>
    <row r="226" spans="2:65" s="12" customFormat="1" ht="10.199999999999999">
      <c r="B226" s="153"/>
      <c r="D226" s="154" t="s">
        <v>360</v>
      </c>
      <c r="E226" s="155" t="s">
        <v>32</v>
      </c>
      <c r="F226" s="156" t="s">
        <v>361</v>
      </c>
      <c r="H226" s="155" t="s">
        <v>32</v>
      </c>
      <c r="I226" s="157"/>
      <c r="L226" s="153"/>
      <c r="M226" s="158"/>
      <c r="T226" s="159"/>
      <c r="AT226" s="155" t="s">
        <v>360</v>
      </c>
      <c r="AU226" s="155" t="s">
        <v>113</v>
      </c>
      <c r="AV226" s="12" t="s">
        <v>85</v>
      </c>
      <c r="AW226" s="12" t="s">
        <v>39</v>
      </c>
      <c r="AX226" s="12" t="s">
        <v>78</v>
      </c>
      <c r="AY226" s="155" t="s">
        <v>348</v>
      </c>
    </row>
    <row r="227" spans="2:65" s="12" customFormat="1" ht="10.199999999999999">
      <c r="B227" s="153"/>
      <c r="D227" s="154" t="s">
        <v>360</v>
      </c>
      <c r="E227" s="155" t="s">
        <v>32</v>
      </c>
      <c r="F227" s="156" t="s">
        <v>362</v>
      </c>
      <c r="H227" s="155" t="s">
        <v>32</v>
      </c>
      <c r="I227" s="157"/>
      <c r="L227" s="153"/>
      <c r="M227" s="158"/>
      <c r="T227" s="159"/>
      <c r="AT227" s="155" t="s">
        <v>360</v>
      </c>
      <c r="AU227" s="155" t="s">
        <v>113</v>
      </c>
      <c r="AV227" s="12" t="s">
        <v>85</v>
      </c>
      <c r="AW227" s="12" t="s">
        <v>39</v>
      </c>
      <c r="AX227" s="12" t="s">
        <v>78</v>
      </c>
      <c r="AY227" s="155" t="s">
        <v>348</v>
      </c>
    </row>
    <row r="228" spans="2:65" s="12" customFormat="1" ht="10.199999999999999">
      <c r="B228" s="153"/>
      <c r="D228" s="154" t="s">
        <v>360</v>
      </c>
      <c r="E228" s="155" t="s">
        <v>32</v>
      </c>
      <c r="F228" s="156" t="s">
        <v>1659</v>
      </c>
      <c r="H228" s="155" t="s">
        <v>32</v>
      </c>
      <c r="I228" s="157"/>
      <c r="L228" s="153"/>
      <c r="M228" s="158"/>
      <c r="T228" s="159"/>
      <c r="AT228" s="155" t="s">
        <v>360</v>
      </c>
      <c r="AU228" s="155" t="s">
        <v>113</v>
      </c>
      <c r="AV228" s="12" t="s">
        <v>85</v>
      </c>
      <c r="AW228" s="12" t="s">
        <v>39</v>
      </c>
      <c r="AX228" s="12" t="s">
        <v>78</v>
      </c>
      <c r="AY228" s="155" t="s">
        <v>348</v>
      </c>
    </row>
    <row r="229" spans="2:65" s="12" customFormat="1" ht="20.399999999999999">
      <c r="B229" s="153"/>
      <c r="D229" s="154" t="s">
        <v>360</v>
      </c>
      <c r="E229" s="155" t="s">
        <v>32</v>
      </c>
      <c r="F229" s="156" t="s">
        <v>1660</v>
      </c>
      <c r="H229" s="155" t="s">
        <v>32</v>
      </c>
      <c r="I229" s="157"/>
      <c r="L229" s="153"/>
      <c r="M229" s="158"/>
      <c r="T229" s="159"/>
      <c r="AT229" s="155" t="s">
        <v>360</v>
      </c>
      <c r="AU229" s="155" t="s">
        <v>113</v>
      </c>
      <c r="AV229" s="12" t="s">
        <v>85</v>
      </c>
      <c r="AW229" s="12" t="s">
        <v>39</v>
      </c>
      <c r="AX229" s="12" t="s">
        <v>78</v>
      </c>
      <c r="AY229" s="155" t="s">
        <v>348</v>
      </c>
    </row>
    <row r="230" spans="2:65" s="13" customFormat="1" ht="10.199999999999999">
      <c r="B230" s="160"/>
      <c r="D230" s="154" t="s">
        <v>360</v>
      </c>
      <c r="E230" s="162" t="s">
        <v>32</v>
      </c>
      <c r="F230" s="170" t="s">
        <v>121</v>
      </c>
      <c r="H230" s="163">
        <v>468.69</v>
      </c>
      <c r="I230" s="164"/>
      <c r="L230" s="160"/>
      <c r="M230" s="165"/>
      <c r="T230" s="166"/>
      <c r="AT230" s="161" t="s">
        <v>360</v>
      </c>
      <c r="AU230" s="161" t="s">
        <v>113</v>
      </c>
      <c r="AV230" s="13" t="s">
        <v>87</v>
      </c>
      <c r="AW230" s="13" t="s">
        <v>39</v>
      </c>
      <c r="AX230" s="13" t="s">
        <v>85</v>
      </c>
      <c r="AY230" s="161" t="s">
        <v>348</v>
      </c>
    </row>
    <row r="231" spans="2:65" s="1" customFormat="1" ht="49.05" customHeight="1">
      <c r="B231" s="33"/>
      <c r="C231" s="136" t="s">
        <v>532</v>
      </c>
      <c r="D231" s="136" t="s">
        <v>352</v>
      </c>
      <c r="E231" s="137" t="s">
        <v>1661</v>
      </c>
      <c r="F231" s="138" t="s">
        <v>1662</v>
      </c>
      <c r="G231" s="139" t="s">
        <v>420</v>
      </c>
      <c r="H231" s="140">
        <v>312.45999999999998</v>
      </c>
      <c r="I231" s="141"/>
      <c r="J231" s="142">
        <f>ROUND(I231*H231,2)</f>
        <v>0</v>
      </c>
      <c r="K231" s="138" t="s">
        <v>356</v>
      </c>
      <c r="L231" s="33"/>
      <c r="M231" s="143" t="s">
        <v>32</v>
      </c>
      <c r="N231" s="144" t="s">
        <v>49</v>
      </c>
      <c r="P231" s="145">
        <f>O231*H231</f>
        <v>0</v>
      </c>
      <c r="Q231" s="145">
        <v>0</v>
      </c>
      <c r="R231" s="145">
        <f>Q231*H231</f>
        <v>0</v>
      </c>
      <c r="S231" s="145">
        <v>0</v>
      </c>
      <c r="T231" s="146">
        <f>S231*H231</f>
        <v>0</v>
      </c>
      <c r="AR231" s="147" t="s">
        <v>133</v>
      </c>
      <c r="AT231" s="147" t="s">
        <v>352</v>
      </c>
      <c r="AU231" s="147" t="s">
        <v>113</v>
      </c>
      <c r="AY231" s="17" t="s">
        <v>348</v>
      </c>
      <c r="BE231" s="148">
        <f>IF(N231="základní",J231,0)</f>
        <v>0</v>
      </c>
      <c r="BF231" s="148">
        <f>IF(N231="snížená",J231,0)</f>
        <v>0</v>
      </c>
      <c r="BG231" s="148">
        <f>IF(N231="zákl. přenesená",J231,0)</f>
        <v>0</v>
      </c>
      <c r="BH231" s="148">
        <f>IF(N231="sníž. přenesená",J231,0)</f>
        <v>0</v>
      </c>
      <c r="BI231" s="148">
        <f>IF(N231="nulová",J231,0)</f>
        <v>0</v>
      </c>
      <c r="BJ231" s="17" t="s">
        <v>85</v>
      </c>
      <c r="BK231" s="148">
        <f>ROUND(I231*H231,2)</f>
        <v>0</v>
      </c>
      <c r="BL231" s="17" t="s">
        <v>133</v>
      </c>
      <c r="BM231" s="147" t="s">
        <v>1663</v>
      </c>
    </row>
    <row r="232" spans="2:65" s="1" customFormat="1" ht="10.199999999999999">
      <c r="B232" s="33"/>
      <c r="D232" s="149" t="s">
        <v>358</v>
      </c>
      <c r="F232" s="150" t="s">
        <v>1664</v>
      </c>
      <c r="I232" s="151"/>
      <c r="L232" s="33"/>
      <c r="M232" s="152"/>
      <c r="T232" s="54"/>
      <c r="AT232" s="17" t="s">
        <v>358</v>
      </c>
      <c r="AU232" s="17" t="s">
        <v>113</v>
      </c>
    </row>
    <row r="233" spans="2:65" s="12" customFormat="1" ht="10.199999999999999">
      <c r="B233" s="153"/>
      <c r="D233" s="154" t="s">
        <v>360</v>
      </c>
      <c r="E233" s="155" t="s">
        <v>32</v>
      </c>
      <c r="F233" s="156" t="s">
        <v>361</v>
      </c>
      <c r="H233" s="155" t="s">
        <v>32</v>
      </c>
      <c r="I233" s="157"/>
      <c r="L233" s="153"/>
      <c r="M233" s="158"/>
      <c r="T233" s="159"/>
      <c r="AT233" s="155" t="s">
        <v>360</v>
      </c>
      <c r="AU233" s="155" t="s">
        <v>113</v>
      </c>
      <c r="AV233" s="12" t="s">
        <v>85</v>
      </c>
      <c r="AW233" s="12" t="s">
        <v>39</v>
      </c>
      <c r="AX233" s="12" t="s">
        <v>78</v>
      </c>
      <c r="AY233" s="155" t="s">
        <v>348</v>
      </c>
    </row>
    <row r="234" spans="2:65" s="12" customFormat="1" ht="10.199999999999999">
      <c r="B234" s="153"/>
      <c r="D234" s="154" t="s">
        <v>360</v>
      </c>
      <c r="E234" s="155" t="s">
        <v>32</v>
      </c>
      <c r="F234" s="156" t="s">
        <v>362</v>
      </c>
      <c r="H234" s="155" t="s">
        <v>32</v>
      </c>
      <c r="I234" s="157"/>
      <c r="L234" s="153"/>
      <c r="M234" s="158"/>
      <c r="T234" s="159"/>
      <c r="AT234" s="155" t="s">
        <v>360</v>
      </c>
      <c r="AU234" s="155" t="s">
        <v>113</v>
      </c>
      <c r="AV234" s="12" t="s">
        <v>85</v>
      </c>
      <c r="AW234" s="12" t="s">
        <v>39</v>
      </c>
      <c r="AX234" s="12" t="s">
        <v>78</v>
      </c>
      <c r="AY234" s="155" t="s">
        <v>348</v>
      </c>
    </row>
    <row r="235" spans="2:65" s="12" customFormat="1" ht="10.199999999999999">
      <c r="B235" s="153"/>
      <c r="D235" s="154" t="s">
        <v>360</v>
      </c>
      <c r="E235" s="155" t="s">
        <v>32</v>
      </c>
      <c r="F235" s="156" t="s">
        <v>1665</v>
      </c>
      <c r="H235" s="155" t="s">
        <v>32</v>
      </c>
      <c r="I235" s="157"/>
      <c r="L235" s="153"/>
      <c r="M235" s="158"/>
      <c r="T235" s="159"/>
      <c r="AT235" s="155" t="s">
        <v>360</v>
      </c>
      <c r="AU235" s="155" t="s">
        <v>113</v>
      </c>
      <c r="AV235" s="12" t="s">
        <v>85</v>
      </c>
      <c r="AW235" s="12" t="s">
        <v>39</v>
      </c>
      <c r="AX235" s="12" t="s">
        <v>78</v>
      </c>
      <c r="AY235" s="155" t="s">
        <v>348</v>
      </c>
    </row>
    <row r="236" spans="2:65" s="12" customFormat="1" ht="20.399999999999999">
      <c r="B236" s="153"/>
      <c r="D236" s="154" t="s">
        <v>360</v>
      </c>
      <c r="E236" s="155" t="s">
        <v>32</v>
      </c>
      <c r="F236" s="156" t="s">
        <v>1654</v>
      </c>
      <c r="H236" s="155" t="s">
        <v>32</v>
      </c>
      <c r="I236" s="157"/>
      <c r="L236" s="153"/>
      <c r="M236" s="158"/>
      <c r="T236" s="159"/>
      <c r="AT236" s="155" t="s">
        <v>360</v>
      </c>
      <c r="AU236" s="155" t="s">
        <v>113</v>
      </c>
      <c r="AV236" s="12" t="s">
        <v>85</v>
      </c>
      <c r="AW236" s="12" t="s">
        <v>39</v>
      </c>
      <c r="AX236" s="12" t="s">
        <v>78</v>
      </c>
      <c r="AY236" s="155" t="s">
        <v>348</v>
      </c>
    </row>
    <row r="237" spans="2:65" s="13" customFormat="1" ht="10.199999999999999">
      <c r="B237" s="160"/>
      <c r="D237" s="154" t="s">
        <v>360</v>
      </c>
      <c r="E237" s="162" t="s">
        <v>32</v>
      </c>
      <c r="F237" s="170" t="s">
        <v>124</v>
      </c>
      <c r="H237" s="163">
        <v>312.45999999999998</v>
      </c>
      <c r="I237" s="164"/>
      <c r="L237" s="160"/>
      <c r="M237" s="165"/>
      <c r="T237" s="166"/>
      <c r="AT237" s="161" t="s">
        <v>360</v>
      </c>
      <c r="AU237" s="161" t="s">
        <v>113</v>
      </c>
      <c r="AV237" s="13" t="s">
        <v>87</v>
      </c>
      <c r="AW237" s="13" t="s">
        <v>39</v>
      </c>
      <c r="AX237" s="13" t="s">
        <v>85</v>
      </c>
      <c r="AY237" s="161" t="s">
        <v>348</v>
      </c>
    </row>
    <row r="238" spans="2:65" s="1" customFormat="1" ht="33" customHeight="1">
      <c r="B238" s="33"/>
      <c r="C238" s="136" t="s">
        <v>536</v>
      </c>
      <c r="D238" s="136" t="s">
        <v>352</v>
      </c>
      <c r="E238" s="137" t="s">
        <v>1666</v>
      </c>
      <c r="F238" s="138" t="s">
        <v>1667</v>
      </c>
      <c r="G238" s="139" t="s">
        <v>420</v>
      </c>
      <c r="H238" s="140">
        <v>156.22999999999999</v>
      </c>
      <c r="I238" s="141"/>
      <c r="J238" s="142">
        <f>ROUND(I238*H238,2)</f>
        <v>0</v>
      </c>
      <c r="K238" s="138" t="s">
        <v>356</v>
      </c>
      <c r="L238" s="33"/>
      <c r="M238" s="143" t="s">
        <v>32</v>
      </c>
      <c r="N238" s="144" t="s">
        <v>49</v>
      </c>
      <c r="P238" s="145">
        <f>O238*H238</f>
        <v>0</v>
      </c>
      <c r="Q238" s="145">
        <v>0</v>
      </c>
      <c r="R238" s="145">
        <f>Q238*H238</f>
        <v>0</v>
      </c>
      <c r="S238" s="145">
        <v>0</v>
      </c>
      <c r="T238" s="146">
        <f>S238*H238</f>
        <v>0</v>
      </c>
      <c r="AR238" s="147" t="s">
        <v>133</v>
      </c>
      <c r="AT238" s="147" t="s">
        <v>352</v>
      </c>
      <c r="AU238" s="147" t="s">
        <v>113</v>
      </c>
      <c r="AY238" s="17" t="s">
        <v>348</v>
      </c>
      <c r="BE238" s="148">
        <f>IF(N238="základní",J238,0)</f>
        <v>0</v>
      </c>
      <c r="BF238" s="148">
        <f>IF(N238="snížená",J238,0)</f>
        <v>0</v>
      </c>
      <c r="BG238" s="148">
        <f>IF(N238="zákl. přenesená",J238,0)</f>
        <v>0</v>
      </c>
      <c r="BH238" s="148">
        <f>IF(N238="sníž. přenesená",J238,0)</f>
        <v>0</v>
      </c>
      <c r="BI238" s="148">
        <f>IF(N238="nulová",J238,0)</f>
        <v>0</v>
      </c>
      <c r="BJ238" s="17" t="s">
        <v>85</v>
      </c>
      <c r="BK238" s="148">
        <f>ROUND(I238*H238,2)</f>
        <v>0</v>
      </c>
      <c r="BL238" s="17" t="s">
        <v>133</v>
      </c>
      <c r="BM238" s="147" t="s">
        <v>1668</v>
      </c>
    </row>
    <row r="239" spans="2:65" s="1" customFormat="1" ht="10.199999999999999">
      <c r="B239" s="33"/>
      <c r="D239" s="149" t="s">
        <v>358</v>
      </c>
      <c r="F239" s="150" t="s">
        <v>1669</v>
      </c>
      <c r="I239" s="151"/>
      <c r="L239" s="33"/>
      <c r="M239" s="152"/>
      <c r="T239" s="54"/>
      <c r="AT239" s="17" t="s">
        <v>358</v>
      </c>
      <c r="AU239" s="17" t="s">
        <v>113</v>
      </c>
    </row>
    <row r="240" spans="2:65" s="12" customFormat="1" ht="10.199999999999999">
      <c r="B240" s="153"/>
      <c r="D240" s="154" t="s">
        <v>360</v>
      </c>
      <c r="E240" s="155" t="s">
        <v>32</v>
      </c>
      <c r="F240" s="156" t="s">
        <v>361</v>
      </c>
      <c r="H240" s="155" t="s">
        <v>32</v>
      </c>
      <c r="I240" s="157"/>
      <c r="L240" s="153"/>
      <c r="M240" s="158"/>
      <c r="T240" s="159"/>
      <c r="AT240" s="155" t="s">
        <v>360</v>
      </c>
      <c r="AU240" s="155" t="s">
        <v>113</v>
      </c>
      <c r="AV240" s="12" t="s">
        <v>85</v>
      </c>
      <c r="AW240" s="12" t="s">
        <v>39</v>
      </c>
      <c r="AX240" s="12" t="s">
        <v>78</v>
      </c>
      <c r="AY240" s="155" t="s">
        <v>348</v>
      </c>
    </row>
    <row r="241" spans="2:65" s="12" customFormat="1" ht="10.199999999999999">
      <c r="B241" s="153"/>
      <c r="D241" s="154" t="s">
        <v>360</v>
      </c>
      <c r="E241" s="155" t="s">
        <v>32</v>
      </c>
      <c r="F241" s="156" t="s">
        <v>362</v>
      </c>
      <c r="H241" s="155" t="s">
        <v>32</v>
      </c>
      <c r="I241" s="157"/>
      <c r="L241" s="153"/>
      <c r="M241" s="158"/>
      <c r="T241" s="159"/>
      <c r="AT241" s="155" t="s">
        <v>360</v>
      </c>
      <c r="AU241" s="155" t="s">
        <v>113</v>
      </c>
      <c r="AV241" s="12" t="s">
        <v>85</v>
      </c>
      <c r="AW241" s="12" t="s">
        <v>39</v>
      </c>
      <c r="AX241" s="12" t="s">
        <v>78</v>
      </c>
      <c r="AY241" s="155" t="s">
        <v>348</v>
      </c>
    </row>
    <row r="242" spans="2:65" s="12" customFormat="1" ht="10.199999999999999">
      <c r="B242" s="153"/>
      <c r="D242" s="154" t="s">
        <v>360</v>
      </c>
      <c r="E242" s="155" t="s">
        <v>32</v>
      </c>
      <c r="F242" s="156" t="s">
        <v>1670</v>
      </c>
      <c r="H242" s="155" t="s">
        <v>32</v>
      </c>
      <c r="I242" s="157"/>
      <c r="L242" s="153"/>
      <c r="M242" s="158"/>
      <c r="T242" s="159"/>
      <c r="AT242" s="155" t="s">
        <v>360</v>
      </c>
      <c r="AU242" s="155" t="s">
        <v>113</v>
      </c>
      <c r="AV242" s="12" t="s">
        <v>85</v>
      </c>
      <c r="AW242" s="12" t="s">
        <v>39</v>
      </c>
      <c r="AX242" s="12" t="s">
        <v>78</v>
      </c>
      <c r="AY242" s="155" t="s">
        <v>348</v>
      </c>
    </row>
    <row r="243" spans="2:65" s="12" customFormat="1" ht="20.399999999999999">
      <c r="B243" s="153"/>
      <c r="D243" s="154" t="s">
        <v>360</v>
      </c>
      <c r="E243" s="155" t="s">
        <v>32</v>
      </c>
      <c r="F243" s="156" t="s">
        <v>1625</v>
      </c>
      <c r="H243" s="155" t="s">
        <v>32</v>
      </c>
      <c r="I243" s="157"/>
      <c r="L243" s="153"/>
      <c r="M243" s="158"/>
      <c r="T243" s="159"/>
      <c r="AT243" s="155" t="s">
        <v>360</v>
      </c>
      <c r="AU243" s="155" t="s">
        <v>113</v>
      </c>
      <c r="AV243" s="12" t="s">
        <v>85</v>
      </c>
      <c r="AW243" s="12" t="s">
        <v>39</v>
      </c>
      <c r="AX243" s="12" t="s">
        <v>78</v>
      </c>
      <c r="AY243" s="155" t="s">
        <v>348</v>
      </c>
    </row>
    <row r="244" spans="2:65" s="13" customFormat="1" ht="10.199999999999999">
      <c r="B244" s="160"/>
      <c r="D244" s="154" t="s">
        <v>360</v>
      </c>
      <c r="E244" s="162" t="s">
        <v>32</v>
      </c>
      <c r="F244" s="170" t="s">
        <v>127</v>
      </c>
      <c r="H244" s="163">
        <v>156.22999999999999</v>
      </c>
      <c r="I244" s="164"/>
      <c r="L244" s="160"/>
      <c r="M244" s="165"/>
      <c r="T244" s="166"/>
      <c r="AT244" s="161" t="s">
        <v>360</v>
      </c>
      <c r="AU244" s="161" t="s">
        <v>113</v>
      </c>
      <c r="AV244" s="13" t="s">
        <v>87</v>
      </c>
      <c r="AW244" s="13" t="s">
        <v>39</v>
      </c>
      <c r="AX244" s="13" t="s">
        <v>85</v>
      </c>
      <c r="AY244" s="161" t="s">
        <v>348</v>
      </c>
    </row>
    <row r="245" spans="2:65" s="1" customFormat="1" ht="24.15" customHeight="1">
      <c r="B245" s="33"/>
      <c r="C245" s="136" t="s">
        <v>546</v>
      </c>
      <c r="D245" s="136" t="s">
        <v>352</v>
      </c>
      <c r="E245" s="137" t="s">
        <v>1671</v>
      </c>
      <c r="F245" s="138" t="s">
        <v>1672</v>
      </c>
      <c r="G245" s="139" t="s">
        <v>420</v>
      </c>
      <c r="H245" s="140">
        <v>156.22999999999999</v>
      </c>
      <c r="I245" s="141"/>
      <c r="J245" s="142">
        <f>ROUND(I245*H245,2)</f>
        <v>0</v>
      </c>
      <c r="K245" s="138" t="s">
        <v>356</v>
      </c>
      <c r="L245" s="33"/>
      <c r="M245" s="143" t="s">
        <v>32</v>
      </c>
      <c r="N245" s="144" t="s">
        <v>49</v>
      </c>
      <c r="P245" s="145">
        <f>O245*H245</f>
        <v>0</v>
      </c>
      <c r="Q245" s="145">
        <v>0</v>
      </c>
      <c r="R245" s="145">
        <f>Q245*H245</f>
        <v>0</v>
      </c>
      <c r="S245" s="145">
        <v>0</v>
      </c>
      <c r="T245" s="146">
        <f>S245*H245</f>
        <v>0</v>
      </c>
      <c r="AR245" s="147" t="s">
        <v>133</v>
      </c>
      <c r="AT245" s="147" t="s">
        <v>352</v>
      </c>
      <c r="AU245" s="147" t="s">
        <v>113</v>
      </c>
      <c r="AY245" s="17" t="s">
        <v>348</v>
      </c>
      <c r="BE245" s="148">
        <f>IF(N245="základní",J245,0)</f>
        <v>0</v>
      </c>
      <c r="BF245" s="148">
        <f>IF(N245="snížená",J245,0)</f>
        <v>0</v>
      </c>
      <c r="BG245" s="148">
        <f>IF(N245="zákl. přenesená",J245,0)</f>
        <v>0</v>
      </c>
      <c r="BH245" s="148">
        <f>IF(N245="sníž. přenesená",J245,0)</f>
        <v>0</v>
      </c>
      <c r="BI245" s="148">
        <f>IF(N245="nulová",J245,0)</f>
        <v>0</v>
      </c>
      <c r="BJ245" s="17" t="s">
        <v>85</v>
      </c>
      <c r="BK245" s="148">
        <f>ROUND(I245*H245,2)</f>
        <v>0</v>
      </c>
      <c r="BL245" s="17" t="s">
        <v>133</v>
      </c>
      <c r="BM245" s="147" t="s">
        <v>1673</v>
      </c>
    </row>
    <row r="246" spans="2:65" s="1" customFormat="1" ht="10.199999999999999">
      <c r="B246" s="33"/>
      <c r="D246" s="149" t="s">
        <v>358</v>
      </c>
      <c r="F246" s="150" t="s">
        <v>1674</v>
      </c>
      <c r="I246" s="151"/>
      <c r="L246" s="33"/>
      <c r="M246" s="152"/>
      <c r="T246" s="54"/>
      <c r="AT246" s="17" t="s">
        <v>358</v>
      </c>
      <c r="AU246" s="17" t="s">
        <v>113</v>
      </c>
    </row>
    <row r="247" spans="2:65" s="12" customFormat="1" ht="10.199999999999999">
      <c r="B247" s="153"/>
      <c r="D247" s="154" t="s">
        <v>360</v>
      </c>
      <c r="E247" s="155" t="s">
        <v>32</v>
      </c>
      <c r="F247" s="156" t="s">
        <v>361</v>
      </c>
      <c r="H247" s="155" t="s">
        <v>32</v>
      </c>
      <c r="I247" s="157"/>
      <c r="L247" s="153"/>
      <c r="M247" s="158"/>
      <c r="T247" s="159"/>
      <c r="AT247" s="155" t="s">
        <v>360</v>
      </c>
      <c r="AU247" s="155" t="s">
        <v>113</v>
      </c>
      <c r="AV247" s="12" t="s">
        <v>85</v>
      </c>
      <c r="AW247" s="12" t="s">
        <v>39</v>
      </c>
      <c r="AX247" s="12" t="s">
        <v>78</v>
      </c>
      <c r="AY247" s="155" t="s">
        <v>348</v>
      </c>
    </row>
    <row r="248" spans="2:65" s="12" customFormat="1" ht="10.199999999999999">
      <c r="B248" s="153"/>
      <c r="D248" s="154" t="s">
        <v>360</v>
      </c>
      <c r="E248" s="155" t="s">
        <v>32</v>
      </c>
      <c r="F248" s="156" t="s">
        <v>362</v>
      </c>
      <c r="H248" s="155" t="s">
        <v>32</v>
      </c>
      <c r="I248" s="157"/>
      <c r="L248" s="153"/>
      <c r="M248" s="158"/>
      <c r="T248" s="159"/>
      <c r="AT248" s="155" t="s">
        <v>360</v>
      </c>
      <c r="AU248" s="155" t="s">
        <v>113</v>
      </c>
      <c r="AV248" s="12" t="s">
        <v>85</v>
      </c>
      <c r="AW248" s="12" t="s">
        <v>39</v>
      </c>
      <c r="AX248" s="12" t="s">
        <v>78</v>
      </c>
      <c r="AY248" s="155" t="s">
        <v>348</v>
      </c>
    </row>
    <row r="249" spans="2:65" s="12" customFormat="1" ht="10.199999999999999">
      <c r="B249" s="153"/>
      <c r="D249" s="154" t="s">
        <v>360</v>
      </c>
      <c r="E249" s="155" t="s">
        <v>32</v>
      </c>
      <c r="F249" s="156" t="s">
        <v>1675</v>
      </c>
      <c r="H249" s="155" t="s">
        <v>32</v>
      </c>
      <c r="I249" s="157"/>
      <c r="L249" s="153"/>
      <c r="M249" s="158"/>
      <c r="T249" s="159"/>
      <c r="AT249" s="155" t="s">
        <v>360</v>
      </c>
      <c r="AU249" s="155" t="s">
        <v>113</v>
      </c>
      <c r="AV249" s="12" t="s">
        <v>85</v>
      </c>
      <c r="AW249" s="12" t="s">
        <v>39</v>
      </c>
      <c r="AX249" s="12" t="s">
        <v>78</v>
      </c>
      <c r="AY249" s="155" t="s">
        <v>348</v>
      </c>
    </row>
    <row r="250" spans="2:65" s="12" customFormat="1" ht="20.399999999999999">
      <c r="B250" s="153"/>
      <c r="D250" s="154" t="s">
        <v>360</v>
      </c>
      <c r="E250" s="155" t="s">
        <v>32</v>
      </c>
      <c r="F250" s="156" t="s">
        <v>1625</v>
      </c>
      <c r="H250" s="155" t="s">
        <v>32</v>
      </c>
      <c r="I250" s="157"/>
      <c r="L250" s="153"/>
      <c r="M250" s="158"/>
      <c r="T250" s="159"/>
      <c r="AT250" s="155" t="s">
        <v>360</v>
      </c>
      <c r="AU250" s="155" t="s">
        <v>113</v>
      </c>
      <c r="AV250" s="12" t="s">
        <v>85</v>
      </c>
      <c r="AW250" s="12" t="s">
        <v>39</v>
      </c>
      <c r="AX250" s="12" t="s">
        <v>78</v>
      </c>
      <c r="AY250" s="155" t="s">
        <v>348</v>
      </c>
    </row>
    <row r="251" spans="2:65" s="13" customFormat="1" ht="10.199999999999999">
      <c r="B251" s="160"/>
      <c r="D251" s="154" t="s">
        <v>360</v>
      </c>
      <c r="E251" s="162" t="s">
        <v>32</v>
      </c>
      <c r="F251" s="170" t="s">
        <v>131</v>
      </c>
      <c r="H251" s="163">
        <v>156.22999999999999</v>
      </c>
      <c r="I251" s="164"/>
      <c r="L251" s="160"/>
      <c r="M251" s="165"/>
      <c r="T251" s="166"/>
      <c r="AT251" s="161" t="s">
        <v>360</v>
      </c>
      <c r="AU251" s="161" t="s">
        <v>113</v>
      </c>
      <c r="AV251" s="13" t="s">
        <v>87</v>
      </c>
      <c r="AW251" s="13" t="s">
        <v>39</v>
      </c>
      <c r="AX251" s="13" t="s">
        <v>85</v>
      </c>
      <c r="AY251" s="161" t="s">
        <v>348</v>
      </c>
    </row>
    <row r="252" spans="2:65" s="1" customFormat="1" ht="21.75" customHeight="1">
      <c r="B252" s="33"/>
      <c r="C252" s="136" t="s">
        <v>554</v>
      </c>
      <c r="D252" s="136" t="s">
        <v>352</v>
      </c>
      <c r="E252" s="137" t="s">
        <v>1676</v>
      </c>
      <c r="F252" s="138" t="s">
        <v>1677</v>
      </c>
      <c r="G252" s="139" t="s">
        <v>420</v>
      </c>
      <c r="H252" s="140">
        <v>156.22999999999999</v>
      </c>
      <c r="I252" s="141"/>
      <c r="J252" s="142">
        <f>ROUND(I252*H252,2)</f>
        <v>0</v>
      </c>
      <c r="K252" s="138" t="s">
        <v>356</v>
      </c>
      <c r="L252" s="33"/>
      <c r="M252" s="143" t="s">
        <v>32</v>
      </c>
      <c r="N252" s="144" t="s">
        <v>49</v>
      </c>
      <c r="P252" s="145">
        <f>O252*H252</f>
        <v>0</v>
      </c>
      <c r="Q252" s="145">
        <v>0</v>
      </c>
      <c r="R252" s="145">
        <f>Q252*H252</f>
        <v>0</v>
      </c>
      <c r="S252" s="145">
        <v>0</v>
      </c>
      <c r="T252" s="146">
        <f>S252*H252</f>
        <v>0</v>
      </c>
      <c r="AR252" s="147" t="s">
        <v>133</v>
      </c>
      <c r="AT252" s="147" t="s">
        <v>352</v>
      </c>
      <c r="AU252" s="147" t="s">
        <v>113</v>
      </c>
      <c r="AY252" s="17" t="s">
        <v>348</v>
      </c>
      <c r="BE252" s="148">
        <f>IF(N252="základní",J252,0)</f>
        <v>0</v>
      </c>
      <c r="BF252" s="148">
        <f>IF(N252="snížená",J252,0)</f>
        <v>0</v>
      </c>
      <c r="BG252" s="148">
        <f>IF(N252="zákl. přenesená",J252,0)</f>
        <v>0</v>
      </c>
      <c r="BH252" s="148">
        <f>IF(N252="sníž. přenesená",J252,0)</f>
        <v>0</v>
      </c>
      <c r="BI252" s="148">
        <f>IF(N252="nulová",J252,0)</f>
        <v>0</v>
      </c>
      <c r="BJ252" s="17" t="s">
        <v>85</v>
      </c>
      <c r="BK252" s="148">
        <f>ROUND(I252*H252,2)</f>
        <v>0</v>
      </c>
      <c r="BL252" s="17" t="s">
        <v>133</v>
      </c>
      <c r="BM252" s="147" t="s">
        <v>1678</v>
      </c>
    </row>
    <row r="253" spans="2:65" s="1" customFormat="1" ht="10.199999999999999">
      <c r="B253" s="33"/>
      <c r="D253" s="149" t="s">
        <v>358</v>
      </c>
      <c r="F253" s="150" t="s">
        <v>1679</v>
      </c>
      <c r="I253" s="151"/>
      <c r="L253" s="33"/>
      <c r="M253" s="152"/>
      <c r="T253" s="54"/>
      <c r="AT253" s="17" t="s">
        <v>358</v>
      </c>
      <c r="AU253" s="17" t="s">
        <v>113</v>
      </c>
    </row>
    <row r="254" spans="2:65" s="12" customFormat="1" ht="10.199999999999999">
      <c r="B254" s="153"/>
      <c r="D254" s="154" t="s">
        <v>360</v>
      </c>
      <c r="E254" s="155" t="s">
        <v>32</v>
      </c>
      <c r="F254" s="156" t="s">
        <v>361</v>
      </c>
      <c r="H254" s="155" t="s">
        <v>32</v>
      </c>
      <c r="I254" s="157"/>
      <c r="L254" s="153"/>
      <c r="M254" s="158"/>
      <c r="T254" s="159"/>
      <c r="AT254" s="155" t="s">
        <v>360</v>
      </c>
      <c r="AU254" s="155" t="s">
        <v>113</v>
      </c>
      <c r="AV254" s="12" t="s">
        <v>85</v>
      </c>
      <c r="AW254" s="12" t="s">
        <v>39</v>
      </c>
      <c r="AX254" s="12" t="s">
        <v>78</v>
      </c>
      <c r="AY254" s="155" t="s">
        <v>348</v>
      </c>
    </row>
    <row r="255" spans="2:65" s="12" customFormat="1" ht="10.199999999999999">
      <c r="B255" s="153"/>
      <c r="D255" s="154" t="s">
        <v>360</v>
      </c>
      <c r="E255" s="155" t="s">
        <v>32</v>
      </c>
      <c r="F255" s="156" t="s">
        <v>362</v>
      </c>
      <c r="H255" s="155" t="s">
        <v>32</v>
      </c>
      <c r="I255" s="157"/>
      <c r="L255" s="153"/>
      <c r="M255" s="158"/>
      <c r="T255" s="159"/>
      <c r="AT255" s="155" t="s">
        <v>360</v>
      </c>
      <c r="AU255" s="155" t="s">
        <v>113</v>
      </c>
      <c r="AV255" s="12" t="s">
        <v>85</v>
      </c>
      <c r="AW255" s="12" t="s">
        <v>39</v>
      </c>
      <c r="AX255" s="12" t="s">
        <v>78</v>
      </c>
      <c r="AY255" s="155" t="s">
        <v>348</v>
      </c>
    </row>
    <row r="256" spans="2:65" s="12" customFormat="1" ht="10.199999999999999">
      <c r="B256" s="153"/>
      <c r="D256" s="154" t="s">
        <v>360</v>
      </c>
      <c r="E256" s="155" t="s">
        <v>32</v>
      </c>
      <c r="F256" s="156" t="s">
        <v>1675</v>
      </c>
      <c r="H256" s="155" t="s">
        <v>32</v>
      </c>
      <c r="I256" s="157"/>
      <c r="L256" s="153"/>
      <c r="M256" s="158"/>
      <c r="T256" s="159"/>
      <c r="AT256" s="155" t="s">
        <v>360</v>
      </c>
      <c r="AU256" s="155" t="s">
        <v>113</v>
      </c>
      <c r="AV256" s="12" t="s">
        <v>85</v>
      </c>
      <c r="AW256" s="12" t="s">
        <v>39</v>
      </c>
      <c r="AX256" s="12" t="s">
        <v>78</v>
      </c>
      <c r="AY256" s="155" t="s">
        <v>348</v>
      </c>
    </row>
    <row r="257" spans="2:65" s="12" customFormat="1" ht="20.399999999999999">
      <c r="B257" s="153"/>
      <c r="D257" s="154" t="s">
        <v>360</v>
      </c>
      <c r="E257" s="155" t="s">
        <v>32</v>
      </c>
      <c r="F257" s="156" t="s">
        <v>1625</v>
      </c>
      <c r="H257" s="155" t="s">
        <v>32</v>
      </c>
      <c r="I257" s="157"/>
      <c r="L257" s="153"/>
      <c r="M257" s="158"/>
      <c r="T257" s="159"/>
      <c r="AT257" s="155" t="s">
        <v>360</v>
      </c>
      <c r="AU257" s="155" t="s">
        <v>113</v>
      </c>
      <c r="AV257" s="12" t="s">
        <v>85</v>
      </c>
      <c r="AW257" s="12" t="s">
        <v>39</v>
      </c>
      <c r="AX257" s="12" t="s">
        <v>78</v>
      </c>
      <c r="AY257" s="155" t="s">
        <v>348</v>
      </c>
    </row>
    <row r="258" spans="2:65" s="13" customFormat="1" ht="10.199999999999999">
      <c r="B258" s="160"/>
      <c r="D258" s="154" t="s">
        <v>360</v>
      </c>
      <c r="E258" s="162" t="s">
        <v>32</v>
      </c>
      <c r="F258" s="170" t="s">
        <v>131</v>
      </c>
      <c r="H258" s="163">
        <v>156.22999999999999</v>
      </c>
      <c r="I258" s="164"/>
      <c r="L258" s="160"/>
      <c r="M258" s="165"/>
      <c r="T258" s="166"/>
      <c r="AT258" s="161" t="s">
        <v>360</v>
      </c>
      <c r="AU258" s="161" t="s">
        <v>113</v>
      </c>
      <c r="AV258" s="13" t="s">
        <v>87</v>
      </c>
      <c r="AW258" s="13" t="s">
        <v>39</v>
      </c>
      <c r="AX258" s="13" t="s">
        <v>85</v>
      </c>
      <c r="AY258" s="161" t="s">
        <v>348</v>
      </c>
    </row>
    <row r="259" spans="2:65" s="1" customFormat="1" ht="21.75" customHeight="1">
      <c r="B259" s="33"/>
      <c r="C259" s="136" t="s">
        <v>564</v>
      </c>
      <c r="D259" s="136" t="s">
        <v>352</v>
      </c>
      <c r="E259" s="137" t="s">
        <v>1680</v>
      </c>
      <c r="F259" s="138" t="s">
        <v>1681</v>
      </c>
      <c r="G259" s="139" t="s">
        <v>355</v>
      </c>
      <c r="H259" s="140">
        <v>3.0230000000000001</v>
      </c>
      <c r="I259" s="141"/>
      <c r="J259" s="142">
        <f>ROUND(I259*H259,2)</f>
        <v>0</v>
      </c>
      <c r="K259" s="138" t="s">
        <v>356</v>
      </c>
      <c r="L259" s="33"/>
      <c r="M259" s="143" t="s">
        <v>32</v>
      </c>
      <c r="N259" s="144" t="s">
        <v>49</v>
      </c>
      <c r="P259" s="145">
        <f>O259*H259</f>
        <v>0</v>
      </c>
      <c r="Q259" s="145">
        <v>0</v>
      </c>
      <c r="R259" s="145">
        <f>Q259*H259</f>
        <v>0</v>
      </c>
      <c r="S259" s="145">
        <v>0</v>
      </c>
      <c r="T259" s="146">
        <f>S259*H259</f>
        <v>0</v>
      </c>
      <c r="AR259" s="147" t="s">
        <v>133</v>
      </c>
      <c r="AT259" s="147" t="s">
        <v>352</v>
      </c>
      <c r="AU259" s="147" t="s">
        <v>113</v>
      </c>
      <c r="AY259" s="17" t="s">
        <v>348</v>
      </c>
      <c r="BE259" s="148">
        <f>IF(N259="základní",J259,0)</f>
        <v>0</v>
      </c>
      <c r="BF259" s="148">
        <f>IF(N259="snížená",J259,0)</f>
        <v>0</v>
      </c>
      <c r="BG259" s="148">
        <f>IF(N259="zákl. přenesená",J259,0)</f>
        <v>0</v>
      </c>
      <c r="BH259" s="148">
        <f>IF(N259="sníž. přenesená",J259,0)</f>
        <v>0</v>
      </c>
      <c r="BI259" s="148">
        <f>IF(N259="nulová",J259,0)</f>
        <v>0</v>
      </c>
      <c r="BJ259" s="17" t="s">
        <v>85</v>
      </c>
      <c r="BK259" s="148">
        <f>ROUND(I259*H259,2)</f>
        <v>0</v>
      </c>
      <c r="BL259" s="17" t="s">
        <v>133</v>
      </c>
      <c r="BM259" s="147" t="s">
        <v>1682</v>
      </c>
    </row>
    <row r="260" spans="2:65" s="1" customFormat="1" ht="10.199999999999999">
      <c r="B260" s="33"/>
      <c r="D260" s="149" t="s">
        <v>358</v>
      </c>
      <c r="F260" s="150" t="s">
        <v>1683</v>
      </c>
      <c r="I260" s="151"/>
      <c r="L260" s="33"/>
      <c r="M260" s="152"/>
      <c r="T260" s="54"/>
      <c r="AT260" s="17" t="s">
        <v>358</v>
      </c>
      <c r="AU260" s="17" t="s">
        <v>113</v>
      </c>
    </row>
    <row r="261" spans="2:65" s="12" customFormat="1" ht="10.199999999999999">
      <c r="B261" s="153"/>
      <c r="D261" s="154" t="s">
        <v>360</v>
      </c>
      <c r="E261" s="155" t="s">
        <v>32</v>
      </c>
      <c r="F261" s="156" t="s">
        <v>361</v>
      </c>
      <c r="H261" s="155" t="s">
        <v>32</v>
      </c>
      <c r="I261" s="157"/>
      <c r="L261" s="153"/>
      <c r="M261" s="158"/>
      <c r="T261" s="159"/>
      <c r="AT261" s="155" t="s">
        <v>360</v>
      </c>
      <c r="AU261" s="155" t="s">
        <v>113</v>
      </c>
      <c r="AV261" s="12" t="s">
        <v>85</v>
      </c>
      <c r="AW261" s="12" t="s">
        <v>39</v>
      </c>
      <c r="AX261" s="12" t="s">
        <v>78</v>
      </c>
      <c r="AY261" s="155" t="s">
        <v>348</v>
      </c>
    </row>
    <row r="262" spans="2:65" s="12" customFormat="1" ht="10.199999999999999">
      <c r="B262" s="153"/>
      <c r="D262" s="154" t="s">
        <v>360</v>
      </c>
      <c r="E262" s="155" t="s">
        <v>32</v>
      </c>
      <c r="F262" s="156" t="s">
        <v>362</v>
      </c>
      <c r="H262" s="155" t="s">
        <v>32</v>
      </c>
      <c r="I262" s="157"/>
      <c r="L262" s="153"/>
      <c r="M262" s="158"/>
      <c r="T262" s="159"/>
      <c r="AT262" s="155" t="s">
        <v>360</v>
      </c>
      <c r="AU262" s="155" t="s">
        <v>113</v>
      </c>
      <c r="AV262" s="12" t="s">
        <v>85</v>
      </c>
      <c r="AW262" s="12" t="s">
        <v>39</v>
      </c>
      <c r="AX262" s="12" t="s">
        <v>78</v>
      </c>
      <c r="AY262" s="155" t="s">
        <v>348</v>
      </c>
    </row>
    <row r="263" spans="2:65" s="12" customFormat="1" ht="10.199999999999999">
      <c r="B263" s="153"/>
      <c r="D263" s="154" t="s">
        <v>360</v>
      </c>
      <c r="E263" s="155" t="s">
        <v>32</v>
      </c>
      <c r="F263" s="156" t="s">
        <v>1684</v>
      </c>
      <c r="H263" s="155" t="s">
        <v>32</v>
      </c>
      <c r="I263" s="157"/>
      <c r="L263" s="153"/>
      <c r="M263" s="158"/>
      <c r="T263" s="159"/>
      <c r="AT263" s="155" t="s">
        <v>360</v>
      </c>
      <c r="AU263" s="155" t="s">
        <v>113</v>
      </c>
      <c r="AV263" s="12" t="s">
        <v>85</v>
      </c>
      <c r="AW263" s="12" t="s">
        <v>39</v>
      </c>
      <c r="AX263" s="12" t="s">
        <v>78</v>
      </c>
      <c r="AY263" s="155" t="s">
        <v>348</v>
      </c>
    </row>
    <row r="264" spans="2:65" s="12" customFormat="1" ht="10.199999999999999">
      <c r="B264" s="153"/>
      <c r="D264" s="154" t="s">
        <v>360</v>
      </c>
      <c r="E264" s="155" t="s">
        <v>32</v>
      </c>
      <c r="F264" s="156" t="s">
        <v>1685</v>
      </c>
      <c r="H264" s="155" t="s">
        <v>32</v>
      </c>
      <c r="I264" s="157"/>
      <c r="L264" s="153"/>
      <c r="M264" s="158"/>
      <c r="T264" s="159"/>
      <c r="AT264" s="155" t="s">
        <v>360</v>
      </c>
      <c r="AU264" s="155" t="s">
        <v>113</v>
      </c>
      <c r="AV264" s="12" t="s">
        <v>85</v>
      </c>
      <c r="AW264" s="12" t="s">
        <v>39</v>
      </c>
      <c r="AX264" s="12" t="s">
        <v>78</v>
      </c>
      <c r="AY264" s="155" t="s">
        <v>348</v>
      </c>
    </row>
    <row r="265" spans="2:65" s="12" customFormat="1" ht="10.199999999999999">
      <c r="B265" s="153"/>
      <c r="D265" s="154" t="s">
        <v>360</v>
      </c>
      <c r="E265" s="155" t="s">
        <v>32</v>
      </c>
      <c r="F265" s="156" t="s">
        <v>1686</v>
      </c>
      <c r="H265" s="155" t="s">
        <v>32</v>
      </c>
      <c r="I265" s="157"/>
      <c r="L265" s="153"/>
      <c r="M265" s="158"/>
      <c r="T265" s="159"/>
      <c r="AT265" s="155" t="s">
        <v>360</v>
      </c>
      <c r="AU265" s="155" t="s">
        <v>113</v>
      </c>
      <c r="AV265" s="12" t="s">
        <v>85</v>
      </c>
      <c r="AW265" s="12" t="s">
        <v>39</v>
      </c>
      <c r="AX265" s="12" t="s">
        <v>78</v>
      </c>
      <c r="AY265" s="155" t="s">
        <v>348</v>
      </c>
    </row>
    <row r="266" spans="2:65" s="12" customFormat="1" ht="10.199999999999999">
      <c r="B266" s="153"/>
      <c r="D266" s="154" t="s">
        <v>360</v>
      </c>
      <c r="E266" s="155" t="s">
        <v>32</v>
      </c>
      <c r="F266" s="156" t="s">
        <v>1687</v>
      </c>
      <c r="H266" s="155" t="s">
        <v>32</v>
      </c>
      <c r="I266" s="157"/>
      <c r="L266" s="153"/>
      <c r="M266" s="158"/>
      <c r="T266" s="159"/>
      <c r="AT266" s="155" t="s">
        <v>360</v>
      </c>
      <c r="AU266" s="155" t="s">
        <v>113</v>
      </c>
      <c r="AV266" s="12" t="s">
        <v>85</v>
      </c>
      <c r="AW266" s="12" t="s">
        <v>39</v>
      </c>
      <c r="AX266" s="12" t="s">
        <v>78</v>
      </c>
      <c r="AY266" s="155" t="s">
        <v>348</v>
      </c>
    </row>
    <row r="267" spans="2:65" s="12" customFormat="1" ht="20.399999999999999">
      <c r="B267" s="153"/>
      <c r="D267" s="154" t="s">
        <v>360</v>
      </c>
      <c r="E267" s="155" t="s">
        <v>32</v>
      </c>
      <c r="F267" s="156" t="s">
        <v>1688</v>
      </c>
      <c r="H267" s="155" t="s">
        <v>32</v>
      </c>
      <c r="I267" s="157"/>
      <c r="L267" s="153"/>
      <c r="M267" s="158"/>
      <c r="T267" s="159"/>
      <c r="AT267" s="155" t="s">
        <v>360</v>
      </c>
      <c r="AU267" s="155" t="s">
        <v>113</v>
      </c>
      <c r="AV267" s="12" t="s">
        <v>85</v>
      </c>
      <c r="AW267" s="12" t="s">
        <v>39</v>
      </c>
      <c r="AX267" s="12" t="s">
        <v>78</v>
      </c>
      <c r="AY267" s="155" t="s">
        <v>348</v>
      </c>
    </row>
    <row r="268" spans="2:65" s="12" customFormat="1" ht="10.199999999999999">
      <c r="B268" s="153"/>
      <c r="D268" s="154" t="s">
        <v>360</v>
      </c>
      <c r="E268" s="155" t="s">
        <v>32</v>
      </c>
      <c r="F268" s="156" t="s">
        <v>1689</v>
      </c>
      <c r="H268" s="155" t="s">
        <v>32</v>
      </c>
      <c r="I268" s="157"/>
      <c r="L268" s="153"/>
      <c r="M268" s="158"/>
      <c r="T268" s="159"/>
      <c r="AT268" s="155" t="s">
        <v>360</v>
      </c>
      <c r="AU268" s="155" t="s">
        <v>113</v>
      </c>
      <c r="AV268" s="12" t="s">
        <v>85</v>
      </c>
      <c r="AW268" s="12" t="s">
        <v>39</v>
      </c>
      <c r="AX268" s="12" t="s">
        <v>78</v>
      </c>
      <c r="AY268" s="155" t="s">
        <v>348</v>
      </c>
    </row>
    <row r="269" spans="2:65" s="12" customFormat="1" ht="10.199999999999999">
      <c r="B269" s="153"/>
      <c r="D269" s="154" t="s">
        <v>360</v>
      </c>
      <c r="E269" s="155" t="s">
        <v>32</v>
      </c>
      <c r="F269" s="156" t="s">
        <v>1686</v>
      </c>
      <c r="H269" s="155" t="s">
        <v>32</v>
      </c>
      <c r="I269" s="157"/>
      <c r="L269" s="153"/>
      <c r="M269" s="158"/>
      <c r="T269" s="159"/>
      <c r="AT269" s="155" t="s">
        <v>360</v>
      </c>
      <c r="AU269" s="155" t="s">
        <v>113</v>
      </c>
      <c r="AV269" s="12" t="s">
        <v>85</v>
      </c>
      <c r="AW269" s="12" t="s">
        <v>39</v>
      </c>
      <c r="AX269" s="12" t="s">
        <v>78</v>
      </c>
      <c r="AY269" s="155" t="s">
        <v>348</v>
      </c>
    </row>
    <row r="270" spans="2:65" s="13" customFormat="1" ht="10.199999999999999">
      <c r="B270" s="160"/>
      <c r="D270" s="154" t="s">
        <v>360</v>
      </c>
      <c r="E270" s="162" t="s">
        <v>32</v>
      </c>
      <c r="F270" s="170" t="s">
        <v>135</v>
      </c>
      <c r="H270" s="163">
        <v>3.0230000000000001</v>
      </c>
      <c r="I270" s="164"/>
      <c r="L270" s="160"/>
      <c r="M270" s="165"/>
      <c r="T270" s="166"/>
      <c r="AT270" s="161" t="s">
        <v>360</v>
      </c>
      <c r="AU270" s="161" t="s">
        <v>113</v>
      </c>
      <c r="AV270" s="13" t="s">
        <v>87</v>
      </c>
      <c r="AW270" s="13" t="s">
        <v>39</v>
      </c>
      <c r="AX270" s="13" t="s">
        <v>85</v>
      </c>
      <c r="AY270" s="161" t="s">
        <v>348</v>
      </c>
    </row>
    <row r="271" spans="2:65" s="1" customFormat="1" ht="21.75" customHeight="1">
      <c r="B271" s="33"/>
      <c r="C271" s="136" t="s">
        <v>569</v>
      </c>
      <c r="D271" s="136" t="s">
        <v>352</v>
      </c>
      <c r="E271" s="137" t="s">
        <v>1690</v>
      </c>
      <c r="F271" s="138" t="s">
        <v>1691</v>
      </c>
      <c r="G271" s="139" t="s">
        <v>355</v>
      </c>
      <c r="H271" s="140">
        <v>13.382</v>
      </c>
      <c r="I271" s="141"/>
      <c r="J271" s="142">
        <f>ROUND(I271*H271,2)</f>
        <v>0</v>
      </c>
      <c r="K271" s="138" t="s">
        <v>356</v>
      </c>
      <c r="L271" s="33"/>
      <c r="M271" s="143" t="s">
        <v>32</v>
      </c>
      <c r="N271" s="144" t="s">
        <v>49</v>
      </c>
      <c r="P271" s="145">
        <f>O271*H271</f>
        <v>0</v>
      </c>
      <c r="Q271" s="145">
        <v>0</v>
      </c>
      <c r="R271" s="145">
        <f>Q271*H271</f>
        <v>0</v>
      </c>
      <c r="S271" s="145">
        <v>0</v>
      </c>
      <c r="T271" s="146">
        <f>S271*H271</f>
        <v>0</v>
      </c>
      <c r="AR271" s="147" t="s">
        <v>133</v>
      </c>
      <c r="AT271" s="147" t="s">
        <v>352</v>
      </c>
      <c r="AU271" s="147" t="s">
        <v>113</v>
      </c>
      <c r="AY271" s="17" t="s">
        <v>348</v>
      </c>
      <c r="BE271" s="148">
        <f>IF(N271="základní",J271,0)</f>
        <v>0</v>
      </c>
      <c r="BF271" s="148">
        <f>IF(N271="snížená",J271,0)</f>
        <v>0</v>
      </c>
      <c r="BG271" s="148">
        <f>IF(N271="zákl. přenesená",J271,0)</f>
        <v>0</v>
      </c>
      <c r="BH271" s="148">
        <f>IF(N271="sníž. přenesená",J271,0)</f>
        <v>0</v>
      </c>
      <c r="BI271" s="148">
        <f>IF(N271="nulová",J271,0)</f>
        <v>0</v>
      </c>
      <c r="BJ271" s="17" t="s">
        <v>85</v>
      </c>
      <c r="BK271" s="148">
        <f>ROUND(I271*H271,2)</f>
        <v>0</v>
      </c>
      <c r="BL271" s="17" t="s">
        <v>133</v>
      </c>
      <c r="BM271" s="147" t="s">
        <v>1692</v>
      </c>
    </row>
    <row r="272" spans="2:65" s="1" customFormat="1" ht="10.199999999999999">
      <c r="B272" s="33"/>
      <c r="D272" s="149" t="s">
        <v>358</v>
      </c>
      <c r="F272" s="150" t="s">
        <v>1693</v>
      </c>
      <c r="I272" s="151"/>
      <c r="L272" s="33"/>
      <c r="M272" s="152"/>
      <c r="T272" s="54"/>
      <c r="AT272" s="17" t="s">
        <v>358</v>
      </c>
      <c r="AU272" s="17" t="s">
        <v>113</v>
      </c>
    </row>
    <row r="273" spans="2:65" s="12" customFormat="1" ht="10.199999999999999">
      <c r="B273" s="153"/>
      <c r="D273" s="154" t="s">
        <v>360</v>
      </c>
      <c r="E273" s="155" t="s">
        <v>32</v>
      </c>
      <c r="F273" s="156" t="s">
        <v>361</v>
      </c>
      <c r="H273" s="155" t="s">
        <v>32</v>
      </c>
      <c r="I273" s="157"/>
      <c r="L273" s="153"/>
      <c r="M273" s="158"/>
      <c r="T273" s="159"/>
      <c r="AT273" s="155" t="s">
        <v>360</v>
      </c>
      <c r="AU273" s="155" t="s">
        <v>113</v>
      </c>
      <c r="AV273" s="12" t="s">
        <v>85</v>
      </c>
      <c r="AW273" s="12" t="s">
        <v>39</v>
      </c>
      <c r="AX273" s="12" t="s">
        <v>78</v>
      </c>
      <c r="AY273" s="155" t="s">
        <v>348</v>
      </c>
    </row>
    <row r="274" spans="2:65" s="12" customFormat="1" ht="10.199999999999999">
      <c r="B274" s="153"/>
      <c r="D274" s="154" t="s">
        <v>360</v>
      </c>
      <c r="E274" s="155" t="s">
        <v>32</v>
      </c>
      <c r="F274" s="156" t="s">
        <v>362</v>
      </c>
      <c r="H274" s="155" t="s">
        <v>32</v>
      </c>
      <c r="I274" s="157"/>
      <c r="L274" s="153"/>
      <c r="M274" s="158"/>
      <c r="T274" s="159"/>
      <c r="AT274" s="155" t="s">
        <v>360</v>
      </c>
      <c r="AU274" s="155" t="s">
        <v>113</v>
      </c>
      <c r="AV274" s="12" t="s">
        <v>85</v>
      </c>
      <c r="AW274" s="12" t="s">
        <v>39</v>
      </c>
      <c r="AX274" s="12" t="s">
        <v>78</v>
      </c>
      <c r="AY274" s="155" t="s">
        <v>348</v>
      </c>
    </row>
    <row r="275" spans="2:65" s="12" customFormat="1" ht="10.199999999999999">
      <c r="B275" s="153"/>
      <c r="D275" s="154" t="s">
        <v>360</v>
      </c>
      <c r="E275" s="155" t="s">
        <v>32</v>
      </c>
      <c r="F275" s="156" t="s">
        <v>1684</v>
      </c>
      <c r="H275" s="155" t="s">
        <v>32</v>
      </c>
      <c r="I275" s="157"/>
      <c r="L275" s="153"/>
      <c r="M275" s="158"/>
      <c r="T275" s="159"/>
      <c r="AT275" s="155" t="s">
        <v>360</v>
      </c>
      <c r="AU275" s="155" t="s">
        <v>113</v>
      </c>
      <c r="AV275" s="12" t="s">
        <v>85</v>
      </c>
      <c r="AW275" s="12" t="s">
        <v>39</v>
      </c>
      <c r="AX275" s="12" t="s">
        <v>78</v>
      </c>
      <c r="AY275" s="155" t="s">
        <v>348</v>
      </c>
    </row>
    <row r="276" spans="2:65" s="12" customFormat="1" ht="10.199999999999999">
      <c r="B276" s="153"/>
      <c r="D276" s="154" t="s">
        <v>360</v>
      </c>
      <c r="E276" s="155" t="s">
        <v>32</v>
      </c>
      <c r="F276" s="156" t="s">
        <v>1685</v>
      </c>
      <c r="H276" s="155" t="s">
        <v>32</v>
      </c>
      <c r="I276" s="157"/>
      <c r="L276" s="153"/>
      <c r="M276" s="158"/>
      <c r="T276" s="159"/>
      <c r="AT276" s="155" t="s">
        <v>360</v>
      </c>
      <c r="AU276" s="155" t="s">
        <v>113</v>
      </c>
      <c r="AV276" s="12" t="s">
        <v>85</v>
      </c>
      <c r="AW276" s="12" t="s">
        <v>39</v>
      </c>
      <c r="AX276" s="12" t="s">
        <v>78</v>
      </c>
      <c r="AY276" s="155" t="s">
        <v>348</v>
      </c>
    </row>
    <row r="277" spans="2:65" s="12" customFormat="1" ht="10.199999999999999">
      <c r="B277" s="153"/>
      <c r="D277" s="154" t="s">
        <v>360</v>
      </c>
      <c r="E277" s="155" t="s">
        <v>32</v>
      </c>
      <c r="F277" s="156" t="s">
        <v>1694</v>
      </c>
      <c r="H277" s="155" t="s">
        <v>32</v>
      </c>
      <c r="I277" s="157"/>
      <c r="L277" s="153"/>
      <c r="M277" s="158"/>
      <c r="T277" s="159"/>
      <c r="AT277" s="155" t="s">
        <v>360</v>
      </c>
      <c r="AU277" s="155" t="s">
        <v>113</v>
      </c>
      <c r="AV277" s="12" t="s">
        <v>85</v>
      </c>
      <c r="AW277" s="12" t="s">
        <v>39</v>
      </c>
      <c r="AX277" s="12" t="s">
        <v>78</v>
      </c>
      <c r="AY277" s="155" t="s">
        <v>348</v>
      </c>
    </row>
    <row r="278" spans="2:65" s="12" customFormat="1" ht="10.199999999999999">
      <c r="B278" s="153"/>
      <c r="D278" s="154" t="s">
        <v>360</v>
      </c>
      <c r="E278" s="155" t="s">
        <v>32</v>
      </c>
      <c r="F278" s="156" t="s">
        <v>1687</v>
      </c>
      <c r="H278" s="155" t="s">
        <v>32</v>
      </c>
      <c r="I278" s="157"/>
      <c r="L278" s="153"/>
      <c r="M278" s="158"/>
      <c r="T278" s="159"/>
      <c r="AT278" s="155" t="s">
        <v>360</v>
      </c>
      <c r="AU278" s="155" t="s">
        <v>113</v>
      </c>
      <c r="AV278" s="12" t="s">
        <v>85</v>
      </c>
      <c r="AW278" s="12" t="s">
        <v>39</v>
      </c>
      <c r="AX278" s="12" t="s">
        <v>78</v>
      </c>
      <c r="AY278" s="155" t="s">
        <v>348</v>
      </c>
    </row>
    <row r="279" spans="2:65" s="12" customFormat="1" ht="10.199999999999999">
      <c r="B279" s="153"/>
      <c r="D279" s="154" t="s">
        <v>360</v>
      </c>
      <c r="E279" s="155" t="s">
        <v>32</v>
      </c>
      <c r="F279" s="156" t="s">
        <v>1695</v>
      </c>
      <c r="H279" s="155" t="s">
        <v>32</v>
      </c>
      <c r="I279" s="157"/>
      <c r="L279" s="153"/>
      <c r="M279" s="158"/>
      <c r="T279" s="159"/>
      <c r="AT279" s="155" t="s">
        <v>360</v>
      </c>
      <c r="AU279" s="155" t="s">
        <v>113</v>
      </c>
      <c r="AV279" s="12" t="s">
        <v>85</v>
      </c>
      <c r="AW279" s="12" t="s">
        <v>39</v>
      </c>
      <c r="AX279" s="12" t="s">
        <v>78</v>
      </c>
      <c r="AY279" s="155" t="s">
        <v>348</v>
      </c>
    </row>
    <row r="280" spans="2:65" s="12" customFormat="1" ht="10.199999999999999">
      <c r="B280" s="153"/>
      <c r="D280" s="154" t="s">
        <v>360</v>
      </c>
      <c r="E280" s="155" t="s">
        <v>32</v>
      </c>
      <c r="F280" s="156" t="s">
        <v>1689</v>
      </c>
      <c r="H280" s="155" t="s">
        <v>32</v>
      </c>
      <c r="I280" s="157"/>
      <c r="L280" s="153"/>
      <c r="M280" s="158"/>
      <c r="T280" s="159"/>
      <c r="AT280" s="155" t="s">
        <v>360</v>
      </c>
      <c r="AU280" s="155" t="s">
        <v>113</v>
      </c>
      <c r="AV280" s="12" t="s">
        <v>85</v>
      </c>
      <c r="AW280" s="12" t="s">
        <v>39</v>
      </c>
      <c r="AX280" s="12" t="s">
        <v>78</v>
      </c>
      <c r="AY280" s="155" t="s">
        <v>348</v>
      </c>
    </row>
    <row r="281" spans="2:65" s="12" customFormat="1" ht="10.199999999999999">
      <c r="B281" s="153"/>
      <c r="D281" s="154" t="s">
        <v>360</v>
      </c>
      <c r="E281" s="155" t="s">
        <v>32</v>
      </c>
      <c r="F281" s="156" t="s">
        <v>1694</v>
      </c>
      <c r="H281" s="155" t="s">
        <v>32</v>
      </c>
      <c r="I281" s="157"/>
      <c r="L281" s="153"/>
      <c r="M281" s="158"/>
      <c r="T281" s="159"/>
      <c r="AT281" s="155" t="s">
        <v>360</v>
      </c>
      <c r="AU281" s="155" t="s">
        <v>113</v>
      </c>
      <c r="AV281" s="12" t="s">
        <v>85</v>
      </c>
      <c r="AW281" s="12" t="s">
        <v>39</v>
      </c>
      <c r="AX281" s="12" t="s">
        <v>78</v>
      </c>
      <c r="AY281" s="155" t="s">
        <v>348</v>
      </c>
    </row>
    <row r="282" spans="2:65" s="13" customFormat="1" ht="10.199999999999999">
      <c r="B282" s="160"/>
      <c r="D282" s="154" t="s">
        <v>360</v>
      </c>
      <c r="E282" s="162" t="s">
        <v>32</v>
      </c>
      <c r="F282" s="170" t="s">
        <v>139</v>
      </c>
      <c r="H282" s="163">
        <v>13.382</v>
      </c>
      <c r="I282" s="164"/>
      <c r="L282" s="160"/>
      <c r="M282" s="165"/>
      <c r="T282" s="166"/>
      <c r="AT282" s="161" t="s">
        <v>360</v>
      </c>
      <c r="AU282" s="161" t="s">
        <v>113</v>
      </c>
      <c r="AV282" s="13" t="s">
        <v>87</v>
      </c>
      <c r="AW282" s="13" t="s">
        <v>39</v>
      </c>
      <c r="AX282" s="13" t="s">
        <v>85</v>
      </c>
      <c r="AY282" s="161" t="s">
        <v>348</v>
      </c>
    </row>
    <row r="283" spans="2:65" s="1" customFormat="1" ht="21.75" customHeight="1">
      <c r="B283" s="33"/>
      <c r="C283" s="136" t="s">
        <v>574</v>
      </c>
      <c r="D283" s="136" t="s">
        <v>352</v>
      </c>
      <c r="E283" s="137" t="s">
        <v>1696</v>
      </c>
      <c r="F283" s="138" t="s">
        <v>1697</v>
      </c>
      <c r="G283" s="139" t="s">
        <v>355</v>
      </c>
      <c r="H283" s="140">
        <v>16.405000000000001</v>
      </c>
      <c r="I283" s="141"/>
      <c r="J283" s="142">
        <f>ROUND(I283*H283,2)</f>
        <v>0</v>
      </c>
      <c r="K283" s="138" t="s">
        <v>356</v>
      </c>
      <c r="L283" s="33"/>
      <c r="M283" s="143" t="s">
        <v>32</v>
      </c>
      <c r="N283" s="144" t="s">
        <v>49</v>
      </c>
      <c r="P283" s="145">
        <f>O283*H283</f>
        <v>0</v>
      </c>
      <c r="Q283" s="145">
        <v>0</v>
      </c>
      <c r="R283" s="145">
        <f>Q283*H283</f>
        <v>0</v>
      </c>
      <c r="S283" s="145">
        <v>0</v>
      </c>
      <c r="T283" s="146">
        <f>S283*H283</f>
        <v>0</v>
      </c>
      <c r="AR283" s="147" t="s">
        <v>133</v>
      </c>
      <c r="AT283" s="147" t="s">
        <v>352</v>
      </c>
      <c r="AU283" s="147" t="s">
        <v>113</v>
      </c>
      <c r="AY283" s="17" t="s">
        <v>348</v>
      </c>
      <c r="BE283" s="148">
        <f>IF(N283="základní",J283,0)</f>
        <v>0</v>
      </c>
      <c r="BF283" s="148">
        <f>IF(N283="snížená",J283,0)</f>
        <v>0</v>
      </c>
      <c r="BG283" s="148">
        <f>IF(N283="zákl. přenesená",J283,0)</f>
        <v>0</v>
      </c>
      <c r="BH283" s="148">
        <f>IF(N283="sníž. přenesená",J283,0)</f>
        <v>0</v>
      </c>
      <c r="BI283" s="148">
        <f>IF(N283="nulová",J283,0)</f>
        <v>0</v>
      </c>
      <c r="BJ283" s="17" t="s">
        <v>85</v>
      </c>
      <c r="BK283" s="148">
        <f>ROUND(I283*H283,2)</f>
        <v>0</v>
      </c>
      <c r="BL283" s="17" t="s">
        <v>133</v>
      </c>
      <c r="BM283" s="147" t="s">
        <v>1698</v>
      </c>
    </row>
    <row r="284" spans="2:65" s="1" customFormat="1" ht="10.199999999999999">
      <c r="B284" s="33"/>
      <c r="D284" s="149" t="s">
        <v>358</v>
      </c>
      <c r="F284" s="150" t="s">
        <v>1699</v>
      </c>
      <c r="I284" s="151"/>
      <c r="L284" s="33"/>
      <c r="M284" s="152"/>
      <c r="T284" s="54"/>
      <c r="AT284" s="17" t="s">
        <v>358</v>
      </c>
      <c r="AU284" s="17" t="s">
        <v>113</v>
      </c>
    </row>
    <row r="285" spans="2:65" s="13" customFormat="1" ht="10.199999999999999">
      <c r="B285" s="160"/>
      <c r="D285" s="154" t="s">
        <v>360</v>
      </c>
      <c r="E285" s="161" t="s">
        <v>32</v>
      </c>
      <c r="F285" s="162" t="s">
        <v>1700</v>
      </c>
      <c r="H285" s="163">
        <v>3.0230000000000001</v>
      </c>
      <c r="I285" s="164"/>
      <c r="L285" s="160"/>
      <c r="M285" s="165"/>
      <c r="T285" s="166"/>
      <c r="AT285" s="161" t="s">
        <v>360</v>
      </c>
      <c r="AU285" s="161" t="s">
        <v>113</v>
      </c>
      <c r="AV285" s="13" t="s">
        <v>87</v>
      </c>
      <c r="AW285" s="13" t="s">
        <v>39</v>
      </c>
      <c r="AX285" s="13" t="s">
        <v>78</v>
      </c>
      <c r="AY285" s="161" t="s">
        <v>348</v>
      </c>
    </row>
    <row r="286" spans="2:65" s="13" customFormat="1" ht="10.199999999999999">
      <c r="B286" s="160"/>
      <c r="D286" s="154" t="s">
        <v>360</v>
      </c>
      <c r="E286" s="161" t="s">
        <v>32</v>
      </c>
      <c r="F286" s="162" t="s">
        <v>1701</v>
      </c>
      <c r="H286" s="163">
        <v>13.382</v>
      </c>
      <c r="I286" s="164"/>
      <c r="L286" s="160"/>
      <c r="M286" s="165"/>
      <c r="T286" s="166"/>
      <c r="AT286" s="161" t="s">
        <v>360</v>
      </c>
      <c r="AU286" s="161" t="s">
        <v>113</v>
      </c>
      <c r="AV286" s="13" t="s">
        <v>87</v>
      </c>
      <c r="AW286" s="13" t="s">
        <v>39</v>
      </c>
      <c r="AX286" s="13" t="s">
        <v>78</v>
      </c>
      <c r="AY286" s="161" t="s">
        <v>348</v>
      </c>
    </row>
    <row r="287" spans="2:65" s="14" customFormat="1" ht="10.199999999999999">
      <c r="B287" s="171"/>
      <c r="D287" s="154" t="s">
        <v>360</v>
      </c>
      <c r="E287" s="172" t="s">
        <v>32</v>
      </c>
      <c r="F287" s="173" t="s">
        <v>444</v>
      </c>
      <c r="H287" s="174">
        <v>16.405000000000001</v>
      </c>
      <c r="I287" s="175"/>
      <c r="L287" s="171"/>
      <c r="M287" s="176"/>
      <c r="T287" s="177"/>
      <c r="AT287" s="172" t="s">
        <v>360</v>
      </c>
      <c r="AU287" s="172" t="s">
        <v>113</v>
      </c>
      <c r="AV287" s="14" t="s">
        <v>133</v>
      </c>
      <c r="AW287" s="14" t="s">
        <v>39</v>
      </c>
      <c r="AX287" s="14" t="s">
        <v>85</v>
      </c>
      <c r="AY287" s="172" t="s">
        <v>348</v>
      </c>
    </row>
    <row r="288" spans="2:65" s="1" customFormat="1" ht="24.15" customHeight="1">
      <c r="B288" s="33"/>
      <c r="C288" s="136" t="s">
        <v>579</v>
      </c>
      <c r="D288" s="136" t="s">
        <v>352</v>
      </c>
      <c r="E288" s="137" t="s">
        <v>1702</v>
      </c>
      <c r="F288" s="138" t="s">
        <v>1703</v>
      </c>
      <c r="G288" s="139" t="s">
        <v>355</v>
      </c>
      <c r="H288" s="140">
        <v>65.62</v>
      </c>
      <c r="I288" s="141"/>
      <c r="J288" s="142">
        <f>ROUND(I288*H288,2)</f>
        <v>0</v>
      </c>
      <c r="K288" s="138" t="s">
        <v>356</v>
      </c>
      <c r="L288" s="33"/>
      <c r="M288" s="143" t="s">
        <v>32</v>
      </c>
      <c r="N288" s="144" t="s">
        <v>49</v>
      </c>
      <c r="P288" s="145">
        <f>O288*H288</f>
        <v>0</v>
      </c>
      <c r="Q288" s="145">
        <v>0</v>
      </c>
      <c r="R288" s="145">
        <f>Q288*H288</f>
        <v>0</v>
      </c>
      <c r="S288" s="145">
        <v>0</v>
      </c>
      <c r="T288" s="146">
        <f>S288*H288</f>
        <v>0</v>
      </c>
      <c r="AR288" s="147" t="s">
        <v>133</v>
      </c>
      <c r="AT288" s="147" t="s">
        <v>352</v>
      </c>
      <c r="AU288" s="147" t="s">
        <v>113</v>
      </c>
      <c r="AY288" s="17" t="s">
        <v>348</v>
      </c>
      <c r="BE288" s="148">
        <f>IF(N288="základní",J288,0)</f>
        <v>0</v>
      </c>
      <c r="BF288" s="148">
        <f>IF(N288="snížená",J288,0)</f>
        <v>0</v>
      </c>
      <c r="BG288" s="148">
        <f>IF(N288="zákl. přenesená",J288,0)</f>
        <v>0</v>
      </c>
      <c r="BH288" s="148">
        <f>IF(N288="sníž. přenesená",J288,0)</f>
        <v>0</v>
      </c>
      <c r="BI288" s="148">
        <f>IF(N288="nulová",J288,0)</f>
        <v>0</v>
      </c>
      <c r="BJ288" s="17" t="s">
        <v>85</v>
      </c>
      <c r="BK288" s="148">
        <f>ROUND(I288*H288,2)</f>
        <v>0</v>
      </c>
      <c r="BL288" s="17" t="s">
        <v>133</v>
      </c>
      <c r="BM288" s="147" t="s">
        <v>1704</v>
      </c>
    </row>
    <row r="289" spans="2:65" s="1" customFormat="1" ht="10.199999999999999">
      <c r="B289" s="33"/>
      <c r="D289" s="149" t="s">
        <v>358</v>
      </c>
      <c r="F289" s="150" t="s">
        <v>1705</v>
      </c>
      <c r="I289" s="151"/>
      <c r="L289" s="33"/>
      <c r="M289" s="152"/>
      <c r="T289" s="54"/>
      <c r="AT289" s="17" t="s">
        <v>358</v>
      </c>
      <c r="AU289" s="17" t="s">
        <v>113</v>
      </c>
    </row>
    <row r="290" spans="2:65" s="13" customFormat="1" ht="10.199999999999999">
      <c r="B290" s="160"/>
      <c r="D290" s="154" t="s">
        <v>360</v>
      </c>
      <c r="E290" s="161" t="s">
        <v>32</v>
      </c>
      <c r="F290" s="162" t="s">
        <v>1700</v>
      </c>
      <c r="H290" s="163">
        <v>3.0230000000000001</v>
      </c>
      <c r="I290" s="164"/>
      <c r="L290" s="160"/>
      <c r="M290" s="165"/>
      <c r="T290" s="166"/>
      <c r="AT290" s="161" t="s">
        <v>360</v>
      </c>
      <c r="AU290" s="161" t="s">
        <v>113</v>
      </c>
      <c r="AV290" s="13" t="s">
        <v>87</v>
      </c>
      <c r="AW290" s="13" t="s">
        <v>39</v>
      </c>
      <c r="AX290" s="13" t="s">
        <v>78</v>
      </c>
      <c r="AY290" s="161" t="s">
        <v>348</v>
      </c>
    </row>
    <row r="291" spans="2:65" s="13" customFormat="1" ht="10.199999999999999">
      <c r="B291" s="160"/>
      <c r="D291" s="154" t="s">
        <v>360</v>
      </c>
      <c r="E291" s="161" t="s">
        <v>32</v>
      </c>
      <c r="F291" s="162" t="s">
        <v>1701</v>
      </c>
      <c r="H291" s="163">
        <v>13.382</v>
      </c>
      <c r="I291" s="164"/>
      <c r="L291" s="160"/>
      <c r="M291" s="165"/>
      <c r="T291" s="166"/>
      <c r="AT291" s="161" t="s">
        <v>360</v>
      </c>
      <c r="AU291" s="161" t="s">
        <v>113</v>
      </c>
      <c r="AV291" s="13" t="s">
        <v>87</v>
      </c>
      <c r="AW291" s="13" t="s">
        <v>39</v>
      </c>
      <c r="AX291" s="13" t="s">
        <v>78</v>
      </c>
      <c r="AY291" s="161" t="s">
        <v>348</v>
      </c>
    </row>
    <row r="292" spans="2:65" s="14" customFormat="1" ht="10.199999999999999">
      <c r="B292" s="171"/>
      <c r="D292" s="154" t="s">
        <v>360</v>
      </c>
      <c r="E292" s="172" t="s">
        <v>32</v>
      </c>
      <c r="F292" s="173" t="s">
        <v>444</v>
      </c>
      <c r="H292" s="174">
        <v>16.405000000000001</v>
      </c>
      <c r="I292" s="175"/>
      <c r="L292" s="171"/>
      <c r="M292" s="176"/>
      <c r="T292" s="177"/>
      <c r="AT292" s="172" t="s">
        <v>360</v>
      </c>
      <c r="AU292" s="172" t="s">
        <v>113</v>
      </c>
      <c r="AV292" s="14" t="s">
        <v>133</v>
      </c>
      <c r="AW292" s="14" t="s">
        <v>39</v>
      </c>
      <c r="AX292" s="14" t="s">
        <v>85</v>
      </c>
      <c r="AY292" s="172" t="s">
        <v>348</v>
      </c>
    </row>
    <row r="293" spans="2:65" s="13" customFormat="1" ht="10.199999999999999">
      <c r="B293" s="160"/>
      <c r="D293" s="154" t="s">
        <v>360</v>
      </c>
      <c r="F293" s="162" t="s">
        <v>1706</v>
      </c>
      <c r="H293" s="163">
        <v>65.62</v>
      </c>
      <c r="I293" s="164"/>
      <c r="L293" s="160"/>
      <c r="M293" s="165"/>
      <c r="T293" s="166"/>
      <c r="AT293" s="161" t="s">
        <v>360</v>
      </c>
      <c r="AU293" s="161" t="s">
        <v>113</v>
      </c>
      <c r="AV293" s="13" t="s">
        <v>87</v>
      </c>
      <c r="AW293" s="13" t="s">
        <v>4</v>
      </c>
      <c r="AX293" s="13" t="s">
        <v>85</v>
      </c>
      <c r="AY293" s="161" t="s">
        <v>348</v>
      </c>
    </row>
    <row r="294" spans="2:65" s="11" customFormat="1" ht="20.85" customHeight="1">
      <c r="B294" s="124"/>
      <c r="D294" s="125" t="s">
        <v>77</v>
      </c>
      <c r="E294" s="134" t="s">
        <v>1707</v>
      </c>
      <c r="F294" s="134" t="s">
        <v>1708</v>
      </c>
      <c r="I294" s="127"/>
      <c r="J294" s="135">
        <f>BK294</f>
        <v>0</v>
      </c>
      <c r="L294" s="124"/>
      <c r="M294" s="129"/>
      <c r="P294" s="130">
        <f>SUM(P295:P511)</f>
        <v>0</v>
      </c>
      <c r="R294" s="130">
        <f>SUM(R295:R511)</f>
        <v>86.12440479</v>
      </c>
      <c r="T294" s="131">
        <f>SUM(T295:T511)</f>
        <v>0</v>
      </c>
      <c r="AR294" s="125" t="s">
        <v>85</v>
      </c>
      <c r="AT294" s="132" t="s">
        <v>77</v>
      </c>
      <c r="AU294" s="132" t="s">
        <v>87</v>
      </c>
      <c r="AY294" s="125" t="s">
        <v>348</v>
      </c>
      <c r="BK294" s="133">
        <f>SUM(BK295:BK511)</f>
        <v>0</v>
      </c>
    </row>
    <row r="295" spans="2:65" s="1" customFormat="1" ht="44.25" customHeight="1">
      <c r="B295" s="33"/>
      <c r="C295" s="136" t="s">
        <v>584</v>
      </c>
      <c r="D295" s="136" t="s">
        <v>352</v>
      </c>
      <c r="E295" s="137" t="s">
        <v>1709</v>
      </c>
      <c r="F295" s="138" t="s">
        <v>1710</v>
      </c>
      <c r="G295" s="139" t="s">
        <v>515</v>
      </c>
      <c r="H295" s="140">
        <v>1</v>
      </c>
      <c r="I295" s="141"/>
      <c r="J295" s="142">
        <f>ROUND(I295*H295,2)</f>
        <v>0</v>
      </c>
      <c r="K295" s="138" t="s">
        <v>356</v>
      </c>
      <c r="L295" s="33"/>
      <c r="M295" s="143" t="s">
        <v>32</v>
      </c>
      <c r="N295" s="144" t="s">
        <v>49</v>
      </c>
      <c r="P295" s="145">
        <f>O295*H295</f>
        <v>0</v>
      </c>
      <c r="Q295" s="145">
        <v>0</v>
      </c>
      <c r="R295" s="145">
        <f>Q295*H295</f>
        <v>0</v>
      </c>
      <c r="S295" s="145">
        <v>0</v>
      </c>
      <c r="T295" s="146">
        <f>S295*H295</f>
        <v>0</v>
      </c>
      <c r="AR295" s="147" t="s">
        <v>133</v>
      </c>
      <c r="AT295" s="147" t="s">
        <v>352</v>
      </c>
      <c r="AU295" s="147" t="s">
        <v>113</v>
      </c>
      <c r="AY295" s="17" t="s">
        <v>348</v>
      </c>
      <c r="BE295" s="148">
        <f>IF(N295="základní",J295,0)</f>
        <v>0</v>
      </c>
      <c r="BF295" s="148">
        <f>IF(N295="snížená",J295,0)</f>
        <v>0</v>
      </c>
      <c r="BG295" s="148">
        <f>IF(N295="zákl. přenesená",J295,0)</f>
        <v>0</v>
      </c>
      <c r="BH295" s="148">
        <f>IF(N295="sníž. přenesená",J295,0)</f>
        <v>0</v>
      </c>
      <c r="BI295" s="148">
        <f>IF(N295="nulová",J295,0)</f>
        <v>0</v>
      </c>
      <c r="BJ295" s="17" t="s">
        <v>85</v>
      </c>
      <c r="BK295" s="148">
        <f>ROUND(I295*H295,2)</f>
        <v>0</v>
      </c>
      <c r="BL295" s="17" t="s">
        <v>133</v>
      </c>
      <c r="BM295" s="147" t="s">
        <v>1711</v>
      </c>
    </row>
    <row r="296" spans="2:65" s="1" customFormat="1" ht="10.199999999999999">
      <c r="B296" s="33"/>
      <c r="D296" s="149" t="s">
        <v>358</v>
      </c>
      <c r="F296" s="150" t="s">
        <v>1712</v>
      </c>
      <c r="I296" s="151"/>
      <c r="L296" s="33"/>
      <c r="M296" s="152"/>
      <c r="T296" s="54"/>
      <c r="AT296" s="17" t="s">
        <v>358</v>
      </c>
      <c r="AU296" s="17" t="s">
        <v>113</v>
      </c>
    </row>
    <row r="297" spans="2:65" s="12" customFormat="1" ht="10.199999999999999">
      <c r="B297" s="153"/>
      <c r="D297" s="154" t="s">
        <v>360</v>
      </c>
      <c r="E297" s="155" t="s">
        <v>32</v>
      </c>
      <c r="F297" s="156" t="s">
        <v>361</v>
      </c>
      <c r="H297" s="155" t="s">
        <v>32</v>
      </c>
      <c r="I297" s="157"/>
      <c r="L297" s="153"/>
      <c r="M297" s="158"/>
      <c r="T297" s="159"/>
      <c r="AT297" s="155" t="s">
        <v>360</v>
      </c>
      <c r="AU297" s="155" t="s">
        <v>113</v>
      </c>
      <c r="AV297" s="12" t="s">
        <v>85</v>
      </c>
      <c r="AW297" s="12" t="s">
        <v>39</v>
      </c>
      <c r="AX297" s="12" t="s">
        <v>78</v>
      </c>
      <c r="AY297" s="155" t="s">
        <v>348</v>
      </c>
    </row>
    <row r="298" spans="2:65" s="12" customFormat="1" ht="10.199999999999999">
      <c r="B298" s="153"/>
      <c r="D298" s="154" t="s">
        <v>360</v>
      </c>
      <c r="E298" s="155" t="s">
        <v>32</v>
      </c>
      <c r="F298" s="156" t="s">
        <v>1552</v>
      </c>
      <c r="H298" s="155" t="s">
        <v>32</v>
      </c>
      <c r="I298" s="157"/>
      <c r="L298" s="153"/>
      <c r="M298" s="158"/>
      <c r="T298" s="159"/>
      <c r="AT298" s="155" t="s">
        <v>360</v>
      </c>
      <c r="AU298" s="155" t="s">
        <v>113</v>
      </c>
      <c r="AV298" s="12" t="s">
        <v>85</v>
      </c>
      <c r="AW298" s="12" t="s">
        <v>39</v>
      </c>
      <c r="AX298" s="12" t="s">
        <v>78</v>
      </c>
      <c r="AY298" s="155" t="s">
        <v>348</v>
      </c>
    </row>
    <row r="299" spans="2:65" s="12" customFormat="1" ht="10.199999999999999">
      <c r="B299" s="153"/>
      <c r="D299" s="154" t="s">
        <v>360</v>
      </c>
      <c r="E299" s="155" t="s">
        <v>32</v>
      </c>
      <c r="F299" s="156" t="s">
        <v>1713</v>
      </c>
      <c r="H299" s="155" t="s">
        <v>32</v>
      </c>
      <c r="I299" s="157"/>
      <c r="L299" s="153"/>
      <c r="M299" s="158"/>
      <c r="T299" s="159"/>
      <c r="AT299" s="155" t="s">
        <v>360</v>
      </c>
      <c r="AU299" s="155" t="s">
        <v>113</v>
      </c>
      <c r="AV299" s="12" t="s">
        <v>85</v>
      </c>
      <c r="AW299" s="12" t="s">
        <v>39</v>
      </c>
      <c r="AX299" s="12" t="s">
        <v>78</v>
      </c>
      <c r="AY299" s="155" t="s">
        <v>348</v>
      </c>
    </row>
    <row r="300" spans="2:65" s="12" customFormat="1" ht="10.199999999999999">
      <c r="B300" s="153"/>
      <c r="D300" s="154" t="s">
        <v>360</v>
      </c>
      <c r="E300" s="155" t="s">
        <v>32</v>
      </c>
      <c r="F300" s="156" t="s">
        <v>1714</v>
      </c>
      <c r="H300" s="155" t="s">
        <v>32</v>
      </c>
      <c r="I300" s="157"/>
      <c r="L300" s="153"/>
      <c r="M300" s="158"/>
      <c r="T300" s="159"/>
      <c r="AT300" s="155" t="s">
        <v>360</v>
      </c>
      <c r="AU300" s="155" t="s">
        <v>113</v>
      </c>
      <c r="AV300" s="12" t="s">
        <v>85</v>
      </c>
      <c r="AW300" s="12" t="s">
        <v>39</v>
      </c>
      <c r="AX300" s="12" t="s">
        <v>78</v>
      </c>
      <c r="AY300" s="155" t="s">
        <v>348</v>
      </c>
    </row>
    <row r="301" spans="2:65" s="13" customFormat="1" ht="10.199999999999999">
      <c r="B301" s="160"/>
      <c r="D301" s="154" t="s">
        <v>360</v>
      </c>
      <c r="E301" s="162" t="s">
        <v>32</v>
      </c>
      <c r="F301" s="170" t="s">
        <v>145</v>
      </c>
      <c r="H301" s="163">
        <v>1</v>
      </c>
      <c r="I301" s="164"/>
      <c r="L301" s="160"/>
      <c r="M301" s="165"/>
      <c r="T301" s="166"/>
      <c r="AT301" s="161" t="s">
        <v>360</v>
      </c>
      <c r="AU301" s="161" t="s">
        <v>113</v>
      </c>
      <c r="AV301" s="13" t="s">
        <v>87</v>
      </c>
      <c r="AW301" s="13" t="s">
        <v>39</v>
      </c>
      <c r="AX301" s="13" t="s">
        <v>85</v>
      </c>
      <c r="AY301" s="161" t="s">
        <v>348</v>
      </c>
    </row>
    <row r="302" spans="2:65" s="1" customFormat="1" ht="10.199999999999999">
      <c r="B302" s="33"/>
      <c r="D302" s="154" t="s">
        <v>376</v>
      </c>
      <c r="F302" s="167" t="s">
        <v>1715</v>
      </c>
      <c r="L302" s="33"/>
      <c r="M302" s="152"/>
      <c r="T302" s="54"/>
      <c r="AU302" s="17" t="s">
        <v>113</v>
      </c>
    </row>
    <row r="303" spans="2:65" s="1" customFormat="1" ht="10.199999999999999">
      <c r="B303" s="33"/>
      <c r="D303" s="154" t="s">
        <v>376</v>
      </c>
      <c r="F303" s="168" t="s">
        <v>531</v>
      </c>
      <c r="H303" s="169">
        <v>1</v>
      </c>
      <c r="L303" s="33"/>
      <c r="M303" s="152"/>
      <c r="T303" s="54"/>
      <c r="AU303" s="17" t="s">
        <v>113</v>
      </c>
    </row>
    <row r="304" spans="2:65" s="1" customFormat="1" ht="16.5" customHeight="1">
      <c r="B304" s="33"/>
      <c r="C304" s="178" t="s">
        <v>593</v>
      </c>
      <c r="D304" s="178" t="s">
        <v>496</v>
      </c>
      <c r="E304" s="179" t="s">
        <v>1716</v>
      </c>
      <c r="F304" s="180" t="s">
        <v>1717</v>
      </c>
      <c r="G304" s="181" t="s">
        <v>355</v>
      </c>
      <c r="H304" s="182">
        <v>0.5</v>
      </c>
      <c r="I304" s="183"/>
      <c r="J304" s="184">
        <f>ROUND(I304*H304,2)</f>
        <v>0</v>
      </c>
      <c r="K304" s="180" t="s">
        <v>356</v>
      </c>
      <c r="L304" s="185"/>
      <c r="M304" s="186" t="s">
        <v>32</v>
      </c>
      <c r="N304" s="187" t="s">
        <v>49</v>
      </c>
      <c r="P304" s="145">
        <f>O304*H304</f>
        <v>0</v>
      </c>
      <c r="Q304" s="145">
        <v>0.22</v>
      </c>
      <c r="R304" s="145">
        <f>Q304*H304</f>
        <v>0.11</v>
      </c>
      <c r="S304" s="145">
        <v>0</v>
      </c>
      <c r="T304" s="146">
        <f>S304*H304</f>
        <v>0</v>
      </c>
      <c r="AR304" s="147" t="s">
        <v>433</v>
      </c>
      <c r="AT304" s="147" t="s">
        <v>496</v>
      </c>
      <c r="AU304" s="147" t="s">
        <v>113</v>
      </c>
      <c r="AY304" s="17" t="s">
        <v>348</v>
      </c>
      <c r="BE304" s="148">
        <f>IF(N304="základní",J304,0)</f>
        <v>0</v>
      </c>
      <c r="BF304" s="148">
        <f>IF(N304="snížená",J304,0)</f>
        <v>0</v>
      </c>
      <c r="BG304" s="148">
        <f>IF(N304="zákl. přenesená",J304,0)</f>
        <v>0</v>
      </c>
      <c r="BH304" s="148">
        <f>IF(N304="sníž. přenesená",J304,0)</f>
        <v>0</v>
      </c>
      <c r="BI304" s="148">
        <f>IF(N304="nulová",J304,0)</f>
        <v>0</v>
      </c>
      <c r="BJ304" s="17" t="s">
        <v>85</v>
      </c>
      <c r="BK304" s="148">
        <f>ROUND(I304*H304,2)</f>
        <v>0</v>
      </c>
      <c r="BL304" s="17" t="s">
        <v>133</v>
      </c>
      <c r="BM304" s="147" t="s">
        <v>1718</v>
      </c>
    </row>
    <row r="305" spans="2:65" s="13" customFormat="1" ht="10.199999999999999">
      <c r="B305" s="160"/>
      <c r="D305" s="154" t="s">
        <v>360</v>
      </c>
      <c r="F305" s="162" t="s">
        <v>1719</v>
      </c>
      <c r="H305" s="163">
        <v>0.5</v>
      </c>
      <c r="I305" s="164"/>
      <c r="L305" s="160"/>
      <c r="M305" s="165"/>
      <c r="T305" s="166"/>
      <c r="AT305" s="161" t="s">
        <v>360</v>
      </c>
      <c r="AU305" s="161" t="s">
        <v>113</v>
      </c>
      <c r="AV305" s="13" t="s">
        <v>87</v>
      </c>
      <c r="AW305" s="13" t="s">
        <v>4</v>
      </c>
      <c r="AX305" s="13" t="s">
        <v>85</v>
      </c>
      <c r="AY305" s="161" t="s">
        <v>348</v>
      </c>
    </row>
    <row r="306" spans="2:65" s="1" customFormat="1" ht="33" customHeight="1">
      <c r="B306" s="33"/>
      <c r="C306" s="136" t="s">
        <v>595</v>
      </c>
      <c r="D306" s="136" t="s">
        <v>352</v>
      </c>
      <c r="E306" s="137" t="s">
        <v>1720</v>
      </c>
      <c r="F306" s="138" t="s">
        <v>1721</v>
      </c>
      <c r="G306" s="139" t="s">
        <v>515</v>
      </c>
      <c r="H306" s="140">
        <v>5</v>
      </c>
      <c r="I306" s="141"/>
      <c r="J306" s="142">
        <f>ROUND(I306*H306,2)</f>
        <v>0</v>
      </c>
      <c r="K306" s="138" t="s">
        <v>737</v>
      </c>
      <c r="L306" s="33"/>
      <c r="M306" s="143" t="s">
        <v>32</v>
      </c>
      <c r="N306" s="144" t="s">
        <v>49</v>
      </c>
      <c r="P306" s="145">
        <f>O306*H306</f>
        <v>0</v>
      </c>
      <c r="Q306" s="145">
        <v>0</v>
      </c>
      <c r="R306" s="145">
        <f>Q306*H306</f>
        <v>0</v>
      </c>
      <c r="S306" s="145">
        <v>0</v>
      </c>
      <c r="T306" s="146">
        <f>S306*H306</f>
        <v>0</v>
      </c>
      <c r="AR306" s="147" t="s">
        <v>133</v>
      </c>
      <c r="AT306" s="147" t="s">
        <v>352</v>
      </c>
      <c r="AU306" s="147" t="s">
        <v>113</v>
      </c>
      <c r="AY306" s="17" t="s">
        <v>348</v>
      </c>
      <c r="BE306" s="148">
        <f>IF(N306="základní",J306,0)</f>
        <v>0</v>
      </c>
      <c r="BF306" s="148">
        <f>IF(N306="snížená",J306,0)</f>
        <v>0</v>
      </c>
      <c r="BG306" s="148">
        <f>IF(N306="zákl. přenesená",J306,0)</f>
        <v>0</v>
      </c>
      <c r="BH306" s="148">
        <f>IF(N306="sníž. přenesená",J306,0)</f>
        <v>0</v>
      </c>
      <c r="BI306" s="148">
        <f>IF(N306="nulová",J306,0)</f>
        <v>0</v>
      </c>
      <c r="BJ306" s="17" t="s">
        <v>85</v>
      </c>
      <c r="BK306" s="148">
        <f>ROUND(I306*H306,2)</f>
        <v>0</v>
      </c>
      <c r="BL306" s="17" t="s">
        <v>133</v>
      </c>
      <c r="BM306" s="147" t="s">
        <v>1722</v>
      </c>
    </row>
    <row r="307" spans="2:65" s="12" customFormat="1" ht="10.199999999999999">
      <c r="B307" s="153"/>
      <c r="D307" s="154" t="s">
        <v>360</v>
      </c>
      <c r="E307" s="155" t="s">
        <v>32</v>
      </c>
      <c r="F307" s="156" t="s">
        <v>361</v>
      </c>
      <c r="H307" s="155" t="s">
        <v>32</v>
      </c>
      <c r="I307" s="157"/>
      <c r="L307" s="153"/>
      <c r="M307" s="158"/>
      <c r="T307" s="159"/>
      <c r="AT307" s="155" t="s">
        <v>360</v>
      </c>
      <c r="AU307" s="155" t="s">
        <v>113</v>
      </c>
      <c r="AV307" s="12" t="s">
        <v>85</v>
      </c>
      <c r="AW307" s="12" t="s">
        <v>39</v>
      </c>
      <c r="AX307" s="12" t="s">
        <v>78</v>
      </c>
      <c r="AY307" s="155" t="s">
        <v>348</v>
      </c>
    </row>
    <row r="308" spans="2:65" s="12" customFormat="1" ht="10.199999999999999">
      <c r="B308" s="153"/>
      <c r="D308" s="154" t="s">
        <v>360</v>
      </c>
      <c r="E308" s="155" t="s">
        <v>32</v>
      </c>
      <c r="F308" s="156" t="s">
        <v>1552</v>
      </c>
      <c r="H308" s="155" t="s">
        <v>32</v>
      </c>
      <c r="I308" s="157"/>
      <c r="L308" s="153"/>
      <c r="M308" s="158"/>
      <c r="T308" s="159"/>
      <c r="AT308" s="155" t="s">
        <v>360</v>
      </c>
      <c r="AU308" s="155" t="s">
        <v>113</v>
      </c>
      <c r="AV308" s="12" t="s">
        <v>85</v>
      </c>
      <c r="AW308" s="12" t="s">
        <v>39</v>
      </c>
      <c r="AX308" s="12" t="s">
        <v>78</v>
      </c>
      <c r="AY308" s="155" t="s">
        <v>348</v>
      </c>
    </row>
    <row r="309" spans="2:65" s="12" customFormat="1" ht="10.199999999999999">
      <c r="B309" s="153"/>
      <c r="D309" s="154" t="s">
        <v>360</v>
      </c>
      <c r="E309" s="155" t="s">
        <v>32</v>
      </c>
      <c r="F309" s="156" t="s">
        <v>1723</v>
      </c>
      <c r="H309" s="155" t="s">
        <v>32</v>
      </c>
      <c r="I309" s="157"/>
      <c r="L309" s="153"/>
      <c r="M309" s="158"/>
      <c r="T309" s="159"/>
      <c r="AT309" s="155" t="s">
        <v>360</v>
      </c>
      <c r="AU309" s="155" t="s">
        <v>113</v>
      </c>
      <c r="AV309" s="12" t="s">
        <v>85</v>
      </c>
      <c r="AW309" s="12" t="s">
        <v>39</v>
      </c>
      <c r="AX309" s="12" t="s">
        <v>78</v>
      </c>
      <c r="AY309" s="155" t="s">
        <v>348</v>
      </c>
    </row>
    <row r="310" spans="2:65" s="12" customFormat="1" ht="10.199999999999999">
      <c r="B310" s="153"/>
      <c r="D310" s="154" t="s">
        <v>360</v>
      </c>
      <c r="E310" s="155" t="s">
        <v>32</v>
      </c>
      <c r="F310" s="156" t="s">
        <v>1724</v>
      </c>
      <c r="H310" s="155" t="s">
        <v>32</v>
      </c>
      <c r="I310" s="157"/>
      <c r="L310" s="153"/>
      <c r="M310" s="158"/>
      <c r="T310" s="159"/>
      <c r="AT310" s="155" t="s">
        <v>360</v>
      </c>
      <c r="AU310" s="155" t="s">
        <v>113</v>
      </c>
      <c r="AV310" s="12" t="s">
        <v>85</v>
      </c>
      <c r="AW310" s="12" t="s">
        <v>39</v>
      </c>
      <c r="AX310" s="12" t="s">
        <v>78</v>
      </c>
      <c r="AY310" s="155" t="s">
        <v>348</v>
      </c>
    </row>
    <row r="311" spans="2:65" s="12" customFormat="1" ht="10.199999999999999">
      <c r="B311" s="153"/>
      <c r="D311" s="154" t="s">
        <v>360</v>
      </c>
      <c r="E311" s="155" t="s">
        <v>32</v>
      </c>
      <c r="F311" s="156" t="s">
        <v>1725</v>
      </c>
      <c r="H311" s="155" t="s">
        <v>32</v>
      </c>
      <c r="I311" s="157"/>
      <c r="L311" s="153"/>
      <c r="M311" s="158"/>
      <c r="T311" s="159"/>
      <c r="AT311" s="155" t="s">
        <v>360</v>
      </c>
      <c r="AU311" s="155" t="s">
        <v>113</v>
      </c>
      <c r="AV311" s="12" t="s">
        <v>85</v>
      </c>
      <c r="AW311" s="12" t="s">
        <v>39</v>
      </c>
      <c r="AX311" s="12" t="s">
        <v>78</v>
      </c>
      <c r="AY311" s="155" t="s">
        <v>348</v>
      </c>
    </row>
    <row r="312" spans="2:65" s="13" customFormat="1" ht="10.199999999999999">
      <c r="B312" s="160"/>
      <c r="D312" s="154" t="s">
        <v>360</v>
      </c>
      <c r="E312" s="162" t="s">
        <v>32</v>
      </c>
      <c r="F312" s="170" t="s">
        <v>148</v>
      </c>
      <c r="H312" s="163">
        <v>5</v>
      </c>
      <c r="I312" s="164"/>
      <c r="L312" s="160"/>
      <c r="M312" s="165"/>
      <c r="T312" s="166"/>
      <c r="AT312" s="161" t="s">
        <v>360</v>
      </c>
      <c r="AU312" s="161" t="s">
        <v>113</v>
      </c>
      <c r="AV312" s="13" t="s">
        <v>87</v>
      </c>
      <c r="AW312" s="13" t="s">
        <v>39</v>
      </c>
      <c r="AX312" s="13" t="s">
        <v>85</v>
      </c>
      <c r="AY312" s="161" t="s">
        <v>348</v>
      </c>
    </row>
    <row r="313" spans="2:65" s="1" customFormat="1" ht="37.799999999999997" customHeight="1">
      <c r="B313" s="33"/>
      <c r="C313" s="136" t="s">
        <v>601</v>
      </c>
      <c r="D313" s="136" t="s">
        <v>352</v>
      </c>
      <c r="E313" s="137" t="s">
        <v>1726</v>
      </c>
      <c r="F313" s="138" t="s">
        <v>1727</v>
      </c>
      <c r="G313" s="139" t="s">
        <v>515</v>
      </c>
      <c r="H313" s="140">
        <v>6</v>
      </c>
      <c r="I313" s="141"/>
      <c r="J313" s="142">
        <f>ROUND(I313*H313,2)</f>
        <v>0</v>
      </c>
      <c r="K313" s="138" t="s">
        <v>356</v>
      </c>
      <c r="L313" s="33"/>
      <c r="M313" s="143" t="s">
        <v>32</v>
      </c>
      <c r="N313" s="144" t="s">
        <v>49</v>
      </c>
      <c r="P313" s="145">
        <f>O313*H313</f>
        <v>0</v>
      </c>
      <c r="Q313" s="145">
        <v>0</v>
      </c>
      <c r="R313" s="145">
        <f>Q313*H313</f>
        <v>0</v>
      </c>
      <c r="S313" s="145">
        <v>0</v>
      </c>
      <c r="T313" s="146">
        <f>S313*H313</f>
        <v>0</v>
      </c>
      <c r="AR313" s="147" t="s">
        <v>133</v>
      </c>
      <c r="AT313" s="147" t="s">
        <v>352</v>
      </c>
      <c r="AU313" s="147" t="s">
        <v>113</v>
      </c>
      <c r="AY313" s="17" t="s">
        <v>348</v>
      </c>
      <c r="BE313" s="148">
        <f>IF(N313="základní",J313,0)</f>
        <v>0</v>
      </c>
      <c r="BF313" s="148">
        <f>IF(N313="snížená",J313,0)</f>
        <v>0</v>
      </c>
      <c r="BG313" s="148">
        <f>IF(N313="zákl. přenesená",J313,0)</f>
        <v>0</v>
      </c>
      <c r="BH313" s="148">
        <f>IF(N313="sníž. přenesená",J313,0)</f>
        <v>0</v>
      </c>
      <c r="BI313" s="148">
        <f>IF(N313="nulová",J313,0)</f>
        <v>0</v>
      </c>
      <c r="BJ313" s="17" t="s">
        <v>85</v>
      </c>
      <c r="BK313" s="148">
        <f>ROUND(I313*H313,2)</f>
        <v>0</v>
      </c>
      <c r="BL313" s="17" t="s">
        <v>133</v>
      </c>
      <c r="BM313" s="147" t="s">
        <v>1728</v>
      </c>
    </row>
    <row r="314" spans="2:65" s="1" customFormat="1" ht="10.199999999999999">
      <c r="B314" s="33"/>
      <c r="D314" s="149" t="s">
        <v>358</v>
      </c>
      <c r="F314" s="150" t="s">
        <v>1729</v>
      </c>
      <c r="I314" s="151"/>
      <c r="L314" s="33"/>
      <c r="M314" s="152"/>
      <c r="T314" s="54"/>
      <c r="AT314" s="17" t="s">
        <v>358</v>
      </c>
      <c r="AU314" s="17" t="s">
        <v>113</v>
      </c>
    </row>
    <row r="315" spans="2:65" s="12" customFormat="1" ht="10.199999999999999">
      <c r="B315" s="153"/>
      <c r="D315" s="154" t="s">
        <v>360</v>
      </c>
      <c r="E315" s="155" t="s">
        <v>32</v>
      </c>
      <c r="F315" s="156" t="s">
        <v>361</v>
      </c>
      <c r="H315" s="155" t="s">
        <v>32</v>
      </c>
      <c r="I315" s="157"/>
      <c r="L315" s="153"/>
      <c r="M315" s="158"/>
      <c r="T315" s="159"/>
      <c r="AT315" s="155" t="s">
        <v>360</v>
      </c>
      <c r="AU315" s="155" t="s">
        <v>113</v>
      </c>
      <c r="AV315" s="12" t="s">
        <v>85</v>
      </c>
      <c r="AW315" s="12" t="s">
        <v>39</v>
      </c>
      <c r="AX315" s="12" t="s">
        <v>78</v>
      </c>
      <c r="AY315" s="155" t="s">
        <v>348</v>
      </c>
    </row>
    <row r="316" spans="2:65" s="12" customFormat="1" ht="10.199999999999999">
      <c r="B316" s="153"/>
      <c r="D316" s="154" t="s">
        <v>360</v>
      </c>
      <c r="E316" s="155" t="s">
        <v>32</v>
      </c>
      <c r="F316" s="156" t="s">
        <v>1552</v>
      </c>
      <c r="H316" s="155" t="s">
        <v>32</v>
      </c>
      <c r="I316" s="157"/>
      <c r="L316" s="153"/>
      <c r="M316" s="158"/>
      <c r="T316" s="159"/>
      <c r="AT316" s="155" t="s">
        <v>360</v>
      </c>
      <c r="AU316" s="155" t="s">
        <v>113</v>
      </c>
      <c r="AV316" s="12" t="s">
        <v>85</v>
      </c>
      <c r="AW316" s="12" t="s">
        <v>39</v>
      </c>
      <c r="AX316" s="12" t="s">
        <v>78</v>
      </c>
      <c r="AY316" s="155" t="s">
        <v>348</v>
      </c>
    </row>
    <row r="317" spans="2:65" s="12" customFormat="1" ht="10.199999999999999">
      <c r="B317" s="153"/>
      <c r="D317" s="154" t="s">
        <v>360</v>
      </c>
      <c r="E317" s="155" t="s">
        <v>32</v>
      </c>
      <c r="F317" s="156" t="s">
        <v>1555</v>
      </c>
      <c r="H317" s="155" t="s">
        <v>32</v>
      </c>
      <c r="I317" s="157"/>
      <c r="L317" s="153"/>
      <c r="M317" s="158"/>
      <c r="T317" s="159"/>
      <c r="AT317" s="155" t="s">
        <v>360</v>
      </c>
      <c r="AU317" s="155" t="s">
        <v>113</v>
      </c>
      <c r="AV317" s="12" t="s">
        <v>85</v>
      </c>
      <c r="AW317" s="12" t="s">
        <v>39</v>
      </c>
      <c r="AX317" s="12" t="s">
        <v>78</v>
      </c>
      <c r="AY317" s="155" t="s">
        <v>348</v>
      </c>
    </row>
    <row r="318" spans="2:65" s="12" customFormat="1" ht="10.199999999999999">
      <c r="B318" s="153"/>
      <c r="D318" s="154" t="s">
        <v>360</v>
      </c>
      <c r="E318" s="155" t="s">
        <v>32</v>
      </c>
      <c r="F318" s="156" t="s">
        <v>1730</v>
      </c>
      <c r="H318" s="155" t="s">
        <v>32</v>
      </c>
      <c r="I318" s="157"/>
      <c r="L318" s="153"/>
      <c r="M318" s="158"/>
      <c r="T318" s="159"/>
      <c r="AT318" s="155" t="s">
        <v>360</v>
      </c>
      <c r="AU318" s="155" t="s">
        <v>113</v>
      </c>
      <c r="AV318" s="12" t="s">
        <v>85</v>
      </c>
      <c r="AW318" s="12" t="s">
        <v>39</v>
      </c>
      <c r="AX318" s="12" t="s">
        <v>78</v>
      </c>
      <c r="AY318" s="155" t="s">
        <v>348</v>
      </c>
    </row>
    <row r="319" spans="2:65" s="13" customFormat="1" ht="10.199999999999999">
      <c r="B319" s="160"/>
      <c r="D319" s="154" t="s">
        <v>360</v>
      </c>
      <c r="E319" s="162" t="s">
        <v>32</v>
      </c>
      <c r="F319" s="170" t="s">
        <v>151</v>
      </c>
      <c r="H319" s="163">
        <v>6</v>
      </c>
      <c r="I319" s="164"/>
      <c r="L319" s="160"/>
      <c r="M319" s="165"/>
      <c r="T319" s="166"/>
      <c r="AT319" s="161" t="s">
        <v>360</v>
      </c>
      <c r="AU319" s="161" t="s">
        <v>113</v>
      </c>
      <c r="AV319" s="13" t="s">
        <v>87</v>
      </c>
      <c r="AW319" s="13" t="s">
        <v>39</v>
      </c>
      <c r="AX319" s="13" t="s">
        <v>85</v>
      </c>
      <c r="AY319" s="161" t="s">
        <v>348</v>
      </c>
    </row>
    <row r="320" spans="2:65" s="1" customFormat="1" ht="21.75" customHeight="1">
      <c r="B320" s="33"/>
      <c r="C320" s="178" t="s">
        <v>603</v>
      </c>
      <c r="D320" s="178" t="s">
        <v>496</v>
      </c>
      <c r="E320" s="179" t="s">
        <v>1731</v>
      </c>
      <c r="F320" s="180" t="s">
        <v>1732</v>
      </c>
      <c r="G320" s="181" t="s">
        <v>515</v>
      </c>
      <c r="H320" s="182">
        <v>6</v>
      </c>
      <c r="I320" s="183"/>
      <c r="J320" s="184">
        <f>ROUND(I320*H320,2)</f>
        <v>0</v>
      </c>
      <c r="K320" s="180" t="s">
        <v>737</v>
      </c>
      <c r="L320" s="185"/>
      <c r="M320" s="186" t="s">
        <v>32</v>
      </c>
      <c r="N320" s="187" t="s">
        <v>49</v>
      </c>
      <c r="P320" s="145">
        <f>O320*H320</f>
        <v>0</v>
      </c>
      <c r="Q320" s="145">
        <v>0.45</v>
      </c>
      <c r="R320" s="145">
        <f>Q320*H320</f>
        <v>2.7</v>
      </c>
      <c r="S320" s="145">
        <v>0</v>
      </c>
      <c r="T320" s="146">
        <f>S320*H320</f>
        <v>0</v>
      </c>
      <c r="AR320" s="147" t="s">
        <v>433</v>
      </c>
      <c r="AT320" s="147" t="s">
        <v>496</v>
      </c>
      <c r="AU320" s="147" t="s">
        <v>113</v>
      </c>
      <c r="AY320" s="17" t="s">
        <v>348</v>
      </c>
      <c r="BE320" s="148">
        <f>IF(N320="základní",J320,0)</f>
        <v>0</v>
      </c>
      <c r="BF320" s="148">
        <f>IF(N320="snížená",J320,0)</f>
        <v>0</v>
      </c>
      <c r="BG320" s="148">
        <f>IF(N320="zákl. přenesená",J320,0)</f>
        <v>0</v>
      </c>
      <c r="BH320" s="148">
        <f>IF(N320="sníž. přenesená",J320,0)</f>
        <v>0</v>
      </c>
      <c r="BI320" s="148">
        <f>IF(N320="nulová",J320,0)</f>
        <v>0</v>
      </c>
      <c r="BJ320" s="17" t="s">
        <v>85</v>
      </c>
      <c r="BK320" s="148">
        <f>ROUND(I320*H320,2)</f>
        <v>0</v>
      </c>
      <c r="BL320" s="17" t="s">
        <v>133</v>
      </c>
      <c r="BM320" s="147" t="s">
        <v>1733</v>
      </c>
    </row>
    <row r="321" spans="2:65" s="1" customFormat="1" ht="172.8">
      <c r="B321" s="33"/>
      <c r="D321" s="154" t="s">
        <v>589</v>
      </c>
      <c r="F321" s="188" t="s">
        <v>1734</v>
      </c>
      <c r="I321" s="151"/>
      <c r="L321" s="33"/>
      <c r="M321" s="152"/>
      <c r="T321" s="54"/>
      <c r="AT321" s="17" t="s">
        <v>589</v>
      </c>
      <c r="AU321" s="17" t="s">
        <v>113</v>
      </c>
    </row>
    <row r="322" spans="2:65" s="1" customFormat="1" ht="24.15" customHeight="1">
      <c r="B322" s="33"/>
      <c r="C322" s="136" t="s">
        <v>606</v>
      </c>
      <c r="D322" s="136" t="s">
        <v>352</v>
      </c>
      <c r="E322" s="137" t="s">
        <v>1735</v>
      </c>
      <c r="F322" s="138" t="s">
        <v>1736</v>
      </c>
      <c r="G322" s="139" t="s">
        <v>515</v>
      </c>
      <c r="H322" s="140">
        <v>1</v>
      </c>
      <c r="I322" s="141"/>
      <c r="J322" s="142">
        <f>ROUND(I322*H322,2)</f>
        <v>0</v>
      </c>
      <c r="K322" s="138" t="s">
        <v>356</v>
      </c>
      <c r="L322" s="33"/>
      <c r="M322" s="143" t="s">
        <v>32</v>
      </c>
      <c r="N322" s="144" t="s">
        <v>49</v>
      </c>
      <c r="P322" s="145">
        <f>O322*H322</f>
        <v>0</v>
      </c>
      <c r="Q322" s="145">
        <v>5.0000000000000002E-5</v>
      </c>
      <c r="R322" s="145">
        <f>Q322*H322</f>
        <v>5.0000000000000002E-5</v>
      </c>
      <c r="S322" s="145">
        <v>0</v>
      </c>
      <c r="T322" s="146">
        <f>S322*H322</f>
        <v>0</v>
      </c>
      <c r="AR322" s="147" t="s">
        <v>133</v>
      </c>
      <c r="AT322" s="147" t="s">
        <v>352</v>
      </c>
      <c r="AU322" s="147" t="s">
        <v>113</v>
      </c>
      <c r="AY322" s="17" t="s">
        <v>348</v>
      </c>
      <c r="BE322" s="148">
        <f>IF(N322="základní",J322,0)</f>
        <v>0</v>
      </c>
      <c r="BF322" s="148">
        <f>IF(N322="snížená",J322,0)</f>
        <v>0</v>
      </c>
      <c r="BG322" s="148">
        <f>IF(N322="zákl. přenesená",J322,0)</f>
        <v>0</v>
      </c>
      <c r="BH322" s="148">
        <f>IF(N322="sníž. přenesená",J322,0)</f>
        <v>0</v>
      </c>
      <c r="BI322" s="148">
        <f>IF(N322="nulová",J322,0)</f>
        <v>0</v>
      </c>
      <c r="BJ322" s="17" t="s">
        <v>85</v>
      </c>
      <c r="BK322" s="148">
        <f>ROUND(I322*H322,2)</f>
        <v>0</v>
      </c>
      <c r="BL322" s="17" t="s">
        <v>133</v>
      </c>
      <c r="BM322" s="147" t="s">
        <v>1737</v>
      </c>
    </row>
    <row r="323" spans="2:65" s="1" customFormat="1" ht="10.199999999999999">
      <c r="B323" s="33"/>
      <c r="D323" s="149" t="s">
        <v>358</v>
      </c>
      <c r="F323" s="150" t="s">
        <v>1738</v>
      </c>
      <c r="I323" s="151"/>
      <c r="L323" s="33"/>
      <c r="M323" s="152"/>
      <c r="T323" s="54"/>
      <c r="AT323" s="17" t="s">
        <v>358</v>
      </c>
      <c r="AU323" s="17" t="s">
        <v>113</v>
      </c>
    </row>
    <row r="324" spans="2:65" s="12" customFormat="1" ht="10.199999999999999">
      <c r="B324" s="153"/>
      <c r="D324" s="154" t="s">
        <v>360</v>
      </c>
      <c r="E324" s="155" t="s">
        <v>32</v>
      </c>
      <c r="F324" s="156" t="s">
        <v>361</v>
      </c>
      <c r="H324" s="155" t="s">
        <v>32</v>
      </c>
      <c r="I324" s="157"/>
      <c r="L324" s="153"/>
      <c r="M324" s="158"/>
      <c r="T324" s="159"/>
      <c r="AT324" s="155" t="s">
        <v>360</v>
      </c>
      <c r="AU324" s="155" t="s">
        <v>113</v>
      </c>
      <c r="AV324" s="12" t="s">
        <v>85</v>
      </c>
      <c r="AW324" s="12" t="s">
        <v>39</v>
      </c>
      <c r="AX324" s="12" t="s">
        <v>78</v>
      </c>
      <c r="AY324" s="155" t="s">
        <v>348</v>
      </c>
    </row>
    <row r="325" spans="2:65" s="12" customFormat="1" ht="10.199999999999999">
      <c r="B325" s="153"/>
      <c r="D325" s="154" t="s">
        <v>360</v>
      </c>
      <c r="E325" s="155" t="s">
        <v>32</v>
      </c>
      <c r="F325" s="156" t="s">
        <v>1552</v>
      </c>
      <c r="H325" s="155" t="s">
        <v>32</v>
      </c>
      <c r="I325" s="157"/>
      <c r="L325" s="153"/>
      <c r="M325" s="158"/>
      <c r="T325" s="159"/>
      <c r="AT325" s="155" t="s">
        <v>360</v>
      </c>
      <c r="AU325" s="155" t="s">
        <v>113</v>
      </c>
      <c r="AV325" s="12" t="s">
        <v>85</v>
      </c>
      <c r="AW325" s="12" t="s">
        <v>39</v>
      </c>
      <c r="AX325" s="12" t="s">
        <v>78</v>
      </c>
      <c r="AY325" s="155" t="s">
        <v>348</v>
      </c>
    </row>
    <row r="326" spans="2:65" s="12" customFormat="1" ht="10.199999999999999">
      <c r="B326" s="153"/>
      <c r="D326" s="154" t="s">
        <v>360</v>
      </c>
      <c r="E326" s="155" t="s">
        <v>32</v>
      </c>
      <c r="F326" s="156" t="s">
        <v>1739</v>
      </c>
      <c r="H326" s="155" t="s">
        <v>32</v>
      </c>
      <c r="I326" s="157"/>
      <c r="L326" s="153"/>
      <c r="M326" s="158"/>
      <c r="T326" s="159"/>
      <c r="AT326" s="155" t="s">
        <v>360</v>
      </c>
      <c r="AU326" s="155" t="s">
        <v>113</v>
      </c>
      <c r="AV326" s="12" t="s">
        <v>85</v>
      </c>
      <c r="AW326" s="12" t="s">
        <v>39</v>
      </c>
      <c r="AX326" s="12" t="s">
        <v>78</v>
      </c>
      <c r="AY326" s="155" t="s">
        <v>348</v>
      </c>
    </row>
    <row r="327" spans="2:65" s="12" customFormat="1" ht="10.199999999999999">
      <c r="B327" s="153"/>
      <c r="D327" s="154" t="s">
        <v>360</v>
      </c>
      <c r="E327" s="155" t="s">
        <v>32</v>
      </c>
      <c r="F327" s="156" t="s">
        <v>1488</v>
      </c>
      <c r="H327" s="155" t="s">
        <v>32</v>
      </c>
      <c r="I327" s="157"/>
      <c r="L327" s="153"/>
      <c r="M327" s="158"/>
      <c r="T327" s="159"/>
      <c r="AT327" s="155" t="s">
        <v>360</v>
      </c>
      <c r="AU327" s="155" t="s">
        <v>113</v>
      </c>
      <c r="AV327" s="12" t="s">
        <v>85</v>
      </c>
      <c r="AW327" s="12" t="s">
        <v>39</v>
      </c>
      <c r="AX327" s="12" t="s">
        <v>78</v>
      </c>
      <c r="AY327" s="155" t="s">
        <v>348</v>
      </c>
    </row>
    <row r="328" spans="2:65" s="13" customFormat="1" ht="10.199999999999999">
      <c r="B328" s="160"/>
      <c r="D328" s="154" t="s">
        <v>360</v>
      </c>
      <c r="E328" s="162" t="s">
        <v>32</v>
      </c>
      <c r="F328" s="170" t="s">
        <v>154</v>
      </c>
      <c r="H328" s="163">
        <v>1</v>
      </c>
      <c r="I328" s="164"/>
      <c r="L328" s="160"/>
      <c r="M328" s="165"/>
      <c r="T328" s="166"/>
      <c r="AT328" s="161" t="s">
        <v>360</v>
      </c>
      <c r="AU328" s="161" t="s">
        <v>113</v>
      </c>
      <c r="AV328" s="13" t="s">
        <v>87</v>
      </c>
      <c r="AW328" s="13" t="s">
        <v>39</v>
      </c>
      <c r="AX328" s="13" t="s">
        <v>85</v>
      </c>
      <c r="AY328" s="161" t="s">
        <v>348</v>
      </c>
    </row>
    <row r="329" spans="2:65" s="1" customFormat="1" ht="21.75" customHeight="1">
      <c r="B329" s="33"/>
      <c r="C329" s="178" t="s">
        <v>608</v>
      </c>
      <c r="D329" s="178" t="s">
        <v>496</v>
      </c>
      <c r="E329" s="179" t="s">
        <v>1740</v>
      </c>
      <c r="F329" s="180" t="s">
        <v>1741</v>
      </c>
      <c r="G329" s="181" t="s">
        <v>515</v>
      </c>
      <c r="H329" s="182">
        <v>3</v>
      </c>
      <c r="I329" s="183"/>
      <c r="J329" s="184">
        <f>ROUND(I329*H329,2)</f>
        <v>0</v>
      </c>
      <c r="K329" s="180" t="s">
        <v>356</v>
      </c>
      <c r="L329" s="185"/>
      <c r="M329" s="186" t="s">
        <v>32</v>
      </c>
      <c r="N329" s="187" t="s">
        <v>49</v>
      </c>
      <c r="P329" s="145">
        <f>O329*H329</f>
        <v>0</v>
      </c>
      <c r="Q329" s="145">
        <v>4.7200000000000002E-3</v>
      </c>
      <c r="R329" s="145">
        <f>Q329*H329</f>
        <v>1.4160000000000001E-2</v>
      </c>
      <c r="S329" s="145">
        <v>0</v>
      </c>
      <c r="T329" s="146">
        <f>S329*H329</f>
        <v>0</v>
      </c>
      <c r="AR329" s="147" t="s">
        <v>433</v>
      </c>
      <c r="AT329" s="147" t="s">
        <v>496</v>
      </c>
      <c r="AU329" s="147" t="s">
        <v>113</v>
      </c>
      <c r="AY329" s="17" t="s">
        <v>348</v>
      </c>
      <c r="BE329" s="148">
        <f>IF(N329="základní",J329,0)</f>
        <v>0</v>
      </c>
      <c r="BF329" s="148">
        <f>IF(N329="snížená",J329,0)</f>
        <v>0</v>
      </c>
      <c r="BG329" s="148">
        <f>IF(N329="zákl. přenesená",J329,0)</f>
        <v>0</v>
      </c>
      <c r="BH329" s="148">
        <f>IF(N329="sníž. přenesená",J329,0)</f>
        <v>0</v>
      </c>
      <c r="BI329" s="148">
        <f>IF(N329="nulová",J329,0)</f>
        <v>0</v>
      </c>
      <c r="BJ329" s="17" t="s">
        <v>85</v>
      </c>
      <c r="BK329" s="148">
        <f>ROUND(I329*H329,2)</f>
        <v>0</v>
      </c>
      <c r="BL329" s="17" t="s">
        <v>133</v>
      </c>
      <c r="BM329" s="147" t="s">
        <v>1742</v>
      </c>
    </row>
    <row r="330" spans="2:65" s="13" customFormat="1" ht="10.199999999999999">
      <c r="B330" s="160"/>
      <c r="D330" s="154" t="s">
        <v>360</v>
      </c>
      <c r="F330" s="162" t="s">
        <v>1743</v>
      </c>
      <c r="H330" s="163">
        <v>3</v>
      </c>
      <c r="I330" s="164"/>
      <c r="L330" s="160"/>
      <c r="M330" s="165"/>
      <c r="T330" s="166"/>
      <c r="AT330" s="161" t="s">
        <v>360</v>
      </c>
      <c r="AU330" s="161" t="s">
        <v>113</v>
      </c>
      <c r="AV330" s="13" t="s">
        <v>87</v>
      </c>
      <c r="AW330" s="13" t="s">
        <v>4</v>
      </c>
      <c r="AX330" s="13" t="s">
        <v>85</v>
      </c>
      <c r="AY330" s="161" t="s">
        <v>348</v>
      </c>
    </row>
    <row r="331" spans="2:65" s="1" customFormat="1" ht="33" customHeight="1">
      <c r="B331" s="33"/>
      <c r="C331" s="136" t="s">
        <v>610</v>
      </c>
      <c r="D331" s="136" t="s">
        <v>352</v>
      </c>
      <c r="E331" s="137" t="s">
        <v>1744</v>
      </c>
      <c r="F331" s="138" t="s">
        <v>1745</v>
      </c>
      <c r="G331" s="139" t="s">
        <v>515</v>
      </c>
      <c r="H331" s="140">
        <v>20</v>
      </c>
      <c r="I331" s="141"/>
      <c r="J331" s="142">
        <f>ROUND(I331*H331,2)</f>
        <v>0</v>
      </c>
      <c r="K331" s="138" t="s">
        <v>356</v>
      </c>
      <c r="L331" s="33"/>
      <c r="M331" s="143" t="s">
        <v>32</v>
      </c>
      <c r="N331" s="144" t="s">
        <v>49</v>
      </c>
      <c r="P331" s="145">
        <f>O331*H331</f>
        <v>0</v>
      </c>
      <c r="Q331" s="145">
        <v>0</v>
      </c>
      <c r="R331" s="145">
        <f>Q331*H331</f>
        <v>0</v>
      </c>
      <c r="S331" s="145">
        <v>0</v>
      </c>
      <c r="T331" s="146">
        <f>S331*H331</f>
        <v>0</v>
      </c>
      <c r="AR331" s="147" t="s">
        <v>133</v>
      </c>
      <c r="AT331" s="147" t="s">
        <v>352</v>
      </c>
      <c r="AU331" s="147" t="s">
        <v>113</v>
      </c>
      <c r="AY331" s="17" t="s">
        <v>348</v>
      </c>
      <c r="BE331" s="148">
        <f>IF(N331="základní",J331,0)</f>
        <v>0</v>
      </c>
      <c r="BF331" s="148">
        <f>IF(N331="snížená",J331,0)</f>
        <v>0</v>
      </c>
      <c r="BG331" s="148">
        <f>IF(N331="zákl. přenesená",J331,0)</f>
        <v>0</v>
      </c>
      <c r="BH331" s="148">
        <f>IF(N331="sníž. přenesená",J331,0)</f>
        <v>0</v>
      </c>
      <c r="BI331" s="148">
        <f>IF(N331="nulová",J331,0)</f>
        <v>0</v>
      </c>
      <c r="BJ331" s="17" t="s">
        <v>85</v>
      </c>
      <c r="BK331" s="148">
        <f>ROUND(I331*H331,2)</f>
        <v>0</v>
      </c>
      <c r="BL331" s="17" t="s">
        <v>133</v>
      </c>
      <c r="BM331" s="147" t="s">
        <v>1746</v>
      </c>
    </row>
    <row r="332" spans="2:65" s="1" customFormat="1" ht="10.199999999999999">
      <c r="B332" s="33"/>
      <c r="D332" s="149" t="s">
        <v>358</v>
      </c>
      <c r="F332" s="150" t="s">
        <v>1747</v>
      </c>
      <c r="I332" s="151"/>
      <c r="L332" s="33"/>
      <c r="M332" s="152"/>
      <c r="T332" s="54"/>
      <c r="AT332" s="17" t="s">
        <v>358</v>
      </c>
      <c r="AU332" s="17" t="s">
        <v>113</v>
      </c>
    </row>
    <row r="333" spans="2:65" s="12" customFormat="1" ht="10.199999999999999">
      <c r="B333" s="153"/>
      <c r="D333" s="154" t="s">
        <v>360</v>
      </c>
      <c r="E333" s="155" t="s">
        <v>32</v>
      </c>
      <c r="F333" s="156" t="s">
        <v>361</v>
      </c>
      <c r="H333" s="155" t="s">
        <v>32</v>
      </c>
      <c r="I333" s="157"/>
      <c r="L333" s="153"/>
      <c r="M333" s="158"/>
      <c r="T333" s="159"/>
      <c r="AT333" s="155" t="s">
        <v>360</v>
      </c>
      <c r="AU333" s="155" t="s">
        <v>113</v>
      </c>
      <c r="AV333" s="12" t="s">
        <v>85</v>
      </c>
      <c r="AW333" s="12" t="s">
        <v>39</v>
      </c>
      <c r="AX333" s="12" t="s">
        <v>78</v>
      </c>
      <c r="AY333" s="155" t="s">
        <v>348</v>
      </c>
    </row>
    <row r="334" spans="2:65" s="12" customFormat="1" ht="10.199999999999999">
      <c r="B334" s="153"/>
      <c r="D334" s="154" t="s">
        <v>360</v>
      </c>
      <c r="E334" s="155" t="s">
        <v>32</v>
      </c>
      <c r="F334" s="156" t="s">
        <v>1552</v>
      </c>
      <c r="H334" s="155" t="s">
        <v>32</v>
      </c>
      <c r="I334" s="157"/>
      <c r="L334" s="153"/>
      <c r="M334" s="158"/>
      <c r="T334" s="159"/>
      <c r="AT334" s="155" t="s">
        <v>360</v>
      </c>
      <c r="AU334" s="155" t="s">
        <v>113</v>
      </c>
      <c r="AV334" s="12" t="s">
        <v>85</v>
      </c>
      <c r="AW334" s="12" t="s">
        <v>39</v>
      </c>
      <c r="AX334" s="12" t="s">
        <v>78</v>
      </c>
      <c r="AY334" s="155" t="s">
        <v>348</v>
      </c>
    </row>
    <row r="335" spans="2:65" s="12" customFormat="1" ht="10.199999999999999">
      <c r="B335" s="153"/>
      <c r="D335" s="154" t="s">
        <v>360</v>
      </c>
      <c r="E335" s="155" t="s">
        <v>32</v>
      </c>
      <c r="F335" s="156" t="s">
        <v>1724</v>
      </c>
      <c r="H335" s="155" t="s">
        <v>32</v>
      </c>
      <c r="I335" s="157"/>
      <c r="L335" s="153"/>
      <c r="M335" s="158"/>
      <c r="T335" s="159"/>
      <c r="AT335" s="155" t="s">
        <v>360</v>
      </c>
      <c r="AU335" s="155" t="s">
        <v>113</v>
      </c>
      <c r="AV335" s="12" t="s">
        <v>85</v>
      </c>
      <c r="AW335" s="12" t="s">
        <v>39</v>
      </c>
      <c r="AX335" s="12" t="s">
        <v>78</v>
      </c>
      <c r="AY335" s="155" t="s">
        <v>348</v>
      </c>
    </row>
    <row r="336" spans="2:65" s="12" customFormat="1" ht="10.199999999999999">
      <c r="B336" s="153"/>
      <c r="D336" s="154" t="s">
        <v>360</v>
      </c>
      <c r="E336" s="155" t="s">
        <v>32</v>
      </c>
      <c r="F336" s="156" t="s">
        <v>1748</v>
      </c>
      <c r="H336" s="155" t="s">
        <v>32</v>
      </c>
      <c r="I336" s="157"/>
      <c r="L336" s="153"/>
      <c r="M336" s="158"/>
      <c r="T336" s="159"/>
      <c r="AT336" s="155" t="s">
        <v>360</v>
      </c>
      <c r="AU336" s="155" t="s">
        <v>113</v>
      </c>
      <c r="AV336" s="12" t="s">
        <v>85</v>
      </c>
      <c r="AW336" s="12" t="s">
        <v>39</v>
      </c>
      <c r="AX336" s="12" t="s">
        <v>78</v>
      </c>
      <c r="AY336" s="155" t="s">
        <v>348</v>
      </c>
    </row>
    <row r="337" spans="2:65" s="12" customFormat="1" ht="10.199999999999999">
      <c r="B337" s="153"/>
      <c r="D337" s="154" t="s">
        <v>360</v>
      </c>
      <c r="E337" s="155" t="s">
        <v>32</v>
      </c>
      <c r="F337" s="156" t="s">
        <v>1749</v>
      </c>
      <c r="H337" s="155" t="s">
        <v>32</v>
      </c>
      <c r="I337" s="157"/>
      <c r="L337" s="153"/>
      <c r="M337" s="158"/>
      <c r="T337" s="159"/>
      <c r="AT337" s="155" t="s">
        <v>360</v>
      </c>
      <c r="AU337" s="155" t="s">
        <v>113</v>
      </c>
      <c r="AV337" s="12" t="s">
        <v>85</v>
      </c>
      <c r="AW337" s="12" t="s">
        <v>39</v>
      </c>
      <c r="AX337" s="12" t="s">
        <v>78</v>
      </c>
      <c r="AY337" s="155" t="s">
        <v>348</v>
      </c>
    </row>
    <row r="338" spans="2:65" s="13" customFormat="1" ht="10.199999999999999">
      <c r="B338" s="160"/>
      <c r="D338" s="154" t="s">
        <v>360</v>
      </c>
      <c r="E338" s="162" t="s">
        <v>32</v>
      </c>
      <c r="F338" s="170" t="s">
        <v>162</v>
      </c>
      <c r="H338" s="163">
        <v>20</v>
      </c>
      <c r="I338" s="164"/>
      <c r="L338" s="160"/>
      <c r="M338" s="165"/>
      <c r="T338" s="166"/>
      <c r="AT338" s="161" t="s">
        <v>360</v>
      </c>
      <c r="AU338" s="161" t="s">
        <v>113</v>
      </c>
      <c r="AV338" s="13" t="s">
        <v>87</v>
      </c>
      <c r="AW338" s="13" t="s">
        <v>39</v>
      </c>
      <c r="AX338" s="13" t="s">
        <v>85</v>
      </c>
      <c r="AY338" s="161" t="s">
        <v>348</v>
      </c>
    </row>
    <row r="339" spans="2:65" s="1" customFormat="1" ht="16.5" customHeight="1">
      <c r="B339" s="33"/>
      <c r="C339" s="178" t="s">
        <v>618</v>
      </c>
      <c r="D339" s="178" t="s">
        <v>496</v>
      </c>
      <c r="E339" s="179" t="s">
        <v>1750</v>
      </c>
      <c r="F339" s="180" t="s">
        <v>1751</v>
      </c>
      <c r="G339" s="181" t="s">
        <v>515</v>
      </c>
      <c r="H339" s="182">
        <v>20</v>
      </c>
      <c r="I339" s="183"/>
      <c r="J339" s="184">
        <f>ROUND(I339*H339,2)</f>
        <v>0</v>
      </c>
      <c r="K339" s="180" t="s">
        <v>737</v>
      </c>
      <c r="L339" s="185"/>
      <c r="M339" s="186" t="s">
        <v>32</v>
      </c>
      <c r="N339" s="187" t="s">
        <v>49</v>
      </c>
      <c r="P339" s="145">
        <f>O339*H339</f>
        <v>0</v>
      </c>
      <c r="Q339" s="145">
        <v>2.5000000000000001E-3</v>
      </c>
      <c r="R339" s="145">
        <f>Q339*H339</f>
        <v>0.05</v>
      </c>
      <c r="S339" s="145">
        <v>0</v>
      </c>
      <c r="T339" s="146">
        <f>S339*H339</f>
        <v>0</v>
      </c>
      <c r="AR339" s="147" t="s">
        <v>433</v>
      </c>
      <c r="AT339" s="147" t="s">
        <v>496</v>
      </c>
      <c r="AU339" s="147" t="s">
        <v>113</v>
      </c>
      <c r="AY339" s="17" t="s">
        <v>348</v>
      </c>
      <c r="BE339" s="148">
        <f>IF(N339="základní",J339,0)</f>
        <v>0</v>
      </c>
      <c r="BF339" s="148">
        <f>IF(N339="snížená",J339,0)</f>
        <v>0</v>
      </c>
      <c r="BG339" s="148">
        <f>IF(N339="zákl. přenesená",J339,0)</f>
        <v>0</v>
      </c>
      <c r="BH339" s="148">
        <f>IF(N339="sníž. přenesená",J339,0)</f>
        <v>0</v>
      </c>
      <c r="BI339" s="148">
        <f>IF(N339="nulová",J339,0)</f>
        <v>0</v>
      </c>
      <c r="BJ339" s="17" t="s">
        <v>85</v>
      </c>
      <c r="BK339" s="148">
        <f>ROUND(I339*H339,2)</f>
        <v>0</v>
      </c>
      <c r="BL339" s="17" t="s">
        <v>133</v>
      </c>
      <c r="BM339" s="147" t="s">
        <v>1752</v>
      </c>
    </row>
    <row r="340" spans="2:65" s="1" customFormat="1" ht="24.15" customHeight="1">
      <c r="B340" s="33"/>
      <c r="C340" s="136" t="s">
        <v>625</v>
      </c>
      <c r="D340" s="136" t="s">
        <v>352</v>
      </c>
      <c r="E340" s="137" t="s">
        <v>1753</v>
      </c>
      <c r="F340" s="138" t="s">
        <v>1754</v>
      </c>
      <c r="G340" s="139" t="s">
        <v>515</v>
      </c>
      <c r="H340" s="140">
        <v>6</v>
      </c>
      <c r="I340" s="141"/>
      <c r="J340" s="142">
        <f>ROUND(I340*H340,2)</f>
        <v>0</v>
      </c>
      <c r="K340" s="138" t="s">
        <v>356</v>
      </c>
      <c r="L340" s="33"/>
      <c r="M340" s="143" t="s">
        <v>32</v>
      </c>
      <c r="N340" s="144" t="s">
        <v>49</v>
      </c>
      <c r="P340" s="145">
        <f>O340*H340</f>
        <v>0</v>
      </c>
      <c r="Q340" s="145">
        <v>0</v>
      </c>
      <c r="R340" s="145">
        <f>Q340*H340</f>
        <v>0</v>
      </c>
      <c r="S340" s="145">
        <v>0</v>
      </c>
      <c r="T340" s="146">
        <f>S340*H340</f>
        <v>0</v>
      </c>
      <c r="AR340" s="147" t="s">
        <v>133</v>
      </c>
      <c r="AT340" s="147" t="s">
        <v>352</v>
      </c>
      <c r="AU340" s="147" t="s">
        <v>113</v>
      </c>
      <c r="AY340" s="17" t="s">
        <v>348</v>
      </c>
      <c r="BE340" s="148">
        <f>IF(N340="základní",J340,0)</f>
        <v>0</v>
      </c>
      <c r="BF340" s="148">
        <f>IF(N340="snížená",J340,0)</f>
        <v>0</v>
      </c>
      <c r="BG340" s="148">
        <f>IF(N340="zákl. přenesená",J340,0)</f>
        <v>0</v>
      </c>
      <c r="BH340" s="148">
        <f>IF(N340="sníž. přenesená",J340,0)</f>
        <v>0</v>
      </c>
      <c r="BI340" s="148">
        <f>IF(N340="nulová",J340,0)</f>
        <v>0</v>
      </c>
      <c r="BJ340" s="17" t="s">
        <v>85</v>
      </c>
      <c r="BK340" s="148">
        <f>ROUND(I340*H340,2)</f>
        <v>0</v>
      </c>
      <c r="BL340" s="17" t="s">
        <v>133</v>
      </c>
      <c r="BM340" s="147" t="s">
        <v>1755</v>
      </c>
    </row>
    <row r="341" spans="2:65" s="1" customFormat="1" ht="10.199999999999999">
      <c r="B341" s="33"/>
      <c r="D341" s="149" t="s">
        <v>358</v>
      </c>
      <c r="F341" s="150" t="s">
        <v>1756</v>
      </c>
      <c r="I341" s="151"/>
      <c r="L341" s="33"/>
      <c r="M341" s="152"/>
      <c r="T341" s="54"/>
      <c r="AT341" s="17" t="s">
        <v>358</v>
      </c>
      <c r="AU341" s="17" t="s">
        <v>113</v>
      </c>
    </row>
    <row r="342" spans="2:65" s="12" customFormat="1" ht="10.199999999999999">
      <c r="B342" s="153"/>
      <c r="D342" s="154" t="s">
        <v>360</v>
      </c>
      <c r="E342" s="155" t="s">
        <v>32</v>
      </c>
      <c r="F342" s="156" t="s">
        <v>361</v>
      </c>
      <c r="H342" s="155" t="s">
        <v>32</v>
      </c>
      <c r="I342" s="157"/>
      <c r="L342" s="153"/>
      <c r="M342" s="158"/>
      <c r="T342" s="159"/>
      <c r="AT342" s="155" t="s">
        <v>360</v>
      </c>
      <c r="AU342" s="155" t="s">
        <v>113</v>
      </c>
      <c r="AV342" s="12" t="s">
        <v>85</v>
      </c>
      <c r="AW342" s="12" t="s">
        <v>39</v>
      </c>
      <c r="AX342" s="12" t="s">
        <v>78</v>
      </c>
      <c r="AY342" s="155" t="s">
        <v>348</v>
      </c>
    </row>
    <row r="343" spans="2:65" s="12" customFormat="1" ht="10.199999999999999">
      <c r="B343" s="153"/>
      <c r="D343" s="154" t="s">
        <v>360</v>
      </c>
      <c r="E343" s="155" t="s">
        <v>32</v>
      </c>
      <c r="F343" s="156" t="s">
        <v>1552</v>
      </c>
      <c r="H343" s="155" t="s">
        <v>32</v>
      </c>
      <c r="I343" s="157"/>
      <c r="L343" s="153"/>
      <c r="M343" s="158"/>
      <c r="T343" s="159"/>
      <c r="AT343" s="155" t="s">
        <v>360</v>
      </c>
      <c r="AU343" s="155" t="s">
        <v>113</v>
      </c>
      <c r="AV343" s="12" t="s">
        <v>85</v>
      </c>
      <c r="AW343" s="12" t="s">
        <v>39</v>
      </c>
      <c r="AX343" s="12" t="s">
        <v>78</v>
      </c>
      <c r="AY343" s="155" t="s">
        <v>348</v>
      </c>
    </row>
    <row r="344" spans="2:65" s="12" customFormat="1" ht="10.199999999999999">
      <c r="B344" s="153"/>
      <c r="D344" s="154" t="s">
        <v>360</v>
      </c>
      <c r="E344" s="155" t="s">
        <v>32</v>
      </c>
      <c r="F344" s="156" t="s">
        <v>1555</v>
      </c>
      <c r="H344" s="155" t="s">
        <v>32</v>
      </c>
      <c r="I344" s="157"/>
      <c r="L344" s="153"/>
      <c r="M344" s="158"/>
      <c r="T344" s="159"/>
      <c r="AT344" s="155" t="s">
        <v>360</v>
      </c>
      <c r="AU344" s="155" t="s">
        <v>113</v>
      </c>
      <c r="AV344" s="12" t="s">
        <v>85</v>
      </c>
      <c r="AW344" s="12" t="s">
        <v>39</v>
      </c>
      <c r="AX344" s="12" t="s">
        <v>78</v>
      </c>
      <c r="AY344" s="155" t="s">
        <v>348</v>
      </c>
    </row>
    <row r="345" spans="2:65" s="12" customFormat="1" ht="10.199999999999999">
      <c r="B345" s="153"/>
      <c r="D345" s="154" t="s">
        <v>360</v>
      </c>
      <c r="E345" s="155" t="s">
        <v>32</v>
      </c>
      <c r="F345" s="156" t="s">
        <v>1730</v>
      </c>
      <c r="H345" s="155" t="s">
        <v>32</v>
      </c>
      <c r="I345" s="157"/>
      <c r="L345" s="153"/>
      <c r="M345" s="158"/>
      <c r="T345" s="159"/>
      <c r="AT345" s="155" t="s">
        <v>360</v>
      </c>
      <c r="AU345" s="155" t="s">
        <v>113</v>
      </c>
      <c r="AV345" s="12" t="s">
        <v>85</v>
      </c>
      <c r="AW345" s="12" t="s">
        <v>39</v>
      </c>
      <c r="AX345" s="12" t="s">
        <v>78</v>
      </c>
      <c r="AY345" s="155" t="s">
        <v>348</v>
      </c>
    </row>
    <row r="346" spans="2:65" s="13" customFormat="1" ht="10.199999999999999">
      <c r="B346" s="160"/>
      <c r="D346" s="154" t="s">
        <v>360</v>
      </c>
      <c r="E346" s="162" t="s">
        <v>32</v>
      </c>
      <c r="F346" s="170" t="s">
        <v>151</v>
      </c>
      <c r="H346" s="163">
        <v>6</v>
      </c>
      <c r="I346" s="164"/>
      <c r="L346" s="160"/>
      <c r="M346" s="165"/>
      <c r="T346" s="166"/>
      <c r="AT346" s="161" t="s">
        <v>360</v>
      </c>
      <c r="AU346" s="161" t="s">
        <v>113</v>
      </c>
      <c r="AV346" s="13" t="s">
        <v>87</v>
      </c>
      <c r="AW346" s="13" t="s">
        <v>39</v>
      </c>
      <c r="AX346" s="13" t="s">
        <v>85</v>
      </c>
      <c r="AY346" s="161" t="s">
        <v>348</v>
      </c>
    </row>
    <row r="347" spans="2:65" s="1" customFormat="1" ht="33" customHeight="1">
      <c r="B347" s="33"/>
      <c r="C347" s="136" t="s">
        <v>630</v>
      </c>
      <c r="D347" s="136" t="s">
        <v>352</v>
      </c>
      <c r="E347" s="137" t="s">
        <v>1757</v>
      </c>
      <c r="F347" s="138" t="s">
        <v>1758</v>
      </c>
      <c r="G347" s="139" t="s">
        <v>515</v>
      </c>
      <c r="H347" s="140">
        <v>12</v>
      </c>
      <c r="I347" s="141"/>
      <c r="J347" s="142">
        <f>ROUND(I347*H347,2)</f>
        <v>0</v>
      </c>
      <c r="K347" s="138" t="s">
        <v>356</v>
      </c>
      <c r="L347" s="33"/>
      <c r="M347" s="143" t="s">
        <v>32</v>
      </c>
      <c r="N347" s="144" t="s">
        <v>49</v>
      </c>
      <c r="P347" s="145">
        <f>O347*H347</f>
        <v>0</v>
      </c>
      <c r="Q347" s="145">
        <v>0</v>
      </c>
      <c r="R347" s="145">
        <f>Q347*H347</f>
        <v>0</v>
      </c>
      <c r="S347" s="145">
        <v>0</v>
      </c>
      <c r="T347" s="146">
        <f>S347*H347</f>
        <v>0</v>
      </c>
      <c r="AR347" s="147" t="s">
        <v>133</v>
      </c>
      <c r="AT347" s="147" t="s">
        <v>352</v>
      </c>
      <c r="AU347" s="147" t="s">
        <v>113</v>
      </c>
      <c r="AY347" s="17" t="s">
        <v>348</v>
      </c>
      <c r="BE347" s="148">
        <f>IF(N347="základní",J347,0)</f>
        <v>0</v>
      </c>
      <c r="BF347" s="148">
        <f>IF(N347="snížená",J347,0)</f>
        <v>0</v>
      </c>
      <c r="BG347" s="148">
        <f>IF(N347="zákl. přenesená",J347,0)</f>
        <v>0</v>
      </c>
      <c r="BH347" s="148">
        <f>IF(N347="sníž. přenesená",J347,0)</f>
        <v>0</v>
      </c>
      <c r="BI347" s="148">
        <f>IF(N347="nulová",J347,0)</f>
        <v>0</v>
      </c>
      <c r="BJ347" s="17" t="s">
        <v>85</v>
      </c>
      <c r="BK347" s="148">
        <f>ROUND(I347*H347,2)</f>
        <v>0</v>
      </c>
      <c r="BL347" s="17" t="s">
        <v>133</v>
      </c>
      <c r="BM347" s="147" t="s">
        <v>1759</v>
      </c>
    </row>
    <row r="348" spans="2:65" s="1" customFormat="1" ht="10.199999999999999">
      <c r="B348" s="33"/>
      <c r="D348" s="149" t="s">
        <v>358</v>
      </c>
      <c r="F348" s="150" t="s">
        <v>1760</v>
      </c>
      <c r="I348" s="151"/>
      <c r="L348" s="33"/>
      <c r="M348" s="152"/>
      <c r="T348" s="54"/>
      <c r="AT348" s="17" t="s">
        <v>358</v>
      </c>
      <c r="AU348" s="17" t="s">
        <v>113</v>
      </c>
    </row>
    <row r="349" spans="2:65" s="12" customFormat="1" ht="10.199999999999999">
      <c r="B349" s="153"/>
      <c r="D349" s="154" t="s">
        <v>360</v>
      </c>
      <c r="E349" s="155" t="s">
        <v>32</v>
      </c>
      <c r="F349" s="156" t="s">
        <v>361</v>
      </c>
      <c r="H349" s="155" t="s">
        <v>32</v>
      </c>
      <c r="I349" s="157"/>
      <c r="L349" s="153"/>
      <c r="M349" s="158"/>
      <c r="T349" s="159"/>
      <c r="AT349" s="155" t="s">
        <v>360</v>
      </c>
      <c r="AU349" s="155" t="s">
        <v>113</v>
      </c>
      <c r="AV349" s="12" t="s">
        <v>85</v>
      </c>
      <c r="AW349" s="12" t="s">
        <v>39</v>
      </c>
      <c r="AX349" s="12" t="s">
        <v>78</v>
      </c>
      <c r="AY349" s="155" t="s">
        <v>348</v>
      </c>
    </row>
    <row r="350" spans="2:65" s="12" customFormat="1" ht="10.199999999999999">
      <c r="B350" s="153"/>
      <c r="D350" s="154" t="s">
        <v>360</v>
      </c>
      <c r="E350" s="155" t="s">
        <v>32</v>
      </c>
      <c r="F350" s="156" t="s">
        <v>1552</v>
      </c>
      <c r="H350" s="155" t="s">
        <v>32</v>
      </c>
      <c r="I350" s="157"/>
      <c r="L350" s="153"/>
      <c r="M350" s="158"/>
      <c r="T350" s="159"/>
      <c r="AT350" s="155" t="s">
        <v>360</v>
      </c>
      <c r="AU350" s="155" t="s">
        <v>113</v>
      </c>
      <c r="AV350" s="12" t="s">
        <v>85</v>
      </c>
      <c r="AW350" s="12" t="s">
        <v>39</v>
      </c>
      <c r="AX350" s="12" t="s">
        <v>78</v>
      </c>
      <c r="AY350" s="155" t="s">
        <v>348</v>
      </c>
    </row>
    <row r="351" spans="2:65" s="12" customFormat="1" ht="10.199999999999999">
      <c r="B351" s="153"/>
      <c r="D351" s="154" t="s">
        <v>360</v>
      </c>
      <c r="E351" s="155" t="s">
        <v>32</v>
      </c>
      <c r="F351" s="156" t="s">
        <v>1761</v>
      </c>
      <c r="H351" s="155" t="s">
        <v>32</v>
      </c>
      <c r="I351" s="157"/>
      <c r="L351" s="153"/>
      <c r="M351" s="158"/>
      <c r="T351" s="159"/>
      <c r="AT351" s="155" t="s">
        <v>360</v>
      </c>
      <c r="AU351" s="155" t="s">
        <v>113</v>
      </c>
      <c r="AV351" s="12" t="s">
        <v>85</v>
      </c>
      <c r="AW351" s="12" t="s">
        <v>39</v>
      </c>
      <c r="AX351" s="12" t="s">
        <v>78</v>
      </c>
      <c r="AY351" s="155" t="s">
        <v>348</v>
      </c>
    </row>
    <row r="352" spans="2:65" s="12" customFormat="1" ht="10.199999999999999">
      <c r="B352" s="153"/>
      <c r="D352" s="154" t="s">
        <v>360</v>
      </c>
      <c r="E352" s="155" t="s">
        <v>32</v>
      </c>
      <c r="F352" s="156" t="s">
        <v>1555</v>
      </c>
      <c r="H352" s="155" t="s">
        <v>32</v>
      </c>
      <c r="I352" s="157"/>
      <c r="L352" s="153"/>
      <c r="M352" s="158"/>
      <c r="T352" s="159"/>
      <c r="AT352" s="155" t="s">
        <v>360</v>
      </c>
      <c r="AU352" s="155" t="s">
        <v>113</v>
      </c>
      <c r="AV352" s="12" t="s">
        <v>85</v>
      </c>
      <c r="AW352" s="12" t="s">
        <v>39</v>
      </c>
      <c r="AX352" s="12" t="s">
        <v>78</v>
      </c>
      <c r="AY352" s="155" t="s">
        <v>348</v>
      </c>
    </row>
    <row r="353" spans="2:65" s="12" customFormat="1" ht="10.199999999999999">
      <c r="B353" s="153"/>
      <c r="D353" s="154" t="s">
        <v>360</v>
      </c>
      <c r="E353" s="155" t="s">
        <v>32</v>
      </c>
      <c r="F353" s="156" t="s">
        <v>1762</v>
      </c>
      <c r="H353" s="155" t="s">
        <v>32</v>
      </c>
      <c r="I353" s="157"/>
      <c r="L353" s="153"/>
      <c r="M353" s="158"/>
      <c r="T353" s="159"/>
      <c r="AT353" s="155" t="s">
        <v>360</v>
      </c>
      <c r="AU353" s="155" t="s">
        <v>113</v>
      </c>
      <c r="AV353" s="12" t="s">
        <v>85</v>
      </c>
      <c r="AW353" s="12" t="s">
        <v>39</v>
      </c>
      <c r="AX353" s="12" t="s">
        <v>78</v>
      </c>
      <c r="AY353" s="155" t="s">
        <v>348</v>
      </c>
    </row>
    <row r="354" spans="2:65" s="13" customFormat="1" ht="10.199999999999999">
      <c r="B354" s="160"/>
      <c r="D354" s="154" t="s">
        <v>360</v>
      </c>
      <c r="E354" s="162" t="s">
        <v>32</v>
      </c>
      <c r="F354" s="170" t="s">
        <v>164</v>
      </c>
      <c r="H354" s="163">
        <v>12</v>
      </c>
      <c r="I354" s="164"/>
      <c r="L354" s="160"/>
      <c r="M354" s="165"/>
      <c r="T354" s="166"/>
      <c r="AT354" s="161" t="s">
        <v>360</v>
      </c>
      <c r="AU354" s="161" t="s">
        <v>113</v>
      </c>
      <c r="AV354" s="13" t="s">
        <v>87</v>
      </c>
      <c r="AW354" s="13" t="s">
        <v>39</v>
      </c>
      <c r="AX354" s="13" t="s">
        <v>85</v>
      </c>
      <c r="AY354" s="161" t="s">
        <v>348</v>
      </c>
    </row>
    <row r="355" spans="2:65" s="1" customFormat="1" ht="16.5" customHeight="1">
      <c r="B355" s="33"/>
      <c r="C355" s="178" t="s">
        <v>633</v>
      </c>
      <c r="D355" s="178" t="s">
        <v>496</v>
      </c>
      <c r="E355" s="179" t="s">
        <v>1763</v>
      </c>
      <c r="F355" s="180" t="s">
        <v>1764</v>
      </c>
      <c r="G355" s="181" t="s">
        <v>408</v>
      </c>
      <c r="H355" s="182">
        <v>1.2E-2</v>
      </c>
      <c r="I355" s="183"/>
      <c r="J355" s="184">
        <f>ROUND(I355*H355,2)</f>
        <v>0</v>
      </c>
      <c r="K355" s="180" t="s">
        <v>356</v>
      </c>
      <c r="L355" s="185"/>
      <c r="M355" s="186" t="s">
        <v>32</v>
      </c>
      <c r="N355" s="187" t="s">
        <v>49</v>
      </c>
      <c r="P355" s="145">
        <f>O355*H355</f>
        <v>0</v>
      </c>
      <c r="Q355" s="145">
        <v>1</v>
      </c>
      <c r="R355" s="145">
        <f>Q355*H355</f>
        <v>1.2E-2</v>
      </c>
      <c r="S355" s="145">
        <v>0</v>
      </c>
      <c r="T355" s="146">
        <f>S355*H355</f>
        <v>0</v>
      </c>
      <c r="AR355" s="147" t="s">
        <v>433</v>
      </c>
      <c r="AT355" s="147" t="s">
        <v>496</v>
      </c>
      <c r="AU355" s="147" t="s">
        <v>113</v>
      </c>
      <c r="AY355" s="17" t="s">
        <v>348</v>
      </c>
      <c r="BE355" s="148">
        <f>IF(N355="základní",J355,0)</f>
        <v>0</v>
      </c>
      <c r="BF355" s="148">
        <f>IF(N355="snížená",J355,0)</f>
        <v>0</v>
      </c>
      <c r="BG355" s="148">
        <f>IF(N355="zákl. přenesená",J355,0)</f>
        <v>0</v>
      </c>
      <c r="BH355" s="148">
        <f>IF(N355="sníž. přenesená",J355,0)</f>
        <v>0</v>
      </c>
      <c r="BI355" s="148">
        <f>IF(N355="nulová",J355,0)</f>
        <v>0</v>
      </c>
      <c r="BJ355" s="17" t="s">
        <v>85</v>
      </c>
      <c r="BK355" s="148">
        <f>ROUND(I355*H355,2)</f>
        <v>0</v>
      </c>
      <c r="BL355" s="17" t="s">
        <v>133</v>
      </c>
      <c r="BM355" s="147" t="s">
        <v>1765</v>
      </c>
    </row>
    <row r="356" spans="2:65" s="13" customFormat="1" ht="10.199999999999999">
      <c r="B356" s="160"/>
      <c r="D356" s="154" t="s">
        <v>360</v>
      </c>
      <c r="F356" s="162" t="s">
        <v>1766</v>
      </c>
      <c r="H356" s="163">
        <v>1.2E-2</v>
      </c>
      <c r="I356" s="164"/>
      <c r="L356" s="160"/>
      <c r="M356" s="165"/>
      <c r="T356" s="166"/>
      <c r="AT356" s="161" t="s">
        <v>360</v>
      </c>
      <c r="AU356" s="161" t="s">
        <v>113</v>
      </c>
      <c r="AV356" s="13" t="s">
        <v>87</v>
      </c>
      <c r="AW356" s="13" t="s">
        <v>4</v>
      </c>
      <c r="AX356" s="13" t="s">
        <v>85</v>
      </c>
      <c r="AY356" s="161" t="s">
        <v>348</v>
      </c>
    </row>
    <row r="357" spans="2:65" s="1" customFormat="1" ht="24.15" customHeight="1">
      <c r="B357" s="33"/>
      <c r="C357" s="136" t="s">
        <v>638</v>
      </c>
      <c r="D357" s="136" t="s">
        <v>352</v>
      </c>
      <c r="E357" s="137" t="s">
        <v>1767</v>
      </c>
      <c r="F357" s="138" t="s">
        <v>1768</v>
      </c>
      <c r="G357" s="139" t="s">
        <v>515</v>
      </c>
      <c r="H357" s="140">
        <v>6</v>
      </c>
      <c r="I357" s="141"/>
      <c r="J357" s="142">
        <f>ROUND(I357*H357,2)</f>
        <v>0</v>
      </c>
      <c r="K357" s="138" t="s">
        <v>356</v>
      </c>
      <c r="L357" s="33"/>
      <c r="M357" s="143" t="s">
        <v>32</v>
      </c>
      <c r="N357" s="144" t="s">
        <v>49</v>
      </c>
      <c r="P357" s="145">
        <f>O357*H357</f>
        <v>0</v>
      </c>
      <c r="Q357" s="145">
        <v>0</v>
      </c>
      <c r="R357" s="145">
        <f>Q357*H357</f>
        <v>0</v>
      </c>
      <c r="S357" s="145">
        <v>0</v>
      </c>
      <c r="T357" s="146">
        <f>S357*H357</f>
        <v>0</v>
      </c>
      <c r="AR357" s="147" t="s">
        <v>133</v>
      </c>
      <c r="AT357" s="147" t="s">
        <v>352</v>
      </c>
      <c r="AU357" s="147" t="s">
        <v>113</v>
      </c>
      <c r="AY357" s="17" t="s">
        <v>348</v>
      </c>
      <c r="BE357" s="148">
        <f>IF(N357="základní",J357,0)</f>
        <v>0</v>
      </c>
      <c r="BF357" s="148">
        <f>IF(N357="snížená",J357,0)</f>
        <v>0</v>
      </c>
      <c r="BG357" s="148">
        <f>IF(N357="zákl. přenesená",J357,0)</f>
        <v>0</v>
      </c>
      <c r="BH357" s="148">
        <f>IF(N357="sníž. přenesená",J357,0)</f>
        <v>0</v>
      </c>
      <c r="BI357" s="148">
        <f>IF(N357="nulová",J357,0)</f>
        <v>0</v>
      </c>
      <c r="BJ357" s="17" t="s">
        <v>85</v>
      </c>
      <c r="BK357" s="148">
        <f>ROUND(I357*H357,2)</f>
        <v>0</v>
      </c>
      <c r="BL357" s="17" t="s">
        <v>133</v>
      </c>
      <c r="BM357" s="147" t="s">
        <v>1769</v>
      </c>
    </row>
    <row r="358" spans="2:65" s="1" customFormat="1" ht="10.199999999999999">
      <c r="B358" s="33"/>
      <c r="D358" s="149" t="s">
        <v>358</v>
      </c>
      <c r="F358" s="150" t="s">
        <v>1770</v>
      </c>
      <c r="I358" s="151"/>
      <c r="L358" s="33"/>
      <c r="M358" s="152"/>
      <c r="T358" s="54"/>
      <c r="AT358" s="17" t="s">
        <v>358</v>
      </c>
      <c r="AU358" s="17" t="s">
        <v>113</v>
      </c>
    </row>
    <row r="359" spans="2:65" s="12" customFormat="1" ht="10.199999999999999">
      <c r="B359" s="153"/>
      <c r="D359" s="154" t="s">
        <v>360</v>
      </c>
      <c r="E359" s="155" t="s">
        <v>32</v>
      </c>
      <c r="F359" s="156" t="s">
        <v>361</v>
      </c>
      <c r="H359" s="155" t="s">
        <v>32</v>
      </c>
      <c r="I359" s="157"/>
      <c r="L359" s="153"/>
      <c r="M359" s="158"/>
      <c r="T359" s="159"/>
      <c r="AT359" s="155" t="s">
        <v>360</v>
      </c>
      <c r="AU359" s="155" t="s">
        <v>113</v>
      </c>
      <c r="AV359" s="12" t="s">
        <v>85</v>
      </c>
      <c r="AW359" s="12" t="s">
        <v>39</v>
      </c>
      <c r="AX359" s="12" t="s">
        <v>78</v>
      </c>
      <c r="AY359" s="155" t="s">
        <v>348</v>
      </c>
    </row>
    <row r="360" spans="2:65" s="12" customFormat="1" ht="10.199999999999999">
      <c r="B360" s="153"/>
      <c r="D360" s="154" t="s">
        <v>360</v>
      </c>
      <c r="E360" s="155" t="s">
        <v>32</v>
      </c>
      <c r="F360" s="156" t="s">
        <v>1552</v>
      </c>
      <c r="H360" s="155" t="s">
        <v>32</v>
      </c>
      <c r="I360" s="157"/>
      <c r="L360" s="153"/>
      <c r="M360" s="158"/>
      <c r="T360" s="159"/>
      <c r="AT360" s="155" t="s">
        <v>360</v>
      </c>
      <c r="AU360" s="155" t="s">
        <v>113</v>
      </c>
      <c r="AV360" s="12" t="s">
        <v>85</v>
      </c>
      <c r="AW360" s="12" t="s">
        <v>39</v>
      </c>
      <c r="AX360" s="12" t="s">
        <v>78</v>
      </c>
      <c r="AY360" s="155" t="s">
        <v>348</v>
      </c>
    </row>
    <row r="361" spans="2:65" s="12" customFormat="1" ht="10.199999999999999">
      <c r="B361" s="153"/>
      <c r="D361" s="154" t="s">
        <v>360</v>
      </c>
      <c r="E361" s="155" t="s">
        <v>32</v>
      </c>
      <c r="F361" s="156" t="s">
        <v>1555</v>
      </c>
      <c r="H361" s="155" t="s">
        <v>32</v>
      </c>
      <c r="I361" s="157"/>
      <c r="L361" s="153"/>
      <c r="M361" s="158"/>
      <c r="T361" s="159"/>
      <c r="AT361" s="155" t="s">
        <v>360</v>
      </c>
      <c r="AU361" s="155" t="s">
        <v>113</v>
      </c>
      <c r="AV361" s="12" t="s">
        <v>85</v>
      </c>
      <c r="AW361" s="12" t="s">
        <v>39</v>
      </c>
      <c r="AX361" s="12" t="s">
        <v>78</v>
      </c>
      <c r="AY361" s="155" t="s">
        <v>348</v>
      </c>
    </row>
    <row r="362" spans="2:65" s="12" customFormat="1" ht="10.199999999999999">
      <c r="B362" s="153"/>
      <c r="D362" s="154" t="s">
        <v>360</v>
      </c>
      <c r="E362" s="155" t="s">
        <v>32</v>
      </c>
      <c r="F362" s="156" t="s">
        <v>1730</v>
      </c>
      <c r="H362" s="155" t="s">
        <v>32</v>
      </c>
      <c r="I362" s="157"/>
      <c r="L362" s="153"/>
      <c r="M362" s="158"/>
      <c r="T362" s="159"/>
      <c r="AT362" s="155" t="s">
        <v>360</v>
      </c>
      <c r="AU362" s="155" t="s">
        <v>113</v>
      </c>
      <c r="AV362" s="12" t="s">
        <v>85</v>
      </c>
      <c r="AW362" s="12" t="s">
        <v>39</v>
      </c>
      <c r="AX362" s="12" t="s">
        <v>78</v>
      </c>
      <c r="AY362" s="155" t="s">
        <v>348</v>
      </c>
    </row>
    <row r="363" spans="2:65" s="13" customFormat="1" ht="10.199999999999999">
      <c r="B363" s="160"/>
      <c r="D363" s="154" t="s">
        <v>360</v>
      </c>
      <c r="E363" s="162" t="s">
        <v>32</v>
      </c>
      <c r="F363" s="170" t="s">
        <v>151</v>
      </c>
      <c r="H363" s="163">
        <v>6</v>
      </c>
      <c r="I363" s="164"/>
      <c r="L363" s="160"/>
      <c r="M363" s="165"/>
      <c r="T363" s="166"/>
      <c r="AT363" s="161" t="s">
        <v>360</v>
      </c>
      <c r="AU363" s="161" t="s">
        <v>113</v>
      </c>
      <c r="AV363" s="13" t="s">
        <v>87</v>
      </c>
      <c r="AW363" s="13" t="s">
        <v>39</v>
      </c>
      <c r="AX363" s="13" t="s">
        <v>85</v>
      </c>
      <c r="AY363" s="161" t="s">
        <v>348</v>
      </c>
    </row>
    <row r="364" spans="2:65" s="1" customFormat="1" ht="24.15" customHeight="1">
      <c r="B364" s="33"/>
      <c r="C364" s="178" t="s">
        <v>643</v>
      </c>
      <c r="D364" s="178" t="s">
        <v>496</v>
      </c>
      <c r="E364" s="179" t="s">
        <v>1771</v>
      </c>
      <c r="F364" s="180" t="s">
        <v>1772</v>
      </c>
      <c r="G364" s="181" t="s">
        <v>515</v>
      </c>
      <c r="H364" s="182">
        <v>6</v>
      </c>
      <c r="I364" s="183"/>
      <c r="J364" s="184">
        <f>ROUND(I364*H364,2)</f>
        <v>0</v>
      </c>
      <c r="K364" s="180" t="s">
        <v>356</v>
      </c>
      <c r="L364" s="185"/>
      <c r="M364" s="186" t="s">
        <v>32</v>
      </c>
      <c r="N364" s="187" t="s">
        <v>49</v>
      </c>
      <c r="P364" s="145">
        <f>O364*H364</f>
        <v>0</v>
      </c>
      <c r="Q364" s="145">
        <v>2.3E-2</v>
      </c>
      <c r="R364" s="145">
        <f>Q364*H364</f>
        <v>0.13800000000000001</v>
      </c>
      <c r="S364" s="145">
        <v>0</v>
      </c>
      <c r="T364" s="146">
        <f>S364*H364</f>
        <v>0</v>
      </c>
      <c r="AR364" s="147" t="s">
        <v>433</v>
      </c>
      <c r="AT364" s="147" t="s">
        <v>496</v>
      </c>
      <c r="AU364" s="147" t="s">
        <v>113</v>
      </c>
      <c r="AY364" s="17" t="s">
        <v>348</v>
      </c>
      <c r="BE364" s="148">
        <f>IF(N364="základní",J364,0)</f>
        <v>0</v>
      </c>
      <c r="BF364" s="148">
        <f>IF(N364="snížená",J364,0)</f>
        <v>0</v>
      </c>
      <c r="BG364" s="148">
        <f>IF(N364="zákl. přenesená",J364,0)</f>
        <v>0</v>
      </c>
      <c r="BH364" s="148">
        <f>IF(N364="sníž. přenesená",J364,0)</f>
        <v>0</v>
      </c>
      <c r="BI364" s="148">
        <f>IF(N364="nulová",J364,0)</f>
        <v>0</v>
      </c>
      <c r="BJ364" s="17" t="s">
        <v>85</v>
      </c>
      <c r="BK364" s="148">
        <f>ROUND(I364*H364,2)</f>
        <v>0</v>
      </c>
      <c r="BL364" s="17" t="s">
        <v>133</v>
      </c>
      <c r="BM364" s="147" t="s">
        <v>1773</v>
      </c>
    </row>
    <row r="365" spans="2:65" s="1" customFormat="1" ht="49.05" customHeight="1">
      <c r="B365" s="33"/>
      <c r="C365" s="136" t="s">
        <v>647</v>
      </c>
      <c r="D365" s="136" t="s">
        <v>352</v>
      </c>
      <c r="E365" s="137" t="s">
        <v>1661</v>
      </c>
      <c r="F365" s="138" t="s">
        <v>1662</v>
      </c>
      <c r="G365" s="139" t="s">
        <v>420</v>
      </c>
      <c r="H365" s="140">
        <v>124.12</v>
      </c>
      <c r="I365" s="141"/>
      <c r="J365" s="142">
        <f>ROUND(I365*H365,2)</f>
        <v>0</v>
      </c>
      <c r="K365" s="138" t="s">
        <v>356</v>
      </c>
      <c r="L365" s="33"/>
      <c r="M365" s="143" t="s">
        <v>32</v>
      </c>
      <c r="N365" s="144" t="s">
        <v>49</v>
      </c>
      <c r="P365" s="145">
        <f>O365*H365</f>
        <v>0</v>
      </c>
      <c r="Q365" s="145">
        <v>0</v>
      </c>
      <c r="R365" s="145">
        <f>Q365*H365</f>
        <v>0</v>
      </c>
      <c r="S365" s="145">
        <v>0</v>
      </c>
      <c r="T365" s="146">
        <f>S365*H365</f>
        <v>0</v>
      </c>
      <c r="AR365" s="147" t="s">
        <v>133</v>
      </c>
      <c r="AT365" s="147" t="s">
        <v>352</v>
      </c>
      <c r="AU365" s="147" t="s">
        <v>113</v>
      </c>
      <c r="AY365" s="17" t="s">
        <v>348</v>
      </c>
      <c r="BE365" s="148">
        <f>IF(N365="základní",J365,0)</f>
        <v>0</v>
      </c>
      <c r="BF365" s="148">
        <f>IF(N365="snížená",J365,0)</f>
        <v>0</v>
      </c>
      <c r="BG365" s="148">
        <f>IF(N365="zákl. přenesená",J365,0)</f>
        <v>0</v>
      </c>
      <c r="BH365" s="148">
        <f>IF(N365="sníž. přenesená",J365,0)</f>
        <v>0</v>
      </c>
      <c r="BI365" s="148">
        <f>IF(N365="nulová",J365,0)</f>
        <v>0</v>
      </c>
      <c r="BJ365" s="17" t="s">
        <v>85</v>
      </c>
      <c r="BK365" s="148">
        <f>ROUND(I365*H365,2)</f>
        <v>0</v>
      </c>
      <c r="BL365" s="17" t="s">
        <v>133</v>
      </c>
      <c r="BM365" s="147" t="s">
        <v>1774</v>
      </c>
    </row>
    <row r="366" spans="2:65" s="1" customFormat="1" ht="10.199999999999999">
      <c r="B366" s="33"/>
      <c r="D366" s="149" t="s">
        <v>358</v>
      </c>
      <c r="F366" s="150" t="s">
        <v>1664</v>
      </c>
      <c r="I366" s="151"/>
      <c r="L366" s="33"/>
      <c r="M366" s="152"/>
      <c r="T366" s="54"/>
      <c r="AT366" s="17" t="s">
        <v>358</v>
      </c>
      <c r="AU366" s="17" t="s">
        <v>113</v>
      </c>
    </row>
    <row r="367" spans="2:65" s="12" customFormat="1" ht="10.199999999999999">
      <c r="B367" s="153"/>
      <c r="D367" s="154" t="s">
        <v>360</v>
      </c>
      <c r="E367" s="155" t="s">
        <v>32</v>
      </c>
      <c r="F367" s="156" t="s">
        <v>361</v>
      </c>
      <c r="H367" s="155" t="s">
        <v>32</v>
      </c>
      <c r="I367" s="157"/>
      <c r="L367" s="153"/>
      <c r="M367" s="158"/>
      <c r="T367" s="159"/>
      <c r="AT367" s="155" t="s">
        <v>360</v>
      </c>
      <c r="AU367" s="155" t="s">
        <v>113</v>
      </c>
      <c r="AV367" s="12" t="s">
        <v>85</v>
      </c>
      <c r="AW367" s="12" t="s">
        <v>39</v>
      </c>
      <c r="AX367" s="12" t="s">
        <v>78</v>
      </c>
      <c r="AY367" s="155" t="s">
        <v>348</v>
      </c>
    </row>
    <row r="368" spans="2:65" s="12" customFormat="1" ht="10.199999999999999">
      <c r="B368" s="153"/>
      <c r="D368" s="154" t="s">
        <v>360</v>
      </c>
      <c r="E368" s="155" t="s">
        <v>32</v>
      </c>
      <c r="F368" s="156" t="s">
        <v>1552</v>
      </c>
      <c r="H368" s="155" t="s">
        <v>32</v>
      </c>
      <c r="I368" s="157"/>
      <c r="L368" s="153"/>
      <c r="M368" s="158"/>
      <c r="T368" s="159"/>
      <c r="AT368" s="155" t="s">
        <v>360</v>
      </c>
      <c r="AU368" s="155" t="s">
        <v>113</v>
      </c>
      <c r="AV368" s="12" t="s">
        <v>85</v>
      </c>
      <c r="AW368" s="12" t="s">
        <v>39</v>
      </c>
      <c r="AX368" s="12" t="s">
        <v>78</v>
      </c>
      <c r="AY368" s="155" t="s">
        <v>348</v>
      </c>
    </row>
    <row r="369" spans="2:65" s="12" customFormat="1" ht="10.199999999999999">
      <c r="B369" s="153"/>
      <c r="D369" s="154" t="s">
        <v>360</v>
      </c>
      <c r="E369" s="155" t="s">
        <v>32</v>
      </c>
      <c r="F369" s="156" t="s">
        <v>1775</v>
      </c>
      <c r="H369" s="155" t="s">
        <v>32</v>
      </c>
      <c r="I369" s="157"/>
      <c r="L369" s="153"/>
      <c r="M369" s="158"/>
      <c r="T369" s="159"/>
      <c r="AT369" s="155" t="s">
        <v>360</v>
      </c>
      <c r="AU369" s="155" t="s">
        <v>113</v>
      </c>
      <c r="AV369" s="12" t="s">
        <v>85</v>
      </c>
      <c r="AW369" s="12" t="s">
        <v>39</v>
      </c>
      <c r="AX369" s="12" t="s">
        <v>78</v>
      </c>
      <c r="AY369" s="155" t="s">
        <v>348</v>
      </c>
    </row>
    <row r="370" spans="2:65" s="12" customFormat="1" ht="10.199999999999999">
      <c r="B370" s="153"/>
      <c r="D370" s="154" t="s">
        <v>360</v>
      </c>
      <c r="E370" s="155" t="s">
        <v>32</v>
      </c>
      <c r="F370" s="156" t="s">
        <v>1739</v>
      </c>
      <c r="H370" s="155" t="s">
        <v>32</v>
      </c>
      <c r="I370" s="157"/>
      <c r="L370" s="153"/>
      <c r="M370" s="158"/>
      <c r="T370" s="159"/>
      <c r="AT370" s="155" t="s">
        <v>360</v>
      </c>
      <c r="AU370" s="155" t="s">
        <v>113</v>
      </c>
      <c r="AV370" s="12" t="s">
        <v>85</v>
      </c>
      <c r="AW370" s="12" t="s">
        <v>39</v>
      </c>
      <c r="AX370" s="12" t="s">
        <v>78</v>
      </c>
      <c r="AY370" s="155" t="s">
        <v>348</v>
      </c>
    </row>
    <row r="371" spans="2:65" s="12" customFormat="1" ht="10.199999999999999">
      <c r="B371" s="153"/>
      <c r="D371" s="154" t="s">
        <v>360</v>
      </c>
      <c r="E371" s="155" t="s">
        <v>32</v>
      </c>
      <c r="F371" s="156" t="s">
        <v>1776</v>
      </c>
      <c r="H371" s="155" t="s">
        <v>32</v>
      </c>
      <c r="I371" s="157"/>
      <c r="L371" s="153"/>
      <c r="M371" s="158"/>
      <c r="T371" s="159"/>
      <c r="AT371" s="155" t="s">
        <v>360</v>
      </c>
      <c r="AU371" s="155" t="s">
        <v>113</v>
      </c>
      <c r="AV371" s="12" t="s">
        <v>85</v>
      </c>
      <c r="AW371" s="12" t="s">
        <v>39</v>
      </c>
      <c r="AX371" s="12" t="s">
        <v>78</v>
      </c>
      <c r="AY371" s="155" t="s">
        <v>348</v>
      </c>
    </row>
    <row r="372" spans="2:65" s="12" customFormat="1" ht="10.199999999999999">
      <c r="B372" s="153"/>
      <c r="D372" s="154" t="s">
        <v>360</v>
      </c>
      <c r="E372" s="155" t="s">
        <v>32</v>
      </c>
      <c r="F372" s="156" t="s">
        <v>1724</v>
      </c>
      <c r="H372" s="155" t="s">
        <v>32</v>
      </c>
      <c r="I372" s="157"/>
      <c r="L372" s="153"/>
      <c r="M372" s="158"/>
      <c r="T372" s="159"/>
      <c r="AT372" s="155" t="s">
        <v>360</v>
      </c>
      <c r="AU372" s="155" t="s">
        <v>113</v>
      </c>
      <c r="AV372" s="12" t="s">
        <v>85</v>
      </c>
      <c r="AW372" s="12" t="s">
        <v>39</v>
      </c>
      <c r="AX372" s="12" t="s">
        <v>78</v>
      </c>
      <c r="AY372" s="155" t="s">
        <v>348</v>
      </c>
    </row>
    <row r="373" spans="2:65" s="12" customFormat="1" ht="10.199999999999999">
      <c r="B373" s="153"/>
      <c r="D373" s="154" t="s">
        <v>360</v>
      </c>
      <c r="E373" s="155" t="s">
        <v>32</v>
      </c>
      <c r="F373" s="156" t="s">
        <v>1777</v>
      </c>
      <c r="H373" s="155" t="s">
        <v>32</v>
      </c>
      <c r="I373" s="157"/>
      <c r="L373" s="153"/>
      <c r="M373" s="158"/>
      <c r="T373" s="159"/>
      <c r="AT373" s="155" t="s">
        <v>360</v>
      </c>
      <c r="AU373" s="155" t="s">
        <v>113</v>
      </c>
      <c r="AV373" s="12" t="s">
        <v>85</v>
      </c>
      <c r="AW373" s="12" t="s">
        <v>39</v>
      </c>
      <c r="AX373" s="12" t="s">
        <v>78</v>
      </c>
      <c r="AY373" s="155" t="s">
        <v>348</v>
      </c>
    </row>
    <row r="374" spans="2:65" s="13" customFormat="1" ht="10.199999999999999">
      <c r="B374" s="160"/>
      <c r="D374" s="154" t="s">
        <v>360</v>
      </c>
      <c r="E374" s="162" t="s">
        <v>32</v>
      </c>
      <c r="F374" s="170" t="s">
        <v>170</v>
      </c>
      <c r="H374" s="163">
        <v>124.12</v>
      </c>
      <c r="I374" s="164"/>
      <c r="L374" s="160"/>
      <c r="M374" s="165"/>
      <c r="T374" s="166"/>
      <c r="AT374" s="161" t="s">
        <v>360</v>
      </c>
      <c r="AU374" s="161" t="s">
        <v>113</v>
      </c>
      <c r="AV374" s="13" t="s">
        <v>87</v>
      </c>
      <c r="AW374" s="13" t="s">
        <v>39</v>
      </c>
      <c r="AX374" s="13" t="s">
        <v>85</v>
      </c>
      <c r="AY374" s="161" t="s">
        <v>348</v>
      </c>
    </row>
    <row r="375" spans="2:65" s="1" customFormat="1" ht="33" customHeight="1">
      <c r="B375" s="33"/>
      <c r="C375" s="136" t="s">
        <v>649</v>
      </c>
      <c r="D375" s="136" t="s">
        <v>352</v>
      </c>
      <c r="E375" s="137" t="s">
        <v>1666</v>
      </c>
      <c r="F375" s="138" t="s">
        <v>1667</v>
      </c>
      <c r="G375" s="139" t="s">
        <v>420</v>
      </c>
      <c r="H375" s="140">
        <v>14.505000000000001</v>
      </c>
      <c r="I375" s="141"/>
      <c r="J375" s="142">
        <f>ROUND(I375*H375,2)</f>
        <v>0</v>
      </c>
      <c r="K375" s="138" t="s">
        <v>356</v>
      </c>
      <c r="L375" s="33"/>
      <c r="M375" s="143" t="s">
        <v>32</v>
      </c>
      <c r="N375" s="144" t="s">
        <v>49</v>
      </c>
      <c r="P375" s="145">
        <f>O375*H375</f>
        <v>0</v>
      </c>
      <c r="Q375" s="145">
        <v>0</v>
      </c>
      <c r="R375" s="145">
        <f>Q375*H375</f>
        <v>0</v>
      </c>
      <c r="S375" s="145">
        <v>0</v>
      </c>
      <c r="T375" s="146">
        <f>S375*H375</f>
        <v>0</v>
      </c>
      <c r="AR375" s="147" t="s">
        <v>133</v>
      </c>
      <c r="AT375" s="147" t="s">
        <v>352</v>
      </c>
      <c r="AU375" s="147" t="s">
        <v>113</v>
      </c>
      <c r="AY375" s="17" t="s">
        <v>348</v>
      </c>
      <c r="BE375" s="148">
        <f>IF(N375="základní",J375,0)</f>
        <v>0</v>
      </c>
      <c r="BF375" s="148">
        <f>IF(N375="snížená",J375,0)</f>
        <v>0</v>
      </c>
      <c r="BG375" s="148">
        <f>IF(N375="zákl. přenesená",J375,0)</f>
        <v>0</v>
      </c>
      <c r="BH375" s="148">
        <f>IF(N375="sníž. přenesená",J375,0)</f>
        <v>0</v>
      </c>
      <c r="BI375" s="148">
        <f>IF(N375="nulová",J375,0)</f>
        <v>0</v>
      </c>
      <c r="BJ375" s="17" t="s">
        <v>85</v>
      </c>
      <c r="BK375" s="148">
        <f>ROUND(I375*H375,2)</f>
        <v>0</v>
      </c>
      <c r="BL375" s="17" t="s">
        <v>133</v>
      </c>
      <c r="BM375" s="147" t="s">
        <v>1778</v>
      </c>
    </row>
    <row r="376" spans="2:65" s="1" customFormat="1" ht="10.199999999999999">
      <c r="B376" s="33"/>
      <c r="D376" s="149" t="s">
        <v>358</v>
      </c>
      <c r="F376" s="150" t="s">
        <v>1669</v>
      </c>
      <c r="I376" s="151"/>
      <c r="L376" s="33"/>
      <c r="M376" s="152"/>
      <c r="T376" s="54"/>
      <c r="AT376" s="17" t="s">
        <v>358</v>
      </c>
      <c r="AU376" s="17" t="s">
        <v>113</v>
      </c>
    </row>
    <row r="377" spans="2:65" s="12" customFormat="1" ht="10.199999999999999">
      <c r="B377" s="153"/>
      <c r="D377" s="154" t="s">
        <v>360</v>
      </c>
      <c r="E377" s="155" t="s">
        <v>32</v>
      </c>
      <c r="F377" s="156" t="s">
        <v>361</v>
      </c>
      <c r="H377" s="155" t="s">
        <v>32</v>
      </c>
      <c r="I377" s="157"/>
      <c r="L377" s="153"/>
      <c r="M377" s="158"/>
      <c r="T377" s="159"/>
      <c r="AT377" s="155" t="s">
        <v>360</v>
      </c>
      <c r="AU377" s="155" t="s">
        <v>113</v>
      </c>
      <c r="AV377" s="12" t="s">
        <v>85</v>
      </c>
      <c r="AW377" s="12" t="s">
        <v>39</v>
      </c>
      <c r="AX377" s="12" t="s">
        <v>78</v>
      </c>
      <c r="AY377" s="155" t="s">
        <v>348</v>
      </c>
    </row>
    <row r="378" spans="2:65" s="12" customFormat="1" ht="10.199999999999999">
      <c r="B378" s="153"/>
      <c r="D378" s="154" t="s">
        <v>360</v>
      </c>
      <c r="E378" s="155" t="s">
        <v>32</v>
      </c>
      <c r="F378" s="156" t="s">
        <v>1552</v>
      </c>
      <c r="H378" s="155" t="s">
        <v>32</v>
      </c>
      <c r="I378" s="157"/>
      <c r="L378" s="153"/>
      <c r="M378" s="158"/>
      <c r="T378" s="159"/>
      <c r="AT378" s="155" t="s">
        <v>360</v>
      </c>
      <c r="AU378" s="155" t="s">
        <v>113</v>
      </c>
      <c r="AV378" s="12" t="s">
        <v>85</v>
      </c>
      <c r="AW378" s="12" t="s">
        <v>39</v>
      </c>
      <c r="AX378" s="12" t="s">
        <v>78</v>
      </c>
      <c r="AY378" s="155" t="s">
        <v>348</v>
      </c>
    </row>
    <row r="379" spans="2:65" s="12" customFormat="1" ht="10.199999999999999">
      <c r="B379" s="153"/>
      <c r="D379" s="154" t="s">
        <v>360</v>
      </c>
      <c r="E379" s="155" t="s">
        <v>32</v>
      </c>
      <c r="F379" s="156" t="s">
        <v>1739</v>
      </c>
      <c r="H379" s="155" t="s">
        <v>32</v>
      </c>
      <c r="I379" s="157"/>
      <c r="L379" s="153"/>
      <c r="M379" s="158"/>
      <c r="T379" s="159"/>
      <c r="AT379" s="155" t="s">
        <v>360</v>
      </c>
      <c r="AU379" s="155" t="s">
        <v>113</v>
      </c>
      <c r="AV379" s="12" t="s">
        <v>85</v>
      </c>
      <c r="AW379" s="12" t="s">
        <v>39</v>
      </c>
      <c r="AX379" s="12" t="s">
        <v>78</v>
      </c>
      <c r="AY379" s="155" t="s">
        <v>348</v>
      </c>
    </row>
    <row r="380" spans="2:65" s="12" customFormat="1" ht="10.199999999999999">
      <c r="B380" s="153"/>
      <c r="D380" s="154" t="s">
        <v>360</v>
      </c>
      <c r="E380" s="155" t="s">
        <v>32</v>
      </c>
      <c r="F380" s="156" t="s">
        <v>1779</v>
      </c>
      <c r="H380" s="155" t="s">
        <v>32</v>
      </c>
      <c r="I380" s="157"/>
      <c r="L380" s="153"/>
      <c r="M380" s="158"/>
      <c r="T380" s="159"/>
      <c r="AT380" s="155" t="s">
        <v>360</v>
      </c>
      <c r="AU380" s="155" t="s">
        <v>113</v>
      </c>
      <c r="AV380" s="12" t="s">
        <v>85</v>
      </c>
      <c r="AW380" s="12" t="s">
        <v>39</v>
      </c>
      <c r="AX380" s="12" t="s">
        <v>78</v>
      </c>
      <c r="AY380" s="155" t="s">
        <v>348</v>
      </c>
    </row>
    <row r="381" spans="2:65" s="12" customFormat="1" ht="10.199999999999999">
      <c r="B381" s="153"/>
      <c r="D381" s="154" t="s">
        <v>360</v>
      </c>
      <c r="E381" s="155" t="s">
        <v>32</v>
      </c>
      <c r="F381" s="156" t="s">
        <v>1724</v>
      </c>
      <c r="H381" s="155" t="s">
        <v>32</v>
      </c>
      <c r="I381" s="157"/>
      <c r="L381" s="153"/>
      <c r="M381" s="158"/>
      <c r="T381" s="159"/>
      <c r="AT381" s="155" t="s">
        <v>360</v>
      </c>
      <c r="AU381" s="155" t="s">
        <v>113</v>
      </c>
      <c r="AV381" s="12" t="s">
        <v>85</v>
      </c>
      <c r="AW381" s="12" t="s">
        <v>39</v>
      </c>
      <c r="AX381" s="12" t="s">
        <v>78</v>
      </c>
      <c r="AY381" s="155" t="s">
        <v>348</v>
      </c>
    </row>
    <row r="382" spans="2:65" s="12" customFormat="1" ht="10.199999999999999">
      <c r="B382" s="153"/>
      <c r="D382" s="154" t="s">
        <v>360</v>
      </c>
      <c r="E382" s="155" t="s">
        <v>32</v>
      </c>
      <c r="F382" s="156" t="s">
        <v>1780</v>
      </c>
      <c r="H382" s="155" t="s">
        <v>32</v>
      </c>
      <c r="I382" s="157"/>
      <c r="L382" s="153"/>
      <c r="M382" s="158"/>
      <c r="T382" s="159"/>
      <c r="AT382" s="155" t="s">
        <v>360</v>
      </c>
      <c r="AU382" s="155" t="s">
        <v>113</v>
      </c>
      <c r="AV382" s="12" t="s">
        <v>85</v>
      </c>
      <c r="AW382" s="12" t="s">
        <v>39</v>
      </c>
      <c r="AX382" s="12" t="s">
        <v>78</v>
      </c>
      <c r="AY382" s="155" t="s">
        <v>348</v>
      </c>
    </row>
    <row r="383" spans="2:65" s="13" customFormat="1" ht="10.199999999999999">
      <c r="B383" s="160"/>
      <c r="D383" s="154" t="s">
        <v>360</v>
      </c>
      <c r="E383" s="162" t="s">
        <v>32</v>
      </c>
      <c r="F383" s="170" t="s">
        <v>167</v>
      </c>
      <c r="H383" s="163">
        <v>14.505000000000001</v>
      </c>
      <c r="I383" s="164"/>
      <c r="L383" s="160"/>
      <c r="M383" s="165"/>
      <c r="T383" s="166"/>
      <c r="AT383" s="161" t="s">
        <v>360</v>
      </c>
      <c r="AU383" s="161" t="s">
        <v>113</v>
      </c>
      <c r="AV383" s="13" t="s">
        <v>87</v>
      </c>
      <c r="AW383" s="13" t="s">
        <v>39</v>
      </c>
      <c r="AX383" s="13" t="s">
        <v>85</v>
      </c>
      <c r="AY383" s="161" t="s">
        <v>348</v>
      </c>
    </row>
    <row r="384" spans="2:65" s="1" customFormat="1" ht="24.15" customHeight="1">
      <c r="B384" s="33"/>
      <c r="C384" s="136" t="s">
        <v>652</v>
      </c>
      <c r="D384" s="136" t="s">
        <v>352</v>
      </c>
      <c r="E384" s="137" t="s">
        <v>1584</v>
      </c>
      <c r="F384" s="138" t="s">
        <v>1585</v>
      </c>
      <c r="G384" s="139" t="s">
        <v>355</v>
      </c>
      <c r="H384" s="140">
        <v>52.704999999999998</v>
      </c>
      <c r="I384" s="141"/>
      <c r="J384" s="142">
        <f>ROUND(I384*H384,2)</f>
        <v>0</v>
      </c>
      <c r="K384" s="138" t="s">
        <v>356</v>
      </c>
      <c r="L384" s="33"/>
      <c r="M384" s="143" t="s">
        <v>32</v>
      </c>
      <c r="N384" s="144" t="s">
        <v>49</v>
      </c>
      <c r="P384" s="145">
        <f>O384*H384</f>
        <v>0</v>
      </c>
      <c r="Q384" s="145">
        <v>0</v>
      </c>
      <c r="R384" s="145">
        <f>Q384*H384</f>
        <v>0</v>
      </c>
      <c r="S384" s="145">
        <v>0</v>
      </c>
      <c r="T384" s="146">
        <f>S384*H384</f>
        <v>0</v>
      </c>
      <c r="AR384" s="147" t="s">
        <v>133</v>
      </c>
      <c r="AT384" s="147" t="s">
        <v>352</v>
      </c>
      <c r="AU384" s="147" t="s">
        <v>113</v>
      </c>
      <c r="AY384" s="17" t="s">
        <v>348</v>
      </c>
      <c r="BE384" s="148">
        <f>IF(N384="základní",J384,0)</f>
        <v>0</v>
      </c>
      <c r="BF384" s="148">
        <f>IF(N384="snížená",J384,0)</f>
        <v>0</v>
      </c>
      <c r="BG384" s="148">
        <f>IF(N384="zákl. přenesená",J384,0)</f>
        <v>0</v>
      </c>
      <c r="BH384" s="148">
        <f>IF(N384="sníž. přenesená",J384,0)</f>
        <v>0</v>
      </c>
      <c r="BI384" s="148">
        <f>IF(N384="nulová",J384,0)</f>
        <v>0</v>
      </c>
      <c r="BJ384" s="17" t="s">
        <v>85</v>
      </c>
      <c r="BK384" s="148">
        <f>ROUND(I384*H384,2)</f>
        <v>0</v>
      </c>
      <c r="BL384" s="17" t="s">
        <v>133</v>
      </c>
      <c r="BM384" s="147" t="s">
        <v>1781</v>
      </c>
    </row>
    <row r="385" spans="2:65" s="1" customFormat="1" ht="10.199999999999999">
      <c r="B385" s="33"/>
      <c r="D385" s="149" t="s">
        <v>358</v>
      </c>
      <c r="F385" s="150" t="s">
        <v>1587</v>
      </c>
      <c r="I385" s="151"/>
      <c r="L385" s="33"/>
      <c r="M385" s="152"/>
      <c r="T385" s="54"/>
      <c r="AT385" s="17" t="s">
        <v>358</v>
      </c>
      <c r="AU385" s="17" t="s">
        <v>113</v>
      </c>
    </row>
    <row r="386" spans="2:65" s="12" customFormat="1" ht="10.199999999999999">
      <c r="B386" s="153"/>
      <c r="D386" s="154" t="s">
        <v>360</v>
      </c>
      <c r="E386" s="155" t="s">
        <v>32</v>
      </c>
      <c r="F386" s="156" t="s">
        <v>1552</v>
      </c>
      <c r="H386" s="155" t="s">
        <v>32</v>
      </c>
      <c r="I386" s="157"/>
      <c r="L386" s="153"/>
      <c r="M386" s="158"/>
      <c r="T386" s="159"/>
      <c r="AT386" s="155" t="s">
        <v>360</v>
      </c>
      <c r="AU386" s="155" t="s">
        <v>113</v>
      </c>
      <c r="AV386" s="12" t="s">
        <v>85</v>
      </c>
      <c r="AW386" s="12" t="s">
        <v>39</v>
      </c>
      <c r="AX386" s="12" t="s">
        <v>78</v>
      </c>
      <c r="AY386" s="155" t="s">
        <v>348</v>
      </c>
    </row>
    <row r="387" spans="2:65" s="12" customFormat="1" ht="10.199999999999999">
      <c r="B387" s="153"/>
      <c r="D387" s="154" t="s">
        <v>360</v>
      </c>
      <c r="E387" s="155" t="s">
        <v>32</v>
      </c>
      <c r="F387" s="156" t="s">
        <v>1724</v>
      </c>
      <c r="H387" s="155" t="s">
        <v>32</v>
      </c>
      <c r="I387" s="157"/>
      <c r="L387" s="153"/>
      <c r="M387" s="158"/>
      <c r="T387" s="159"/>
      <c r="AT387" s="155" t="s">
        <v>360</v>
      </c>
      <c r="AU387" s="155" t="s">
        <v>113</v>
      </c>
      <c r="AV387" s="12" t="s">
        <v>85</v>
      </c>
      <c r="AW387" s="12" t="s">
        <v>39</v>
      </c>
      <c r="AX387" s="12" t="s">
        <v>78</v>
      </c>
      <c r="AY387" s="155" t="s">
        <v>348</v>
      </c>
    </row>
    <row r="388" spans="2:65" s="12" customFormat="1" ht="10.199999999999999">
      <c r="B388" s="153"/>
      <c r="D388" s="154" t="s">
        <v>360</v>
      </c>
      <c r="E388" s="155" t="s">
        <v>32</v>
      </c>
      <c r="F388" s="156" t="s">
        <v>1782</v>
      </c>
      <c r="H388" s="155" t="s">
        <v>32</v>
      </c>
      <c r="I388" s="157"/>
      <c r="L388" s="153"/>
      <c r="M388" s="158"/>
      <c r="T388" s="159"/>
      <c r="AT388" s="155" t="s">
        <v>360</v>
      </c>
      <c r="AU388" s="155" t="s">
        <v>113</v>
      </c>
      <c r="AV388" s="12" t="s">
        <v>85</v>
      </c>
      <c r="AW388" s="12" t="s">
        <v>39</v>
      </c>
      <c r="AX388" s="12" t="s">
        <v>78</v>
      </c>
      <c r="AY388" s="155" t="s">
        <v>348</v>
      </c>
    </row>
    <row r="389" spans="2:65" s="13" customFormat="1" ht="10.199999999999999">
      <c r="B389" s="160"/>
      <c r="D389" s="154" t="s">
        <v>360</v>
      </c>
      <c r="E389" s="161" t="s">
        <v>32</v>
      </c>
      <c r="F389" s="162" t="s">
        <v>1783</v>
      </c>
      <c r="H389" s="163">
        <v>3.7050000000000001</v>
      </c>
      <c r="I389" s="164"/>
      <c r="L389" s="160"/>
      <c r="M389" s="165"/>
      <c r="T389" s="166"/>
      <c r="AT389" s="161" t="s">
        <v>360</v>
      </c>
      <c r="AU389" s="161" t="s">
        <v>113</v>
      </c>
      <c r="AV389" s="13" t="s">
        <v>87</v>
      </c>
      <c r="AW389" s="13" t="s">
        <v>39</v>
      </c>
      <c r="AX389" s="13" t="s">
        <v>78</v>
      </c>
      <c r="AY389" s="161" t="s">
        <v>348</v>
      </c>
    </row>
    <row r="390" spans="2:65" s="12" customFormat="1" ht="10.199999999999999">
      <c r="B390" s="153"/>
      <c r="D390" s="154" t="s">
        <v>360</v>
      </c>
      <c r="E390" s="155" t="s">
        <v>32</v>
      </c>
      <c r="F390" s="156" t="s">
        <v>1784</v>
      </c>
      <c r="H390" s="155" t="s">
        <v>32</v>
      </c>
      <c r="I390" s="157"/>
      <c r="L390" s="153"/>
      <c r="M390" s="158"/>
      <c r="T390" s="159"/>
      <c r="AT390" s="155" t="s">
        <v>360</v>
      </c>
      <c r="AU390" s="155" t="s">
        <v>113</v>
      </c>
      <c r="AV390" s="12" t="s">
        <v>85</v>
      </c>
      <c r="AW390" s="12" t="s">
        <v>39</v>
      </c>
      <c r="AX390" s="12" t="s">
        <v>78</v>
      </c>
      <c r="AY390" s="155" t="s">
        <v>348</v>
      </c>
    </row>
    <row r="391" spans="2:65" s="13" customFormat="1" ht="10.199999999999999">
      <c r="B391" s="160"/>
      <c r="D391" s="154" t="s">
        <v>360</v>
      </c>
      <c r="E391" s="161" t="s">
        <v>32</v>
      </c>
      <c r="F391" s="162" t="s">
        <v>1785</v>
      </c>
      <c r="H391" s="163">
        <v>49</v>
      </c>
      <c r="I391" s="164"/>
      <c r="L391" s="160"/>
      <c r="M391" s="165"/>
      <c r="T391" s="166"/>
      <c r="AT391" s="161" t="s">
        <v>360</v>
      </c>
      <c r="AU391" s="161" t="s">
        <v>113</v>
      </c>
      <c r="AV391" s="13" t="s">
        <v>87</v>
      </c>
      <c r="AW391" s="13" t="s">
        <v>39</v>
      </c>
      <c r="AX391" s="13" t="s">
        <v>78</v>
      </c>
      <c r="AY391" s="161" t="s">
        <v>348</v>
      </c>
    </row>
    <row r="392" spans="2:65" s="13" customFormat="1" ht="10.199999999999999">
      <c r="B392" s="160"/>
      <c r="D392" s="154" t="s">
        <v>360</v>
      </c>
      <c r="E392" s="161" t="s">
        <v>32</v>
      </c>
      <c r="F392" s="162" t="s">
        <v>1786</v>
      </c>
      <c r="H392" s="163">
        <v>-1.8149999999999999</v>
      </c>
      <c r="I392" s="164"/>
      <c r="L392" s="160"/>
      <c r="M392" s="165"/>
      <c r="T392" s="166"/>
      <c r="AT392" s="161" t="s">
        <v>360</v>
      </c>
      <c r="AU392" s="161" t="s">
        <v>113</v>
      </c>
      <c r="AV392" s="13" t="s">
        <v>87</v>
      </c>
      <c r="AW392" s="13" t="s">
        <v>39</v>
      </c>
      <c r="AX392" s="13" t="s">
        <v>78</v>
      </c>
      <c r="AY392" s="161" t="s">
        <v>348</v>
      </c>
    </row>
    <row r="393" spans="2:65" s="12" customFormat="1" ht="10.199999999999999">
      <c r="B393" s="153"/>
      <c r="D393" s="154" t="s">
        <v>360</v>
      </c>
      <c r="E393" s="155" t="s">
        <v>32</v>
      </c>
      <c r="F393" s="156" t="s">
        <v>1787</v>
      </c>
      <c r="H393" s="155" t="s">
        <v>32</v>
      </c>
      <c r="I393" s="157"/>
      <c r="L393" s="153"/>
      <c r="M393" s="158"/>
      <c r="T393" s="159"/>
      <c r="AT393" s="155" t="s">
        <v>360</v>
      </c>
      <c r="AU393" s="155" t="s">
        <v>113</v>
      </c>
      <c r="AV393" s="12" t="s">
        <v>85</v>
      </c>
      <c r="AW393" s="12" t="s">
        <v>39</v>
      </c>
      <c r="AX393" s="12" t="s">
        <v>78</v>
      </c>
      <c r="AY393" s="155" t="s">
        <v>348</v>
      </c>
    </row>
    <row r="394" spans="2:65" s="13" customFormat="1" ht="10.199999999999999">
      <c r="B394" s="160"/>
      <c r="D394" s="154" t="s">
        <v>360</v>
      </c>
      <c r="E394" s="161" t="s">
        <v>32</v>
      </c>
      <c r="F394" s="162" t="s">
        <v>1788</v>
      </c>
      <c r="H394" s="163">
        <v>1.8149999999999999</v>
      </c>
      <c r="I394" s="164"/>
      <c r="L394" s="160"/>
      <c r="M394" s="165"/>
      <c r="T394" s="166"/>
      <c r="AT394" s="161" t="s">
        <v>360</v>
      </c>
      <c r="AU394" s="161" t="s">
        <v>113</v>
      </c>
      <c r="AV394" s="13" t="s">
        <v>87</v>
      </c>
      <c r="AW394" s="13" t="s">
        <v>39</v>
      </c>
      <c r="AX394" s="13" t="s">
        <v>78</v>
      </c>
      <c r="AY394" s="161" t="s">
        <v>348</v>
      </c>
    </row>
    <row r="395" spans="2:65" s="14" customFormat="1" ht="10.199999999999999">
      <c r="B395" s="171"/>
      <c r="D395" s="154" t="s">
        <v>360</v>
      </c>
      <c r="E395" s="172" t="s">
        <v>32</v>
      </c>
      <c r="F395" s="173" t="s">
        <v>444</v>
      </c>
      <c r="H395" s="174">
        <v>52.704999999999998</v>
      </c>
      <c r="I395" s="175"/>
      <c r="L395" s="171"/>
      <c r="M395" s="176"/>
      <c r="T395" s="177"/>
      <c r="AT395" s="172" t="s">
        <v>360</v>
      </c>
      <c r="AU395" s="172" t="s">
        <v>113</v>
      </c>
      <c r="AV395" s="14" t="s">
        <v>133</v>
      </c>
      <c r="AW395" s="14" t="s">
        <v>39</v>
      </c>
      <c r="AX395" s="14" t="s">
        <v>85</v>
      </c>
      <c r="AY395" s="172" t="s">
        <v>348</v>
      </c>
    </row>
    <row r="396" spans="2:65" s="1" customFormat="1" ht="16.5" customHeight="1">
      <c r="B396" s="33"/>
      <c r="C396" s="178" t="s">
        <v>657</v>
      </c>
      <c r="D396" s="178" t="s">
        <v>496</v>
      </c>
      <c r="E396" s="179" t="s">
        <v>1789</v>
      </c>
      <c r="F396" s="180" t="s">
        <v>1790</v>
      </c>
      <c r="G396" s="181" t="s">
        <v>408</v>
      </c>
      <c r="H396" s="182">
        <v>1.83</v>
      </c>
      <c r="I396" s="183"/>
      <c r="J396" s="184">
        <f>ROUND(I396*H396,2)</f>
        <v>0</v>
      </c>
      <c r="K396" s="180" t="s">
        <v>356</v>
      </c>
      <c r="L396" s="185"/>
      <c r="M396" s="186" t="s">
        <v>32</v>
      </c>
      <c r="N396" s="187" t="s">
        <v>49</v>
      </c>
      <c r="P396" s="145">
        <f>O396*H396</f>
        <v>0</v>
      </c>
      <c r="Q396" s="145">
        <v>1</v>
      </c>
      <c r="R396" s="145">
        <f>Q396*H396</f>
        <v>1.83</v>
      </c>
      <c r="S396" s="145">
        <v>0</v>
      </c>
      <c r="T396" s="146">
        <f>S396*H396</f>
        <v>0</v>
      </c>
      <c r="AR396" s="147" t="s">
        <v>433</v>
      </c>
      <c r="AT396" s="147" t="s">
        <v>496</v>
      </c>
      <c r="AU396" s="147" t="s">
        <v>113</v>
      </c>
      <c r="AY396" s="17" t="s">
        <v>348</v>
      </c>
      <c r="BE396" s="148">
        <f>IF(N396="základní",J396,0)</f>
        <v>0</v>
      </c>
      <c r="BF396" s="148">
        <f>IF(N396="snížená",J396,0)</f>
        <v>0</v>
      </c>
      <c r="BG396" s="148">
        <f>IF(N396="zákl. přenesená",J396,0)</f>
        <v>0</v>
      </c>
      <c r="BH396" s="148">
        <f>IF(N396="sníž. přenesená",J396,0)</f>
        <v>0</v>
      </c>
      <c r="BI396" s="148">
        <f>IF(N396="nulová",J396,0)</f>
        <v>0</v>
      </c>
      <c r="BJ396" s="17" t="s">
        <v>85</v>
      </c>
      <c r="BK396" s="148">
        <f>ROUND(I396*H396,2)</f>
        <v>0</v>
      </c>
      <c r="BL396" s="17" t="s">
        <v>133</v>
      </c>
      <c r="BM396" s="147" t="s">
        <v>1791</v>
      </c>
    </row>
    <row r="397" spans="2:65" s="12" customFormat="1" ht="10.199999999999999">
      <c r="B397" s="153"/>
      <c r="D397" s="154" t="s">
        <v>360</v>
      </c>
      <c r="E397" s="155" t="s">
        <v>32</v>
      </c>
      <c r="F397" s="156" t="s">
        <v>1792</v>
      </c>
      <c r="H397" s="155" t="s">
        <v>32</v>
      </c>
      <c r="I397" s="157"/>
      <c r="L397" s="153"/>
      <c r="M397" s="158"/>
      <c r="T397" s="159"/>
      <c r="AT397" s="155" t="s">
        <v>360</v>
      </c>
      <c r="AU397" s="155" t="s">
        <v>113</v>
      </c>
      <c r="AV397" s="12" t="s">
        <v>85</v>
      </c>
      <c r="AW397" s="12" t="s">
        <v>39</v>
      </c>
      <c r="AX397" s="12" t="s">
        <v>78</v>
      </c>
      <c r="AY397" s="155" t="s">
        <v>348</v>
      </c>
    </row>
    <row r="398" spans="2:65" s="13" customFormat="1" ht="10.199999999999999">
      <c r="B398" s="160"/>
      <c r="D398" s="154" t="s">
        <v>360</v>
      </c>
      <c r="E398" s="161" t="s">
        <v>32</v>
      </c>
      <c r="F398" s="162" t="s">
        <v>1793</v>
      </c>
      <c r="H398" s="163">
        <v>0.37</v>
      </c>
      <c r="I398" s="164"/>
      <c r="L398" s="160"/>
      <c r="M398" s="165"/>
      <c r="T398" s="166"/>
      <c r="AT398" s="161" t="s">
        <v>360</v>
      </c>
      <c r="AU398" s="161" t="s">
        <v>113</v>
      </c>
      <c r="AV398" s="13" t="s">
        <v>87</v>
      </c>
      <c r="AW398" s="13" t="s">
        <v>39</v>
      </c>
      <c r="AX398" s="13" t="s">
        <v>78</v>
      </c>
      <c r="AY398" s="161" t="s">
        <v>348</v>
      </c>
    </row>
    <row r="399" spans="2:65" s="12" customFormat="1" ht="10.199999999999999">
      <c r="B399" s="153"/>
      <c r="D399" s="154" t="s">
        <v>360</v>
      </c>
      <c r="E399" s="155" t="s">
        <v>32</v>
      </c>
      <c r="F399" s="156" t="s">
        <v>1794</v>
      </c>
      <c r="H399" s="155" t="s">
        <v>32</v>
      </c>
      <c r="I399" s="157"/>
      <c r="L399" s="153"/>
      <c r="M399" s="158"/>
      <c r="T399" s="159"/>
      <c r="AT399" s="155" t="s">
        <v>360</v>
      </c>
      <c r="AU399" s="155" t="s">
        <v>113</v>
      </c>
      <c r="AV399" s="12" t="s">
        <v>85</v>
      </c>
      <c r="AW399" s="12" t="s">
        <v>39</v>
      </c>
      <c r="AX399" s="12" t="s">
        <v>78</v>
      </c>
      <c r="AY399" s="155" t="s">
        <v>348</v>
      </c>
    </row>
    <row r="400" spans="2:65" s="13" customFormat="1" ht="10.199999999999999">
      <c r="B400" s="160"/>
      <c r="D400" s="154" t="s">
        <v>360</v>
      </c>
      <c r="E400" s="161" t="s">
        <v>32</v>
      </c>
      <c r="F400" s="162" t="s">
        <v>1795</v>
      </c>
      <c r="H400" s="163">
        <v>0.54500000000000004</v>
      </c>
      <c r="I400" s="164"/>
      <c r="L400" s="160"/>
      <c r="M400" s="165"/>
      <c r="T400" s="166"/>
      <c r="AT400" s="161" t="s">
        <v>360</v>
      </c>
      <c r="AU400" s="161" t="s">
        <v>113</v>
      </c>
      <c r="AV400" s="13" t="s">
        <v>87</v>
      </c>
      <c r="AW400" s="13" t="s">
        <v>39</v>
      </c>
      <c r="AX400" s="13" t="s">
        <v>78</v>
      </c>
      <c r="AY400" s="161" t="s">
        <v>348</v>
      </c>
    </row>
    <row r="401" spans="2:65" s="14" customFormat="1" ht="10.199999999999999">
      <c r="B401" s="171"/>
      <c r="D401" s="154" t="s">
        <v>360</v>
      </c>
      <c r="E401" s="172" t="s">
        <v>32</v>
      </c>
      <c r="F401" s="173" t="s">
        <v>444</v>
      </c>
      <c r="H401" s="174">
        <v>0.91500000000000004</v>
      </c>
      <c r="I401" s="175"/>
      <c r="L401" s="171"/>
      <c r="M401" s="176"/>
      <c r="T401" s="177"/>
      <c r="AT401" s="172" t="s">
        <v>360</v>
      </c>
      <c r="AU401" s="172" t="s">
        <v>113</v>
      </c>
      <c r="AV401" s="14" t="s">
        <v>133</v>
      </c>
      <c r="AW401" s="14" t="s">
        <v>39</v>
      </c>
      <c r="AX401" s="14" t="s">
        <v>85</v>
      </c>
      <c r="AY401" s="172" t="s">
        <v>348</v>
      </c>
    </row>
    <row r="402" spans="2:65" s="13" customFormat="1" ht="10.199999999999999">
      <c r="B402" s="160"/>
      <c r="D402" s="154" t="s">
        <v>360</v>
      </c>
      <c r="F402" s="162" t="s">
        <v>1796</v>
      </c>
      <c r="H402" s="163">
        <v>1.83</v>
      </c>
      <c r="I402" s="164"/>
      <c r="L402" s="160"/>
      <c r="M402" s="165"/>
      <c r="T402" s="166"/>
      <c r="AT402" s="161" t="s">
        <v>360</v>
      </c>
      <c r="AU402" s="161" t="s">
        <v>113</v>
      </c>
      <c r="AV402" s="13" t="s">
        <v>87</v>
      </c>
      <c r="AW402" s="13" t="s">
        <v>4</v>
      </c>
      <c r="AX402" s="13" t="s">
        <v>85</v>
      </c>
      <c r="AY402" s="161" t="s">
        <v>348</v>
      </c>
    </row>
    <row r="403" spans="2:65" s="1" customFormat="1" ht="16.5" customHeight="1">
      <c r="B403" s="33"/>
      <c r="C403" s="178" t="s">
        <v>662</v>
      </c>
      <c r="D403" s="178" t="s">
        <v>496</v>
      </c>
      <c r="E403" s="179" t="s">
        <v>1797</v>
      </c>
      <c r="F403" s="180" t="s">
        <v>1798</v>
      </c>
      <c r="G403" s="181" t="s">
        <v>408</v>
      </c>
      <c r="H403" s="182">
        <v>1.83</v>
      </c>
      <c r="I403" s="183"/>
      <c r="J403" s="184">
        <f>ROUND(I403*H403,2)</f>
        <v>0</v>
      </c>
      <c r="K403" s="180" t="s">
        <v>356</v>
      </c>
      <c r="L403" s="185"/>
      <c r="M403" s="186" t="s">
        <v>32</v>
      </c>
      <c r="N403" s="187" t="s">
        <v>49</v>
      </c>
      <c r="P403" s="145">
        <f>O403*H403</f>
        <v>0</v>
      </c>
      <c r="Q403" s="145">
        <v>1</v>
      </c>
      <c r="R403" s="145">
        <f>Q403*H403</f>
        <v>1.83</v>
      </c>
      <c r="S403" s="145">
        <v>0</v>
      </c>
      <c r="T403" s="146">
        <f>S403*H403</f>
        <v>0</v>
      </c>
      <c r="AR403" s="147" t="s">
        <v>433</v>
      </c>
      <c r="AT403" s="147" t="s">
        <v>496</v>
      </c>
      <c r="AU403" s="147" t="s">
        <v>113</v>
      </c>
      <c r="AY403" s="17" t="s">
        <v>348</v>
      </c>
      <c r="BE403" s="148">
        <f>IF(N403="základní",J403,0)</f>
        <v>0</v>
      </c>
      <c r="BF403" s="148">
        <f>IF(N403="snížená",J403,0)</f>
        <v>0</v>
      </c>
      <c r="BG403" s="148">
        <f>IF(N403="zákl. přenesená",J403,0)</f>
        <v>0</v>
      </c>
      <c r="BH403" s="148">
        <f>IF(N403="sníž. přenesená",J403,0)</f>
        <v>0</v>
      </c>
      <c r="BI403" s="148">
        <f>IF(N403="nulová",J403,0)</f>
        <v>0</v>
      </c>
      <c r="BJ403" s="17" t="s">
        <v>85</v>
      </c>
      <c r="BK403" s="148">
        <f>ROUND(I403*H403,2)</f>
        <v>0</v>
      </c>
      <c r="BL403" s="17" t="s">
        <v>133</v>
      </c>
      <c r="BM403" s="147" t="s">
        <v>1799</v>
      </c>
    </row>
    <row r="404" spans="2:65" s="12" customFormat="1" ht="10.199999999999999">
      <c r="B404" s="153"/>
      <c r="D404" s="154" t="s">
        <v>360</v>
      </c>
      <c r="E404" s="155" t="s">
        <v>32</v>
      </c>
      <c r="F404" s="156" t="s">
        <v>1792</v>
      </c>
      <c r="H404" s="155" t="s">
        <v>32</v>
      </c>
      <c r="I404" s="157"/>
      <c r="L404" s="153"/>
      <c r="M404" s="158"/>
      <c r="T404" s="159"/>
      <c r="AT404" s="155" t="s">
        <v>360</v>
      </c>
      <c r="AU404" s="155" t="s">
        <v>113</v>
      </c>
      <c r="AV404" s="12" t="s">
        <v>85</v>
      </c>
      <c r="AW404" s="12" t="s">
        <v>39</v>
      </c>
      <c r="AX404" s="12" t="s">
        <v>78</v>
      </c>
      <c r="AY404" s="155" t="s">
        <v>348</v>
      </c>
    </row>
    <row r="405" spans="2:65" s="13" customFormat="1" ht="10.199999999999999">
      <c r="B405" s="160"/>
      <c r="D405" s="154" t="s">
        <v>360</v>
      </c>
      <c r="E405" s="161" t="s">
        <v>32</v>
      </c>
      <c r="F405" s="162" t="s">
        <v>1793</v>
      </c>
      <c r="H405" s="163">
        <v>0.37</v>
      </c>
      <c r="I405" s="164"/>
      <c r="L405" s="160"/>
      <c r="M405" s="165"/>
      <c r="T405" s="166"/>
      <c r="AT405" s="161" t="s">
        <v>360</v>
      </c>
      <c r="AU405" s="161" t="s">
        <v>113</v>
      </c>
      <c r="AV405" s="13" t="s">
        <v>87</v>
      </c>
      <c r="AW405" s="13" t="s">
        <v>39</v>
      </c>
      <c r="AX405" s="13" t="s">
        <v>78</v>
      </c>
      <c r="AY405" s="161" t="s">
        <v>348</v>
      </c>
    </row>
    <row r="406" spans="2:65" s="12" customFormat="1" ht="10.199999999999999">
      <c r="B406" s="153"/>
      <c r="D406" s="154" t="s">
        <v>360</v>
      </c>
      <c r="E406" s="155" t="s">
        <v>32</v>
      </c>
      <c r="F406" s="156" t="s">
        <v>1794</v>
      </c>
      <c r="H406" s="155" t="s">
        <v>32</v>
      </c>
      <c r="I406" s="157"/>
      <c r="L406" s="153"/>
      <c r="M406" s="158"/>
      <c r="T406" s="159"/>
      <c r="AT406" s="155" t="s">
        <v>360</v>
      </c>
      <c r="AU406" s="155" t="s">
        <v>113</v>
      </c>
      <c r="AV406" s="12" t="s">
        <v>85</v>
      </c>
      <c r="AW406" s="12" t="s">
        <v>39</v>
      </c>
      <c r="AX406" s="12" t="s">
        <v>78</v>
      </c>
      <c r="AY406" s="155" t="s">
        <v>348</v>
      </c>
    </row>
    <row r="407" spans="2:65" s="13" customFormat="1" ht="10.199999999999999">
      <c r="B407" s="160"/>
      <c r="D407" s="154" t="s">
        <v>360</v>
      </c>
      <c r="E407" s="161" t="s">
        <v>32</v>
      </c>
      <c r="F407" s="162" t="s">
        <v>1795</v>
      </c>
      <c r="H407" s="163">
        <v>0.54500000000000004</v>
      </c>
      <c r="I407" s="164"/>
      <c r="L407" s="160"/>
      <c r="M407" s="165"/>
      <c r="T407" s="166"/>
      <c r="AT407" s="161" t="s">
        <v>360</v>
      </c>
      <c r="AU407" s="161" t="s">
        <v>113</v>
      </c>
      <c r="AV407" s="13" t="s">
        <v>87</v>
      </c>
      <c r="AW407" s="13" t="s">
        <v>39</v>
      </c>
      <c r="AX407" s="13" t="s">
        <v>78</v>
      </c>
      <c r="AY407" s="161" t="s">
        <v>348</v>
      </c>
    </row>
    <row r="408" spans="2:65" s="14" customFormat="1" ht="10.199999999999999">
      <c r="B408" s="171"/>
      <c r="D408" s="154" t="s">
        <v>360</v>
      </c>
      <c r="E408" s="172" t="s">
        <v>32</v>
      </c>
      <c r="F408" s="173" t="s">
        <v>444</v>
      </c>
      <c r="H408" s="174">
        <v>0.91500000000000004</v>
      </c>
      <c r="I408" s="175"/>
      <c r="L408" s="171"/>
      <c r="M408" s="176"/>
      <c r="T408" s="177"/>
      <c r="AT408" s="172" t="s">
        <v>360</v>
      </c>
      <c r="AU408" s="172" t="s">
        <v>113</v>
      </c>
      <c r="AV408" s="14" t="s">
        <v>133</v>
      </c>
      <c r="AW408" s="14" t="s">
        <v>39</v>
      </c>
      <c r="AX408" s="14" t="s">
        <v>85</v>
      </c>
      <c r="AY408" s="172" t="s">
        <v>348</v>
      </c>
    </row>
    <row r="409" spans="2:65" s="13" customFormat="1" ht="10.199999999999999">
      <c r="B409" s="160"/>
      <c r="D409" s="154" t="s">
        <v>360</v>
      </c>
      <c r="F409" s="162" t="s">
        <v>1796</v>
      </c>
      <c r="H409" s="163">
        <v>1.83</v>
      </c>
      <c r="I409" s="164"/>
      <c r="L409" s="160"/>
      <c r="M409" s="165"/>
      <c r="T409" s="166"/>
      <c r="AT409" s="161" t="s">
        <v>360</v>
      </c>
      <c r="AU409" s="161" t="s">
        <v>113</v>
      </c>
      <c r="AV409" s="13" t="s">
        <v>87</v>
      </c>
      <c r="AW409" s="13" t="s">
        <v>4</v>
      </c>
      <c r="AX409" s="13" t="s">
        <v>85</v>
      </c>
      <c r="AY409" s="161" t="s">
        <v>348</v>
      </c>
    </row>
    <row r="410" spans="2:65" s="1" customFormat="1" ht="16.5" customHeight="1">
      <c r="B410" s="33"/>
      <c r="C410" s="178" t="s">
        <v>666</v>
      </c>
      <c r="D410" s="178" t="s">
        <v>496</v>
      </c>
      <c r="E410" s="179" t="s">
        <v>1800</v>
      </c>
      <c r="F410" s="180" t="s">
        <v>1801</v>
      </c>
      <c r="G410" s="181" t="s">
        <v>408</v>
      </c>
      <c r="H410" s="182">
        <v>66.058000000000007</v>
      </c>
      <c r="I410" s="183"/>
      <c r="J410" s="184">
        <f>ROUND(I410*H410,2)</f>
        <v>0</v>
      </c>
      <c r="K410" s="180" t="s">
        <v>356</v>
      </c>
      <c r="L410" s="185"/>
      <c r="M410" s="186" t="s">
        <v>32</v>
      </c>
      <c r="N410" s="187" t="s">
        <v>49</v>
      </c>
      <c r="P410" s="145">
        <f>O410*H410</f>
        <v>0</v>
      </c>
      <c r="Q410" s="145">
        <v>1</v>
      </c>
      <c r="R410" s="145">
        <f>Q410*H410</f>
        <v>66.058000000000007</v>
      </c>
      <c r="S410" s="145">
        <v>0</v>
      </c>
      <c r="T410" s="146">
        <f>S410*H410</f>
        <v>0</v>
      </c>
      <c r="AR410" s="147" t="s">
        <v>433</v>
      </c>
      <c r="AT410" s="147" t="s">
        <v>496</v>
      </c>
      <c r="AU410" s="147" t="s">
        <v>113</v>
      </c>
      <c r="AY410" s="17" t="s">
        <v>348</v>
      </c>
      <c r="BE410" s="148">
        <f>IF(N410="základní",J410,0)</f>
        <v>0</v>
      </c>
      <c r="BF410" s="148">
        <f>IF(N410="snížená",J410,0)</f>
        <v>0</v>
      </c>
      <c r="BG410" s="148">
        <f>IF(N410="zákl. přenesená",J410,0)</f>
        <v>0</v>
      </c>
      <c r="BH410" s="148">
        <f>IF(N410="sníž. přenesená",J410,0)</f>
        <v>0</v>
      </c>
      <c r="BI410" s="148">
        <f>IF(N410="nulová",J410,0)</f>
        <v>0</v>
      </c>
      <c r="BJ410" s="17" t="s">
        <v>85</v>
      </c>
      <c r="BK410" s="148">
        <f>ROUND(I410*H410,2)</f>
        <v>0</v>
      </c>
      <c r="BL410" s="17" t="s">
        <v>133</v>
      </c>
      <c r="BM410" s="147" t="s">
        <v>1802</v>
      </c>
    </row>
    <row r="411" spans="2:65" s="12" customFormat="1" ht="10.199999999999999">
      <c r="B411" s="153"/>
      <c r="D411" s="154" t="s">
        <v>360</v>
      </c>
      <c r="E411" s="155" t="s">
        <v>32</v>
      </c>
      <c r="F411" s="156" t="s">
        <v>1803</v>
      </c>
      <c r="H411" s="155" t="s">
        <v>32</v>
      </c>
      <c r="I411" s="157"/>
      <c r="L411" s="153"/>
      <c r="M411" s="158"/>
      <c r="T411" s="159"/>
      <c r="AT411" s="155" t="s">
        <v>360</v>
      </c>
      <c r="AU411" s="155" t="s">
        <v>113</v>
      </c>
      <c r="AV411" s="12" t="s">
        <v>85</v>
      </c>
      <c r="AW411" s="12" t="s">
        <v>39</v>
      </c>
      <c r="AX411" s="12" t="s">
        <v>78</v>
      </c>
      <c r="AY411" s="155" t="s">
        <v>348</v>
      </c>
    </row>
    <row r="412" spans="2:65" s="13" customFormat="1" ht="10.199999999999999">
      <c r="B412" s="160"/>
      <c r="D412" s="154" t="s">
        <v>360</v>
      </c>
      <c r="E412" s="161" t="s">
        <v>32</v>
      </c>
      <c r="F412" s="162" t="s">
        <v>1804</v>
      </c>
      <c r="H412" s="163">
        <v>34.299999999999997</v>
      </c>
      <c r="I412" s="164"/>
      <c r="L412" s="160"/>
      <c r="M412" s="165"/>
      <c r="T412" s="166"/>
      <c r="AT412" s="161" t="s">
        <v>360</v>
      </c>
      <c r="AU412" s="161" t="s">
        <v>113</v>
      </c>
      <c r="AV412" s="13" t="s">
        <v>87</v>
      </c>
      <c r="AW412" s="13" t="s">
        <v>39</v>
      </c>
      <c r="AX412" s="13" t="s">
        <v>78</v>
      </c>
      <c r="AY412" s="161" t="s">
        <v>348</v>
      </c>
    </row>
    <row r="413" spans="2:65" s="13" customFormat="1" ht="10.199999999999999">
      <c r="B413" s="160"/>
      <c r="D413" s="154" t="s">
        <v>360</v>
      </c>
      <c r="E413" s="161" t="s">
        <v>32</v>
      </c>
      <c r="F413" s="162" t="s">
        <v>1805</v>
      </c>
      <c r="H413" s="163">
        <v>-1.2709999999999999</v>
      </c>
      <c r="I413" s="164"/>
      <c r="L413" s="160"/>
      <c r="M413" s="165"/>
      <c r="T413" s="166"/>
      <c r="AT413" s="161" t="s">
        <v>360</v>
      </c>
      <c r="AU413" s="161" t="s">
        <v>113</v>
      </c>
      <c r="AV413" s="13" t="s">
        <v>87</v>
      </c>
      <c r="AW413" s="13" t="s">
        <v>39</v>
      </c>
      <c r="AX413" s="13" t="s">
        <v>78</v>
      </c>
      <c r="AY413" s="161" t="s">
        <v>348</v>
      </c>
    </row>
    <row r="414" spans="2:65" s="14" customFormat="1" ht="10.199999999999999">
      <c r="B414" s="171"/>
      <c r="D414" s="154" t="s">
        <v>360</v>
      </c>
      <c r="E414" s="172" t="s">
        <v>32</v>
      </c>
      <c r="F414" s="173" t="s">
        <v>444</v>
      </c>
      <c r="H414" s="174">
        <v>33.029000000000003</v>
      </c>
      <c r="I414" s="175"/>
      <c r="L414" s="171"/>
      <c r="M414" s="176"/>
      <c r="T414" s="177"/>
      <c r="AT414" s="172" t="s">
        <v>360</v>
      </c>
      <c r="AU414" s="172" t="s">
        <v>113</v>
      </c>
      <c r="AV414" s="14" t="s">
        <v>133</v>
      </c>
      <c r="AW414" s="14" t="s">
        <v>39</v>
      </c>
      <c r="AX414" s="14" t="s">
        <v>85</v>
      </c>
      <c r="AY414" s="172" t="s">
        <v>348</v>
      </c>
    </row>
    <row r="415" spans="2:65" s="13" customFormat="1" ht="10.199999999999999">
      <c r="B415" s="160"/>
      <c r="D415" s="154" t="s">
        <v>360</v>
      </c>
      <c r="F415" s="162" t="s">
        <v>1806</v>
      </c>
      <c r="H415" s="163">
        <v>66.058000000000007</v>
      </c>
      <c r="I415" s="164"/>
      <c r="L415" s="160"/>
      <c r="M415" s="165"/>
      <c r="T415" s="166"/>
      <c r="AT415" s="161" t="s">
        <v>360</v>
      </c>
      <c r="AU415" s="161" t="s">
        <v>113</v>
      </c>
      <c r="AV415" s="13" t="s">
        <v>87</v>
      </c>
      <c r="AW415" s="13" t="s">
        <v>4</v>
      </c>
      <c r="AX415" s="13" t="s">
        <v>85</v>
      </c>
      <c r="AY415" s="161" t="s">
        <v>348</v>
      </c>
    </row>
    <row r="416" spans="2:65" s="1" customFormat="1" ht="16.5" customHeight="1">
      <c r="B416" s="33"/>
      <c r="C416" s="178" t="s">
        <v>668</v>
      </c>
      <c r="D416" s="178" t="s">
        <v>496</v>
      </c>
      <c r="E416" s="179" t="s">
        <v>1807</v>
      </c>
      <c r="F416" s="180" t="s">
        <v>1808</v>
      </c>
      <c r="G416" s="181" t="s">
        <v>408</v>
      </c>
      <c r="H416" s="182">
        <v>3.544</v>
      </c>
      <c r="I416" s="183"/>
      <c r="J416" s="184">
        <f>ROUND(I416*H416,2)</f>
        <v>0</v>
      </c>
      <c r="K416" s="180" t="s">
        <v>356</v>
      </c>
      <c r="L416" s="185"/>
      <c r="M416" s="186" t="s">
        <v>32</v>
      </c>
      <c r="N416" s="187" t="s">
        <v>49</v>
      </c>
      <c r="P416" s="145">
        <f>O416*H416</f>
        <v>0</v>
      </c>
      <c r="Q416" s="145">
        <v>1</v>
      </c>
      <c r="R416" s="145">
        <f>Q416*H416</f>
        <v>3.544</v>
      </c>
      <c r="S416" s="145">
        <v>0</v>
      </c>
      <c r="T416" s="146">
        <f>S416*H416</f>
        <v>0</v>
      </c>
      <c r="AR416" s="147" t="s">
        <v>433</v>
      </c>
      <c r="AT416" s="147" t="s">
        <v>496</v>
      </c>
      <c r="AU416" s="147" t="s">
        <v>113</v>
      </c>
      <c r="AY416" s="17" t="s">
        <v>348</v>
      </c>
      <c r="BE416" s="148">
        <f>IF(N416="základní",J416,0)</f>
        <v>0</v>
      </c>
      <c r="BF416" s="148">
        <f>IF(N416="snížená",J416,0)</f>
        <v>0</v>
      </c>
      <c r="BG416" s="148">
        <f>IF(N416="zákl. přenesená",J416,0)</f>
        <v>0</v>
      </c>
      <c r="BH416" s="148">
        <f>IF(N416="sníž. přenesená",J416,0)</f>
        <v>0</v>
      </c>
      <c r="BI416" s="148">
        <f>IF(N416="nulová",J416,0)</f>
        <v>0</v>
      </c>
      <c r="BJ416" s="17" t="s">
        <v>85</v>
      </c>
      <c r="BK416" s="148">
        <f>ROUND(I416*H416,2)</f>
        <v>0</v>
      </c>
      <c r="BL416" s="17" t="s">
        <v>133</v>
      </c>
      <c r="BM416" s="147" t="s">
        <v>1809</v>
      </c>
    </row>
    <row r="417" spans="2:65" s="12" customFormat="1" ht="10.199999999999999">
      <c r="B417" s="153"/>
      <c r="D417" s="154" t="s">
        <v>360</v>
      </c>
      <c r="E417" s="155" t="s">
        <v>32</v>
      </c>
      <c r="F417" s="156" t="s">
        <v>1810</v>
      </c>
      <c r="H417" s="155" t="s">
        <v>32</v>
      </c>
      <c r="I417" s="157"/>
      <c r="L417" s="153"/>
      <c r="M417" s="158"/>
      <c r="T417" s="159"/>
      <c r="AT417" s="155" t="s">
        <v>360</v>
      </c>
      <c r="AU417" s="155" t="s">
        <v>113</v>
      </c>
      <c r="AV417" s="12" t="s">
        <v>85</v>
      </c>
      <c r="AW417" s="12" t="s">
        <v>39</v>
      </c>
      <c r="AX417" s="12" t="s">
        <v>78</v>
      </c>
      <c r="AY417" s="155" t="s">
        <v>348</v>
      </c>
    </row>
    <row r="418" spans="2:65" s="13" customFormat="1" ht="10.199999999999999">
      <c r="B418" s="160"/>
      <c r="D418" s="154" t="s">
        <v>360</v>
      </c>
      <c r="E418" s="161" t="s">
        <v>32</v>
      </c>
      <c r="F418" s="162" t="s">
        <v>1811</v>
      </c>
      <c r="H418" s="163">
        <v>1.8520000000000001</v>
      </c>
      <c r="I418" s="164"/>
      <c r="L418" s="160"/>
      <c r="M418" s="165"/>
      <c r="T418" s="166"/>
      <c r="AT418" s="161" t="s">
        <v>360</v>
      </c>
      <c r="AU418" s="161" t="s">
        <v>113</v>
      </c>
      <c r="AV418" s="13" t="s">
        <v>87</v>
      </c>
      <c r="AW418" s="13" t="s">
        <v>39</v>
      </c>
      <c r="AX418" s="13" t="s">
        <v>78</v>
      </c>
      <c r="AY418" s="161" t="s">
        <v>348</v>
      </c>
    </row>
    <row r="419" spans="2:65" s="12" customFormat="1" ht="10.199999999999999">
      <c r="B419" s="153"/>
      <c r="D419" s="154" t="s">
        <v>360</v>
      </c>
      <c r="E419" s="155" t="s">
        <v>32</v>
      </c>
      <c r="F419" s="156" t="s">
        <v>1812</v>
      </c>
      <c r="H419" s="155" t="s">
        <v>32</v>
      </c>
      <c r="I419" s="157"/>
      <c r="L419" s="153"/>
      <c r="M419" s="158"/>
      <c r="T419" s="159"/>
      <c r="AT419" s="155" t="s">
        <v>360</v>
      </c>
      <c r="AU419" s="155" t="s">
        <v>113</v>
      </c>
      <c r="AV419" s="12" t="s">
        <v>85</v>
      </c>
      <c r="AW419" s="12" t="s">
        <v>39</v>
      </c>
      <c r="AX419" s="12" t="s">
        <v>78</v>
      </c>
      <c r="AY419" s="155" t="s">
        <v>348</v>
      </c>
    </row>
    <row r="420" spans="2:65" s="13" customFormat="1" ht="10.199999999999999">
      <c r="B420" s="160"/>
      <c r="D420" s="154" t="s">
        <v>360</v>
      </c>
      <c r="E420" s="161" t="s">
        <v>32</v>
      </c>
      <c r="F420" s="162" t="s">
        <v>1813</v>
      </c>
      <c r="H420" s="163">
        <v>0.36299999999999999</v>
      </c>
      <c r="I420" s="164"/>
      <c r="L420" s="160"/>
      <c r="M420" s="165"/>
      <c r="T420" s="166"/>
      <c r="AT420" s="161" t="s">
        <v>360</v>
      </c>
      <c r="AU420" s="161" t="s">
        <v>113</v>
      </c>
      <c r="AV420" s="13" t="s">
        <v>87</v>
      </c>
      <c r="AW420" s="13" t="s">
        <v>39</v>
      </c>
      <c r="AX420" s="13" t="s">
        <v>78</v>
      </c>
      <c r="AY420" s="161" t="s">
        <v>348</v>
      </c>
    </row>
    <row r="421" spans="2:65" s="14" customFormat="1" ht="10.199999999999999">
      <c r="B421" s="171"/>
      <c r="D421" s="154" t="s">
        <v>360</v>
      </c>
      <c r="E421" s="172" t="s">
        <v>32</v>
      </c>
      <c r="F421" s="173" t="s">
        <v>444</v>
      </c>
      <c r="H421" s="174">
        <v>2.2149999999999999</v>
      </c>
      <c r="I421" s="175"/>
      <c r="L421" s="171"/>
      <c r="M421" s="176"/>
      <c r="T421" s="177"/>
      <c r="AT421" s="172" t="s">
        <v>360</v>
      </c>
      <c r="AU421" s="172" t="s">
        <v>113</v>
      </c>
      <c r="AV421" s="14" t="s">
        <v>133</v>
      </c>
      <c r="AW421" s="14" t="s">
        <v>39</v>
      </c>
      <c r="AX421" s="14" t="s">
        <v>85</v>
      </c>
      <c r="AY421" s="172" t="s">
        <v>348</v>
      </c>
    </row>
    <row r="422" spans="2:65" s="13" customFormat="1" ht="10.199999999999999">
      <c r="B422" s="160"/>
      <c r="D422" s="154" t="s">
        <v>360</v>
      </c>
      <c r="F422" s="162" t="s">
        <v>1814</v>
      </c>
      <c r="H422" s="163">
        <v>3.544</v>
      </c>
      <c r="I422" s="164"/>
      <c r="L422" s="160"/>
      <c r="M422" s="165"/>
      <c r="T422" s="166"/>
      <c r="AT422" s="161" t="s">
        <v>360</v>
      </c>
      <c r="AU422" s="161" t="s">
        <v>113</v>
      </c>
      <c r="AV422" s="13" t="s">
        <v>87</v>
      </c>
      <c r="AW422" s="13" t="s">
        <v>4</v>
      </c>
      <c r="AX422" s="13" t="s">
        <v>85</v>
      </c>
      <c r="AY422" s="161" t="s">
        <v>348</v>
      </c>
    </row>
    <row r="423" spans="2:65" s="1" customFormat="1" ht="16.5" customHeight="1">
      <c r="B423" s="33"/>
      <c r="C423" s="178" t="s">
        <v>671</v>
      </c>
      <c r="D423" s="178" t="s">
        <v>496</v>
      </c>
      <c r="E423" s="179" t="s">
        <v>1600</v>
      </c>
      <c r="F423" s="180" t="s">
        <v>1601</v>
      </c>
      <c r="G423" s="181" t="s">
        <v>408</v>
      </c>
      <c r="H423" s="182">
        <v>7.7640000000000002</v>
      </c>
      <c r="I423" s="183"/>
      <c r="J423" s="184">
        <f>ROUND(I423*H423,2)</f>
        <v>0</v>
      </c>
      <c r="K423" s="180" t="s">
        <v>737</v>
      </c>
      <c r="L423" s="185"/>
      <c r="M423" s="186" t="s">
        <v>32</v>
      </c>
      <c r="N423" s="187" t="s">
        <v>49</v>
      </c>
      <c r="P423" s="145">
        <f>O423*H423</f>
        <v>0</v>
      </c>
      <c r="Q423" s="145">
        <v>1</v>
      </c>
      <c r="R423" s="145">
        <f>Q423*H423</f>
        <v>7.7640000000000002</v>
      </c>
      <c r="S423" s="145">
        <v>0</v>
      </c>
      <c r="T423" s="146">
        <f>S423*H423</f>
        <v>0</v>
      </c>
      <c r="AR423" s="147" t="s">
        <v>433</v>
      </c>
      <c r="AT423" s="147" t="s">
        <v>496</v>
      </c>
      <c r="AU423" s="147" t="s">
        <v>113</v>
      </c>
      <c r="AY423" s="17" t="s">
        <v>348</v>
      </c>
      <c r="BE423" s="148">
        <f>IF(N423="základní",J423,0)</f>
        <v>0</v>
      </c>
      <c r="BF423" s="148">
        <f>IF(N423="snížená",J423,0)</f>
        <v>0</v>
      </c>
      <c r="BG423" s="148">
        <f>IF(N423="zákl. přenesená",J423,0)</f>
        <v>0</v>
      </c>
      <c r="BH423" s="148">
        <f>IF(N423="sníž. přenesená",J423,0)</f>
        <v>0</v>
      </c>
      <c r="BI423" s="148">
        <f>IF(N423="nulová",J423,0)</f>
        <v>0</v>
      </c>
      <c r="BJ423" s="17" t="s">
        <v>85</v>
      </c>
      <c r="BK423" s="148">
        <f>ROUND(I423*H423,2)</f>
        <v>0</v>
      </c>
      <c r="BL423" s="17" t="s">
        <v>133</v>
      </c>
      <c r="BM423" s="147" t="s">
        <v>1815</v>
      </c>
    </row>
    <row r="424" spans="2:65" s="12" customFormat="1" ht="10.199999999999999">
      <c r="B424" s="153"/>
      <c r="D424" s="154" t="s">
        <v>360</v>
      </c>
      <c r="E424" s="155" t="s">
        <v>32</v>
      </c>
      <c r="F424" s="156" t="s">
        <v>1816</v>
      </c>
      <c r="H424" s="155" t="s">
        <v>32</v>
      </c>
      <c r="I424" s="157"/>
      <c r="L424" s="153"/>
      <c r="M424" s="158"/>
      <c r="T424" s="159"/>
      <c r="AT424" s="155" t="s">
        <v>360</v>
      </c>
      <c r="AU424" s="155" t="s">
        <v>113</v>
      </c>
      <c r="AV424" s="12" t="s">
        <v>85</v>
      </c>
      <c r="AW424" s="12" t="s">
        <v>39</v>
      </c>
      <c r="AX424" s="12" t="s">
        <v>78</v>
      </c>
      <c r="AY424" s="155" t="s">
        <v>348</v>
      </c>
    </row>
    <row r="425" spans="2:65" s="13" customFormat="1" ht="10.199999999999999">
      <c r="B425" s="160"/>
      <c r="D425" s="154" t="s">
        <v>360</v>
      </c>
      <c r="E425" s="161" t="s">
        <v>32</v>
      </c>
      <c r="F425" s="162" t="s">
        <v>1817</v>
      </c>
      <c r="H425" s="163">
        <v>0.55600000000000005</v>
      </c>
      <c r="I425" s="164"/>
      <c r="L425" s="160"/>
      <c r="M425" s="165"/>
      <c r="T425" s="166"/>
      <c r="AT425" s="161" t="s">
        <v>360</v>
      </c>
      <c r="AU425" s="161" t="s">
        <v>113</v>
      </c>
      <c r="AV425" s="13" t="s">
        <v>87</v>
      </c>
      <c r="AW425" s="13" t="s">
        <v>39</v>
      </c>
      <c r="AX425" s="13" t="s">
        <v>78</v>
      </c>
      <c r="AY425" s="161" t="s">
        <v>348</v>
      </c>
    </row>
    <row r="426" spans="2:65" s="12" customFormat="1" ht="10.199999999999999">
      <c r="B426" s="153"/>
      <c r="D426" s="154" t="s">
        <v>360</v>
      </c>
      <c r="E426" s="155" t="s">
        <v>32</v>
      </c>
      <c r="F426" s="156" t="s">
        <v>1818</v>
      </c>
      <c r="H426" s="155" t="s">
        <v>32</v>
      </c>
      <c r="I426" s="157"/>
      <c r="L426" s="153"/>
      <c r="M426" s="158"/>
      <c r="T426" s="159"/>
      <c r="AT426" s="155" t="s">
        <v>360</v>
      </c>
      <c r="AU426" s="155" t="s">
        <v>113</v>
      </c>
      <c r="AV426" s="12" t="s">
        <v>85</v>
      </c>
      <c r="AW426" s="12" t="s">
        <v>39</v>
      </c>
      <c r="AX426" s="12" t="s">
        <v>78</v>
      </c>
      <c r="AY426" s="155" t="s">
        <v>348</v>
      </c>
    </row>
    <row r="427" spans="2:65" s="13" customFormat="1" ht="10.199999999999999">
      <c r="B427" s="160"/>
      <c r="D427" s="154" t="s">
        <v>360</v>
      </c>
      <c r="E427" s="161" t="s">
        <v>32</v>
      </c>
      <c r="F427" s="162" t="s">
        <v>1819</v>
      </c>
      <c r="H427" s="163">
        <v>4.9000000000000004</v>
      </c>
      <c r="I427" s="164"/>
      <c r="L427" s="160"/>
      <c r="M427" s="165"/>
      <c r="T427" s="166"/>
      <c r="AT427" s="161" t="s">
        <v>360</v>
      </c>
      <c r="AU427" s="161" t="s">
        <v>113</v>
      </c>
      <c r="AV427" s="13" t="s">
        <v>87</v>
      </c>
      <c r="AW427" s="13" t="s">
        <v>39</v>
      </c>
      <c r="AX427" s="13" t="s">
        <v>78</v>
      </c>
      <c r="AY427" s="161" t="s">
        <v>348</v>
      </c>
    </row>
    <row r="428" spans="2:65" s="13" customFormat="1" ht="10.199999999999999">
      <c r="B428" s="160"/>
      <c r="D428" s="154" t="s">
        <v>360</v>
      </c>
      <c r="E428" s="161" t="s">
        <v>32</v>
      </c>
      <c r="F428" s="162" t="s">
        <v>1820</v>
      </c>
      <c r="H428" s="163">
        <v>-0.182</v>
      </c>
      <c r="I428" s="164"/>
      <c r="L428" s="160"/>
      <c r="M428" s="165"/>
      <c r="T428" s="166"/>
      <c r="AT428" s="161" t="s">
        <v>360</v>
      </c>
      <c r="AU428" s="161" t="s">
        <v>113</v>
      </c>
      <c r="AV428" s="13" t="s">
        <v>87</v>
      </c>
      <c r="AW428" s="13" t="s">
        <v>39</v>
      </c>
      <c r="AX428" s="13" t="s">
        <v>78</v>
      </c>
      <c r="AY428" s="161" t="s">
        <v>348</v>
      </c>
    </row>
    <row r="429" spans="2:65" s="12" customFormat="1" ht="10.199999999999999">
      <c r="B429" s="153"/>
      <c r="D429" s="154" t="s">
        <v>360</v>
      </c>
      <c r="E429" s="155" t="s">
        <v>32</v>
      </c>
      <c r="F429" s="156" t="s">
        <v>1821</v>
      </c>
      <c r="H429" s="155" t="s">
        <v>32</v>
      </c>
      <c r="I429" s="157"/>
      <c r="L429" s="153"/>
      <c r="M429" s="158"/>
      <c r="T429" s="159"/>
      <c r="AT429" s="155" t="s">
        <v>360</v>
      </c>
      <c r="AU429" s="155" t="s">
        <v>113</v>
      </c>
      <c r="AV429" s="12" t="s">
        <v>85</v>
      </c>
      <c r="AW429" s="12" t="s">
        <v>39</v>
      </c>
      <c r="AX429" s="12" t="s">
        <v>78</v>
      </c>
      <c r="AY429" s="155" t="s">
        <v>348</v>
      </c>
    </row>
    <row r="430" spans="2:65" s="13" customFormat="1" ht="10.199999999999999">
      <c r="B430" s="160"/>
      <c r="D430" s="154" t="s">
        <v>360</v>
      </c>
      <c r="E430" s="161" t="s">
        <v>32</v>
      </c>
      <c r="F430" s="162" t="s">
        <v>1822</v>
      </c>
      <c r="H430" s="163">
        <v>0.27200000000000002</v>
      </c>
      <c r="I430" s="164"/>
      <c r="L430" s="160"/>
      <c r="M430" s="165"/>
      <c r="T430" s="166"/>
      <c r="AT430" s="161" t="s">
        <v>360</v>
      </c>
      <c r="AU430" s="161" t="s">
        <v>113</v>
      </c>
      <c r="AV430" s="13" t="s">
        <v>87</v>
      </c>
      <c r="AW430" s="13" t="s">
        <v>39</v>
      </c>
      <c r="AX430" s="13" t="s">
        <v>78</v>
      </c>
      <c r="AY430" s="161" t="s">
        <v>348</v>
      </c>
    </row>
    <row r="431" spans="2:65" s="14" customFormat="1" ht="10.199999999999999">
      <c r="B431" s="171"/>
      <c r="D431" s="154" t="s">
        <v>360</v>
      </c>
      <c r="E431" s="172" t="s">
        <v>32</v>
      </c>
      <c r="F431" s="173" t="s">
        <v>444</v>
      </c>
      <c r="H431" s="174">
        <v>5.5460000000000003</v>
      </c>
      <c r="I431" s="175"/>
      <c r="L431" s="171"/>
      <c r="M431" s="176"/>
      <c r="T431" s="177"/>
      <c r="AT431" s="172" t="s">
        <v>360</v>
      </c>
      <c r="AU431" s="172" t="s">
        <v>113</v>
      </c>
      <c r="AV431" s="14" t="s">
        <v>133</v>
      </c>
      <c r="AW431" s="14" t="s">
        <v>39</v>
      </c>
      <c r="AX431" s="14" t="s">
        <v>85</v>
      </c>
      <c r="AY431" s="172" t="s">
        <v>348</v>
      </c>
    </row>
    <row r="432" spans="2:65" s="13" customFormat="1" ht="10.199999999999999">
      <c r="B432" s="160"/>
      <c r="D432" s="154" t="s">
        <v>360</v>
      </c>
      <c r="F432" s="162" t="s">
        <v>1823</v>
      </c>
      <c r="H432" s="163">
        <v>7.7640000000000002</v>
      </c>
      <c r="I432" s="164"/>
      <c r="L432" s="160"/>
      <c r="M432" s="165"/>
      <c r="T432" s="166"/>
      <c r="AT432" s="161" t="s">
        <v>360</v>
      </c>
      <c r="AU432" s="161" t="s">
        <v>113</v>
      </c>
      <c r="AV432" s="13" t="s">
        <v>87</v>
      </c>
      <c r="AW432" s="13" t="s">
        <v>4</v>
      </c>
      <c r="AX432" s="13" t="s">
        <v>85</v>
      </c>
      <c r="AY432" s="161" t="s">
        <v>348</v>
      </c>
    </row>
    <row r="433" spans="2:65" s="1" customFormat="1" ht="16.5" customHeight="1">
      <c r="B433" s="33"/>
      <c r="C433" s="178" t="s">
        <v>676</v>
      </c>
      <c r="D433" s="178" t="s">
        <v>496</v>
      </c>
      <c r="E433" s="179" t="s">
        <v>1824</v>
      </c>
      <c r="F433" s="180" t="s">
        <v>1825</v>
      </c>
      <c r="G433" s="181" t="s">
        <v>1826</v>
      </c>
      <c r="H433" s="182">
        <v>1</v>
      </c>
      <c r="I433" s="183"/>
      <c r="J433" s="184">
        <f>ROUND(I433*H433,2)</f>
        <v>0</v>
      </c>
      <c r="K433" s="180" t="s">
        <v>737</v>
      </c>
      <c r="L433" s="185"/>
      <c r="M433" s="186" t="s">
        <v>32</v>
      </c>
      <c r="N433" s="187" t="s">
        <v>49</v>
      </c>
      <c r="P433" s="145">
        <f>O433*H433</f>
        <v>0</v>
      </c>
      <c r="Q433" s="145">
        <v>3.0000000000000001E-3</v>
      </c>
      <c r="R433" s="145">
        <f>Q433*H433</f>
        <v>3.0000000000000001E-3</v>
      </c>
      <c r="S433" s="145">
        <v>0</v>
      </c>
      <c r="T433" s="146">
        <f>S433*H433</f>
        <v>0</v>
      </c>
      <c r="AR433" s="147" t="s">
        <v>433</v>
      </c>
      <c r="AT433" s="147" t="s">
        <v>496</v>
      </c>
      <c r="AU433" s="147" t="s">
        <v>113</v>
      </c>
      <c r="AY433" s="17" t="s">
        <v>348</v>
      </c>
      <c r="BE433" s="148">
        <f>IF(N433="základní",J433,0)</f>
        <v>0</v>
      </c>
      <c r="BF433" s="148">
        <f>IF(N433="snížená",J433,0)</f>
        <v>0</v>
      </c>
      <c r="BG433" s="148">
        <f>IF(N433="zákl. přenesená",J433,0)</f>
        <v>0</v>
      </c>
      <c r="BH433" s="148">
        <f>IF(N433="sníž. přenesená",J433,0)</f>
        <v>0</v>
      </c>
      <c r="BI433" s="148">
        <f>IF(N433="nulová",J433,0)</f>
        <v>0</v>
      </c>
      <c r="BJ433" s="17" t="s">
        <v>85</v>
      </c>
      <c r="BK433" s="148">
        <f>ROUND(I433*H433,2)</f>
        <v>0</v>
      </c>
      <c r="BL433" s="17" t="s">
        <v>133</v>
      </c>
      <c r="BM433" s="147" t="s">
        <v>1827</v>
      </c>
    </row>
    <row r="434" spans="2:65" s="12" customFormat="1" ht="10.199999999999999">
      <c r="B434" s="153"/>
      <c r="D434" s="154" t="s">
        <v>360</v>
      </c>
      <c r="E434" s="155" t="s">
        <v>32</v>
      </c>
      <c r="F434" s="156" t="s">
        <v>1782</v>
      </c>
      <c r="H434" s="155" t="s">
        <v>32</v>
      </c>
      <c r="I434" s="157"/>
      <c r="L434" s="153"/>
      <c r="M434" s="158"/>
      <c r="T434" s="159"/>
      <c r="AT434" s="155" t="s">
        <v>360</v>
      </c>
      <c r="AU434" s="155" t="s">
        <v>113</v>
      </c>
      <c r="AV434" s="12" t="s">
        <v>85</v>
      </c>
      <c r="AW434" s="12" t="s">
        <v>39</v>
      </c>
      <c r="AX434" s="12" t="s">
        <v>78</v>
      </c>
      <c r="AY434" s="155" t="s">
        <v>348</v>
      </c>
    </row>
    <row r="435" spans="2:65" s="12" customFormat="1" ht="10.199999999999999">
      <c r="B435" s="153"/>
      <c r="D435" s="154" t="s">
        <v>360</v>
      </c>
      <c r="E435" s="155" t="s">
        <v>32</v>
      </c>
      <c r="F435" s="156" t="s">
        <v>1828</v>
      </c>
      <c r="H435" s="155" t="s">
        <v>32</v>
      </c>
      <c r="I435" s="157"/>
      <c r="L435" s="153"/>
      <c r="M435" s="158"/>
      <c r="T435" s="159"/>
      <c r="AT435" s="155" t="s">
        <v>360</v>
      </c>
      <c r="AU435" s="155" t="s">
        <v>113</v>
      </c>
      <c r="AV435" s="12" t="s">
        <v>85</v>
      </c>
      <c r="AW435" s="12" t="s">
        <v>39</v>
      </c>
      <c r="AX435" s="12" t="s">
        <v>78</v>
      </c>
      <c r="AY435" s="155" t="s">
        <v>348</v>
      </c>
    </row>
    <row r="436" spans="2:65" s="13" customFormat="1" ht="10.199999999999999">
      <c r="B436" s="160"/>
      <c r="D436" s="154" t="s">
        <v>360</v>
      </c>
      <c r="E436" s="161" t="s">
        <v>32</v>
      </c>
      <c r="F436" s="162" t="s">
        <v>531</v>
      </c>
      <c r="H436" s="163">
        <v>1</v>
      </c>
      <c r="I436" s="164"/>
      <c r="L436" s="160"/>
      <c r="M436" s="165"/>
      <c r="T436" s="166"/>
      <c r="AT436" s="161" t="s">
        <v>360</v>
      </c>
      <c r="AU436" s="161" t="s">
        <v>113</v>
      </c>
      <c r="AV436" s="13" t="s">
        <v>87</v>
      </c>
      <c r="AW436" s="13" t="s">
        <v>39</v>
      </c>
      <c r="AX436" s="13" t="s">
        <v>85</v>
      </c>
      <c r="AY436" s="161" t="s">
        <v>348</v>
      </c>
    </row>
    <row r="437" spans="2:65" s="1" customFormat="1" ht="16.5" customHeight="1">
      <c r="B437" s="33"/>
      <c r="C437" s="178" t="s">
        <v>681</v>
      </c>
      <c r="D437" s="178" t="s">
        <v>496</v>
      </c>
      <c r="E437" s="179" t="s">
        <v>1606</v>
      </c>
      <c r="F437" s="180" t="s">
        <v>1607</v>
      </c>
      <c r="G437" s="181" t="s">
        <v>355</v>
      </c>
      <c r="H437" s="182">
        <v>10.265000000000001</v>
      </c>
      <c r="I437" s="183"/>
      <c r="J437" s="184">
        <f>ROUND(I437*H437,2)</f>
        <v>0</v>
      </c>
      <c r="K437" s="180" t="s">
        <v>737</v>
      </c>
      <c r="L437" s="185"/>
      <c r="M437" s="186" t="s">
        <v>32</v>
      </c>
      <c r="N437" s="187" t="s">
        <v>49</v>
      </c>
      <c r="P437" s="145">
        <f>O437*H437</f>
        <v>0</v>
      </c>
      <c r="Q437" s="145">
        <v>0</v>
      </c>
      <c r="R437" s="145">
        <f>Q437*H437</f>
        <v>0</v>
      </c>
      <c r="S437" s="145">
        <v>0</v>
      </c>
      <c r="T437" s="146">
        <f>S437*H437</f>
        <v>0</v>
      </c>
      <c r="AR437" s="147" t="s">
        <v>433</v>
      </c>
      <c r="AT437" s="147" t="s">
        <v>496</v>
      </c>
      <c r="AU437" s="147" t="s">
        <v>113</v>
      </c>
      <c r="AY437" s="17" t="s">
        <v>348</v>
      </c>
      <c r="BE437" s="148">
        <f>IF(N437="základní",J437,0)</f>
        <v>0</v>
      </c>
      <c r="BF437" s="148">
        <f>IF(N437="snížená",J437,0)</f>
        <v>0</v>
      </c>
      <c r="BG437" s="148">
        <f>IF(N437="zákl. přenesená",J437,0)</f>
        <v>0</v>
      </c>
      <c r="BH437" s="148">
        <f>IF(N437="sníž. přenesená",J437,0)</f>
        <v>0</v>
      </c>
      <c r="BI437" s="148">
        <f>IF(N437="nulová",J437,0)</f>
        <v>0</v>
      </c>
      <c r="BJ437" s="17" t="s">
        <v>85</v>
      </c>
      <c r="BK437" s="148">
        <f>ROUND(I437*H437,2)</f>
        <v>0</v>
      </c>
      <c r="BL437" s="17" t="s">
        <v>133</v>
      </c>
      <c r="BM437" s="147" t="s">
        <v>1829</v>
      </c>
    </row>
    <row r="438" spans="2:65" s="12" customFormat="1" ht="10.199999999999999">
      <c r="B438" s="153"/>
      <c r="D438" s="154" t="s">
        <v>360</v>
      </c>
      <c r="E438" s="155" t="s">
        <v>32</v>
      </c>
      <c r="F438" s="156" t="s">
        <v>1816</v>
      </c>
      <c r="H438" s="155" t="s">
        <v>32</v>
      </c>
      <c r="I438" s="157"/>
      <c r="L438" s="153"/>
      <c r="M438" s="158"/>
      <c r="T438" s="159"/>
      <c r="AT438" s="155" t="s">
        <v>360</v>
      </c>
      <c r="AU438" s="155" t="s">
        <v>113</v>
      </c>
      <c r="AV438" s="12" t="s">
        <v>85</v>
      </c>
      <c r="AW438" s="12" t="s">
        <v>39</v>
      </c>
      <c r="AX438" s="12" t="s">
        <v>78</v>
      </c>
      <c r="AY438" s="155" t="s">
        <v>348</v>
      </c>
    </row>
    <row r="439" spans="2:65" s="13" customFormat="1" ht="10.199999999999999">
      <c r="B439" s="160"/>
      <c r="D439" s="154" t="s">
        <v>360</v>
      </c>
      <c r="E439" s="161" t="s">
        <v>32</v>
      </c>
      <c r="F439" s="162" t="s">
        <v>1817</v>
      </c>
      <c r="H439" s="163">
        <v>0.55600000000000005</v>
      </c>
      <c r="I439" s="164"/>
      <c r="L439" s="160"/>
      <c r="M439" s="165"/>
      <c r="T439" s="166"/>
      <c r="AT439" s="161" t="s">
        <v>360</v>
      </c>
      <c r="AU439" s="161" t="s">
        <v>113</v>
      </c>
      <c r="AV439" s="13" t="s">
        <v>87</v>
      </c>
      <c r="AW439" s="13" t="s">
        <v>39</v>
      </c>
      <c r="AX439" s="13" t="s">
        <v>78</v>
      </c>
      <c r="AY439" s="161" t="s">
        <v>348</v>
      </c>
    </row>
    <row r="440" spans="2:65" s="12" customFormat="1" ht="10.199999999999999">
      <c r="B440" s="153"/>
      <c r="D440" s="154" t="s">
        <v>360</v>
      </c>
      <c r="E440" s="155" t="s">
        <v>32</v>
      </c>
      <c r="F440" s="156" t="s">
        <v>1830</v>
      </c>
      <c r="H440" s="155" t="s">
        <v>32</v>
      </c>
      <c r="I440" s="157"/>
      <c r="L440" s="153"/>
      <c r="M440" s="158"/>
      <c r="T440" s="159"/>
      <c r="AT440" s="155" t="s">
        <v>360</v>
      </c>
      <c r="AU440" s="155" t="s">
        <v>113</v>
      </c>
      <c r="AV440" s="12" t="s">
        <v>85</v>
      </c>
      <c r="AW440" s="12" t="s">
        <v>39</v>
      </c>
      <c r="AX440" s="12" t="s">
        <v>78</v>
      </c>
      <c r="AY440" s="155" t="s">
        <v>348</v>
      </c>
    </row>
    <row r="441" spans="2:65" s="13" customFormat="1" ht="10.199999999999999">
      <c r="B441" s="160"/>
      <c r="D441" s="154" t="s">
        <v>360</v>
      </c>
      <c r="E441" s="161" t="s">
        <v>32</v>
      </c>
      <c r="F441" s="162" t="s">
        <v>1831</v>
      </c>
      <c r="H441" s="163">
        <v>9.8000000000000007</v>
      </c>
      <c r="I441" s="164"/>
      <c r="L441" s="160"/>
      <c r="M441" s="165"/>
      <c r="T441" s="166"/>
      <c r="AT441" s="161" t="s">
        <v>360</v>
      </c>
      <c r="AU441" s="161" t="s">
        <v>113</v>
      </c>
      <c r="AV441" s="13" t="s">
        <v>87</v>
      </c>
      <c r="AW441" s="13" t="s">
        <v>39</v>
      </c>
      <c r="AX441" s="13" t="s">
        <v>78</v>
      </c>
      <c r="AY441" s="161" t="s">
        <v>348</v>
      </c>
    </row>
    <row r="442" spans="2:65" s="13" customFormat="1" ht="10.199999999999999">
      <c r="B442" s="160"/>
      <c r="D442" s="154" t="s">
        <v>360</v>
      </c>
      <c r="E442" s="161" t="s">
        <v>32</v>
      </c>
      <c r="F442" s="162" t="s">
        <v>1832</v>
      </c>
      <c r="H442" s="163">
        <v>-0.36299999999999999</v>
      </c>
      <c r="I442" s="164"/>
      <c r="L442" s="160"/>
      <c r="M442" s="165"/>
      <c r="T442" s="166"/>
      <c r="AT442" s="161" t="s">
        <v>360</v>
      </c>
      <c r="AU442" s="161" t="s">
        <v>113</v>
      </c>
      <c r="AV442" s="13" t="s">
        <v>87</v>
      </c>
      <c r="AW442" s="13" t="s">
        <v>39</v>
      </c>
      <c r="AX442" s="13" t="s">
        <v>78</v>
      </c>
      <c r="AY442" s="161" t="s">
        <v>348</v>
      </c>
    </row>
    <row r="443" spans="2:65" s="12" customFormat="1" ht="10.199999999999999">
      <c r="B443" s="153"/>
      <c r="D443" s="154" t="s">
        <v>360</v>
      </c>
      <c r="E443" s="155" t="s">
        <v>32</v>
      </c>
      <c r="F443" s="156" t="s">
        <v>1821</v>
      </c>
      <c r="H443" s="155" t="s">
        <v>32</v>
      </c>
      <c r="I443" s="157"/>
      <c r="L443" s="153"/>
      <c r="M443" s="158"/>
      <c r="T443" s="159"/>
      <c r="AT443" s="155" t="s">
        <v>360</v>
      </c>
      <c r="AU443" s="155" t="s">
        <v>113</v>
      </c>
      <c r="AV443" s="12" t="s">
        <v>85</v>
      </c>
      <c r="AW443" s="12" t="s">
        <v>39</v>
      </c>
      <c r="AX443" s="12" t="s">
        <v>78</v>
      </c>
      <c r="AY443" s="155" t="s">
        <v>348</v>
      </c>
    </row>
    <row r="444" spans="2:65" s="13" customFormat="1" ht="10.199999999999999">
      <c r="B444" s="160"/>
      <c r="D444" s="154" t="s">
        <v>360</v>
      </c>
      <c r="E444" s="161" t="s">
        <v>32</v>
      </c>
      <c r="F444" s="162" t="s">
        <v>1822</v>
      </c>
      <c r="H444" s="163">
        <v>0.27200000000000002</v>
      </c>
      <c r="I444" s="164"/>
      <c r="L444" s="160"/>
      <c r="M444" s="165"/>
      <c r="T444" s="166"/>
      <c r="AT444" s="161" t="s">
        <v>360</v>
      </c>
      <c r="AU444" s="161" t="s">
        <v>113</v>
      </c>
      <c r="AV444" s="13" t="s">
        <v>87</v>
      </c>
      <c r="AW444" s="13" t="s">
        <v>39</v>
      </c>
      <c r="AX444" s="13" t="s">
        <v>78</v>
      </c>
      <c r="AY444" s="161" t="s">
        <v>348</v>
      </c>
    </row>
    <row r="445" spans="2:65" s="14" customFormat="1" ht="10.199999999999999">
      <c r="B445" s="171"/>
      <c r="D445" s="154" t="s">
        <v>360</v>
      </c>
      <c r="E445" s="172" t="s">
        <v>32</v>
      </c>
      <c r="F445" s="173" t="s">
        <v>444</v>
      </c>
      <c r="H445" s="174">
        <v>10.265000000000001</v>
      </c>
      <c r="I445" s="175"/>
      <c r="L445" s="171"/>
      <c r="M445" s="176"/>
      <c r="T445" s="177"/>
      <c r="AT445" s="172" t="s">
        <v>360</v>
      </c>
      <c r="AU445" s="172" t="s">
        <v>113</v>
      </c>
      <c r="AV445" s="14" t="s">
        <v>133</v>
      </c>
      <c r="AW445" s="14" t="s">
        <v>39</v>
      </c>
      <c r="AX445" s="14" t="s">
        <v>85</v>
      </c>
      <c r="AY445" s="172" t="s">
        <v>348</v>
      </c>
    </row>
    <row r="446" spans="2:65" s="1" customFormat="1" ht="37.799999999999997" customHeight="1">
      <c r="B446" s="33"/>
      <c r="C446" s="136" t="s">
        <v>686</v>
      </c>
      <c r="D446" s="136" t="s">
        <v>352</v>
      </c>
      <c r="E446" s="137" t="s">
        <v>1833</v>
      </c>
      <c r="F446" s="138" t="s">
        <v>1834</v>
      </c>
      <c r="G446" s="139" t="s">
        <v>420</v>
      </c>
      <c r="H446" s="140">
        <v>16.335000000000001</v>
      </c>
      <c r="I446" s="141"/>
      <c r="J446" s="142">
        <f>ROUND(I446*H446,2)</f>
        <v>0</v>
      </c>
      <c r="K446" s="138" t="s">
        <v>356</v>
      </c>
      <c r="L446" s="33"/>
      <c r="M446" s="143" t="s">
        <v>32</v>
      </c>
      <c r="N446" s="144" t="s">
        <v>49</v>
      </c>
      <c r="P446" s="145">
        <f>O446*H446</f>
        <v>0</v>
      </c>
      <c r="Q446" s="145">
        <v>0</v>
      </c>
      <c r="R446" s="145">
        <f>Q446*H446</f>
        <v>0</v>
      </c>
      <c r="S446" s="145">
        <v>0</v>
      </c>
      <c r="T446" s="146">
        <f>S446*H446</f>
        <v>0</v>
      </c>
      <c r="AR446" s="147" t="s">
        <v>133</v>
      </c>
      <c r="AT446" s="147" t="s">
        <v>352</v>
      </c>
      <c r="AU446" s="147" t="s">
        <v>113</v>
      </c>
      <c r="AY446" s="17" t="s">
        <v>348</v>
      </c>
      <c r="BE446" s="148">
        <f>IF(N446="základní",J446,0)</f>
        <v>0</v>
      </c>
      <c r="BF446" s="148">
        <f>IF(N446="snížená",J446,0)</f>
        <v>0</v>
      </c>
      <c r="BG446" s="148">
        <f>IF(N446="zákl. přenesená",J446,0)</f>
        <v>0</v>
      </c>
      <c r="BH446" s="148">
        <f>IF(N446="sníž. přenesená",J446,0)</f>
        <v>0</v>
      </c>
      <c r="BI446" s="148">
        <f>IF(N446="nulová",J446,0)</f>
        <v>0</v>
      </c>
      <c r="BJ446" s="17" t="s">
        <v>85</v>
      </c>
      <c r="BK446" s="148">
        <f>ROUND(I446*H446,2)</f>
        <v>0</v>
      </c>
      <c r="BL446" s="17" t="s">
        <v>133</v>
      </c>
      <c r="BM446" s="147" t="s">
        <v>1835</v>
      </c>
    </row>
    <row r="447" spans="2:65" s="1" customFormat="1" ht="10.199999999999999">
      <c r="B447" s="33"/>
      <c r="D447" s="149" t="s">
        <v>358</v>
      </c>
      <c r="F447" s="150" t="s">
        <v>1836</v>
      </c>
      <c r="I447" s="151"/>
      <c r="L447" s="33"/>
      <c r="M447" s="152"/>
      <c r="T447" s="54"/>
      <c r="AT447" s="17" t="s">
        <v>358</v>
      </c>
      <c r="AU447" s="17" t="s">
        <v>113</v>
      </c>
    </row>
    <row r="448" spans="2:65" s="12" customFormat="1" ht="10.199999999999999">
      <c r="B448" s="153"/>
      <c r="D448" s="154" t="s">
        <v>360</v>
      </c>
      <c r="E448" s="155" t="s">
        <v>32</v>
      </c>
      <c r="F448" s="156" t="s">
        <v>1552</v>
      </c>
      <c r="H448" s="155" t="s">
        <v>32</v>
      </c>
      <c r="I448" s="157"/>
      <c r="L448" s="153"/>
      <c r="M448" s="158"/>
      <c r="T448" s="159"/>
      <c r="AT448" s="155" t="s">
        <v>360</v>
      </c>
      <c r="AU448" s="155" t="s">
        <v>113</v>
      </c>
      <c r="AV448" s="12" t="s">
        <v>85</v>
      </c>
      <c r="AW448" s="12" t="s">
        <v>39</v>
      </c>
      <c r="AX448" s="12" t="s">
        <v>78</v>
      </c>
      <c r="AY448" s="155" t="s">
        <v>348</v>
      </c>
    </row>
    <row r="449" spans="2:65" s="12" customFormat="1" ht="10.199999999999999">
      <c r="B449" s="153"/>
      <c r="D449" s="154" t="s">
        <v>360</v>
      </c>
      <c r="E449" s="155" t="s">
        <v>32</v>
      </c>
      <c r="F449" s="156" t="s">
        <v>1724</v>
      </c>
      <c r="H449" s="155" t="s">
        <v>32</v>
      </c>
      <c r="I449" s="157"/>
      <c r="L449" s="153"/>
      <c r="M449" s="158"/>
      <c r="T449" s="159"/>
      <c r="AT449" s="155" t="s">
        <v>360</v>
      </c>
      <c r="AU449" s="155" t="s">
        <v>113</v>
      </c>
      <c r="AV449" s="12" t="s">
        <v>85</v>
      </c>
      <c r="AW449" s="12" t="s">
        <v>39</v>
      </c>
      <c r="AX449" s="12" t="s">
        <v>78</v>
      </c>
      <c r="AY449" s="155" t="s">
        <v>348</v>
      </c>
    </row>
    <row r="450" spans="2:65" s="12" customFormat="1" ht="10.199999999999999">
      <c r="B450" s="153"/>
      <c r="D450" s="154" t="s">
        <v>360</v>
      </c>
      <c r="E450" s="155" t="s">
        <v>32</v>
      </c>
      <c r="F450" s="156" t="s">
        <v>1837</v>
      </c>
      <c r="H450" s="155" t="s">
        <v>32</v>
      </c>
      <c r="I450" s="157"/>
      <c r="L450" s="153"/>
      <c r="M450" s="158"/>
      <c r="T450" s="159"/>
      <c r="AT450" s="155" t="s">
        <v>360</v>
      </c>
      <c r="AU450" s="155" t="s">
        <v>113</v>
      </c>
      <c r="AV450" s="12" t="s">
        <v>85</v>
      </c>
      <c r="AW450" s="12" t="s">
        <v>39</v>
      </c>
      <c r="AX450" s="12" t="s">
        <v>78</v>
      </c>
      <c r="AY450" s="155" t="s">
        <v>348</v>
      </c>
    </row>
    <row r="451" spans="2:65" s="13" customFormat="1" ht="10.199999999999999">
      <c r="B451" s="160"/>
      <c r="D451" s="154" t="s">
        <v>360</v>
      </c>
      <c r="E451" s="161" t="s">
        <v>32</v>
      </c>
      <c r="F451" s="162" t="s">
        <v>1838</v>
      </c>
      <c r="H451" s="163">
        <v>16.335000000000001</v>
      </c>
      <c r="I451" s="164"/>
      <c r="L451" s="160"/>
      <c r="M451" s="165"/>
      <c r="T451" s="166"/>
      <c r="AT451" s="161" t="s">
        <v>360</v>
      </c>
      <c r="AU451" s="161" t="s">
        <v>113</v>
      </c>
      <c r="AV451" s="13" t="s">
        <v>87</v>
      </c>
      <c r="AW451" s="13" t="s">
        <v>39</v>
      </c>
      <c r="AX451" s="13" t="s">
        <v>85</v>
      </c>
      <c r="AY451" s="161" t="s">
        <v>348</v>
      </c>
    </row>
    <row r="452" spans="2:65" s="1" customFormat="1" ht="16.5" customHeight="1">
      <c r="B452" s="33"/>
      <c r="C452" s="178" t="s">
        <v>690</v>
      </c>
      <c r="D452" s="178" t="s">
        <v>496</v>
      </c>
      <c r="E452" s="179" t="s">
        <v>1789</v>
      </c>
      <c r="F452" s="180" t="s">
        <v>1790</v>
      </c>
      <c r="G452" s="181" t="s">
        <v>408</v>
      </c>
      <c r="H452" s="182">
        <v>2.0419999999999998</v>
      </c>
      <c r="I452" s="183"/>
      <c r="J452" s="184">
        <f>ROUND(I452*H452,2)</f>
        <v>0</v>
      </c>
      <c r="K452" s="180" t="s">
        <v>356</v>
      </c>
      <c r="L452" s="185"/>
      <c r="M452" s="186" t="s">
        <v>32</v>
      </c>
      <c r="N452" s="187" t="s">
        <v>49</v>
      </c>
      <c r="P452" s="145">
        <f>O452*H452</f>
        <v>0</v>
      </c>
      <c r="Q452" s="145">
        <v>1</v>
      </c>
      <c r="R452" s="145">
        <f>Q452*H452</f>
        <v>2.0419999999999998</v>
      </c>
      <c r="S452" s="145">
        <v>0</v>
      </c>
      <c r="T452" s="146">
        <f>S452*H452</f>
        <v>0</v>
      </c>
      <c r="AR452" s="147" t="s">
        <v>433</v>
      </c>
      <c r="AT452" s="147" t="s">
        <v>496</v>
      </c>
      <c r="AU452" s="147" t="s">
        <v>113</v>
      </c>
      <c r="AY452" s="17" t="s">
        <v>348</v>
      </c>
      <c r="BE452" s="148">
        <f>IF(N452="základní",J452,0)</f>
        <v>0</v>
      </c>
      <c r="BF452" s="148">
        <f>IF(N452="snížená",J452,0)</f>
        <v>0</v>
      </c>
      <c r="BG452" s="148">
        <f>IF(N452="zákl. přenesená",J452,0)</f>
        <v>0</v>
      </c>
      <c r="BH452" s="148">
        <f>IF(N452="sníž. přenesená",J452,0)</f>
        <v>0</v>
      </c>
      <c r="BI452" s="148">
        <f>IF(N452="nulová",J452,0)</f>
        <v>0</v>
      </c>
      <c r="BJ452" s="17" t="s">
        <v>85</v>
      </c>
      <c r="BK452" s="148">
        <f>ROUND(I452*H452,2)</f>
        <v>0</v>
      </c>
      <c r="BL452" s="17" t="s">
        <v>133</v>
      </c>
      <c r="BM452" s="147" t="s">
        <v>1839</v>
      </c>
    </row>
    <row r="453" spans="2:65" s="13" customFormat="1" ht="10.199999999999999">
      <c r="B453" s="160"/>
      <c r="D453" s="154" t="s">
        <v>360</v>
      </c>
      <c r="F453" s="162" t="s">
        <v>1840</v>
      </c>
      <c r="H453" s="163">
        <v>2.0419999999999998</v>
      </c>
      <c r="I453" s="164"/>
      <c r="L453" s="160"/>
      <c r="M453" s="165"/>
      <c r="T453" s="166"/>
      <c r="AT453" s="161" t="s">
        <v>360</v>
      </c>
      <c r="AU453" s="161" t="s">
        <v>113</v>
      </c>
      <c r="AV453" s="13" t="s">
        <v>87</v>
      </c>
      <c r="AW453" s="13" t="s">
        <v>4</v>
      </c>
      <c r="AX453" s="13" t="s">
        <v>85</v>
      </c>
      <c r="AY453" s="161" t="s">
        <v>348</v>
      </c>
    </row>
    <row r="454" spans="2:65" s="1" customFormat="1" ht="37.799999999999997" customHeight="1">
      <c r="B454" s="33"/>
      <c r="C454" s="136" t="s">
        <v>696</v>
      </c>
      <c r="D454" s="136" t="s">
        <v>352</v>
      </c>
      <c r="E454" s="137" t="s">
        <v>1841</v>
      </c>
      <c r="F454" s="138" t="s">
        <v>1842</v>
      </c>
      <c r="G454" s="139" t="s">
        <v>420</v>
      </c>
      <c r="H454" s="140">
        <v>6.05</v>
      </c>
      <c r="I454" s="141"/>
      <c r="J454" s="142">
        <f>ROUND(I454*H454,2)</f>
        <v>0</v>
      </c>
      <c r="K454" s="138" t="s">
        <v>356</v>
      </c>
      <c r="L454" s="33"/>
      <c r="M454" s="143" t="s">
        <v>32</v>
      </c>
      <c r="N454" s="144" t="s">
        <v>49</v>
      </c>
      <c r="P454" s="145">
        <f>O454*H454</f>
        <v>0</v>
      </c>
      <c r="Q454" s="145">
        <v>0</v>
      </c>
      <c r="R454" s="145">
        <f>Q454*H454</f>
        <v>0</v>
      </c>
      <c r="S454" s="145">
        <v>0</v>
      </c>
      <c r="T454" s="146">
        <f>S454*H454</f>
        <v>0</v>
      </c>
      <c r="AR454" s="147" t="s">
        <v>133</v>
      </c>
      <c r="AT454" s="147" t="s">
        <v>352</v>
      </c>
      <c r="AU454" s="147" t="s">
        <v>113</v>
      </c>
      <c r="AY454" s="17" t="s">
        <v>348</v>
      </c>
      <c r="BE454" s="148">
        <f>IF(N454="základní",J454,0)</f>
        <v>0</v>
      </c>
      <c r="BF454" s="148">
        <f>IF(N454="snížená",J454,0)</f>
        <v>0</v>
      </c>
      <c r="BG454" s="148">
        <f>IF(N454="zákl. přenesená",J454,0)</f>
        <v>0</v>
      </c>
      <c r="BH454" s="148">
        <f>IF(N454="sníž. přenesená",J454,0)</f>
        <v>0</v>
      </c>
      <c r="BI454" s="148">
        <f>IF(N454="nulová",J454,0)</f>
        <v>0</v>
      </c>
      <c r="BJ454" s="17" t="s">
        <v>85</v>
      </c>
      <c r="BK454" s="148">
        <f>ROUND(I454*H454,2)</f>
        <v>0</v>
      </c>
      <c r="BL454" s="17" t="s">
        <v>133</v>
      </c>
      <c r="BM454" s="147" t="s">
        <v>1843</v>
      </c>
    </row>
    <row r="455" spans="2:65" s="1" customFormat="1" ht="10.199999999999999">
      <c r="B455" s="33"/>
      <c r="D455" s="149" t="s">
        <v>358</v>
      </c>
      <c r="F455" s="150" t="s">
        <v>1844</v>
      </c>
      <c r="I455" s="151"/>
      <c r="L455" s="33"/>
      <c r="M455" s="152"/>
      <c r="T455" s="54"/>
      <c r="AT455" s="17" t="s">
        <v>358</v>
      </c>
      <c r="AU455" s="17" t="s">
        <v>113</v>
      </c>
    </row>
    <row r="456" spans="2:65" s="1" customFormat="1" ht="28.8">
      <c r="B456" s="33"/>
      <c r="D456" s="154" t="s">
        <v>589</v>
      </c>
      <c r="F456" s="188" t="s">
        <v>1845</v>
      </c>
      <c r="I456" s="151"/>
      <c r="L456" s="33"/>
      <c r="M456" s="152"/>
      <c r="T456" s="54"/>
      <c r="AT456" s="17" t="s">
        <v>589</v>
      </c>
      <c r="AU456" s="17" t="s">
        <v>113</v>
      </c>
    </row>
    <row r="457" spans="2:65" s="12" customFormat="1" ht="10.199999999999999">
      <c r="B457" s="153"/>
      <c r="D457" s="154" t="s">
        <v>360</v>
      </c>
      <c r="E457" s="155" t="s">
        <v>32</v>
      </c>
      <c r="F457" s="156" t="s">
        <v>1552</v>
      </c>
      <c r="H457" s="155" t="s">
        <v>32</v>
      </c>
      <c r="I457" s="157"/>
      <c r="L457" s="153"/>
      <c r="M457" s="158"/>
      <c r="T457" s="159"/>
      <c r="AT457" s="155" t="s">
        <v>360</v>
      </c>
      <c r="AU457" s="155" t="s">
        <v>113</v>
      </c>
      <c r="AV457" s="12" t="s">
        <v>85</v>
      </c>
      <c r="AW457" s="12" t="s">
        <v>39</v>
      </c>
      <c r="AX457" s="12" t="s">
        <v>78</v>
      </c>
      <c r="AY457" s="155" t="s">
        <v>348</v>
      </c>
    </row>
    <row r="458" spans="2:65" s="12" customFormat="1" ht="10.199999999999999">
      <c r="B458" s="153"/>
      <c r="D458" s="154" t="s">
        <v>360</v>
      </c>
      <c r="E458" s="155" t="s">
        <v>32</v>
      </c>
      <c r="F458" s="156" t="s">
        <v>1724</v>
      </c>
      <c r="H458" s="155" t="s">
        <v>32</v>
      </c>
      <c r="I458" s="157"/>
      <c r="L458" s="153"/>
      <c r="M458" s="158"/>
      <c r="T458" s="159"/>
      <c r="AT458" s="155" t="s">
        <v>360</v>
      </c>
      <c r="AU458" s="155" t="s">
        <v>113</v>
      </c>
      <c r="AV458" s="12" t="s">
        <v>85</v>
      </c>
      <c r="AW458" s="12" t="s">
        <v>39</v>
      </c>
      <c r="AX458" s="12" t="s">
        <v>78</v>
      </c>
      <c r="AY458" s="155" t="s">
        <v>348</v>
      </c>
    </row>
    <row r="459" spans="2:65" s="12" customFormat="1" ht="10.199999999999999">
      <c r="B459" s="153"/>
      <c r="D459" s="154" t="s">
        <v>360</v>
      </c>
      <c r="E459" s="155" t="s">
        <v>32</v>
      </c>
      <c r="F459" s="156" t="s">
        <v>1787</v>
      </c>
      <c r="H459" s="155" t="s">
        <v>32</v>
      </c>
      <c r="I459" s="157"/>
      <c r="L459" s="153"/>
      <c r="M459" s="158"/>
      <c r="T459" s="159"/>
      <c r="AT459" s="155" t="s">
        <v>360</v>
      </c>
      <c r="AU459" s="155" t="s">
        <v>113</v>
      </c>
      <c r="AV459" s="12" t="s">
        <v>85</v>
      </c>
      <c r="AW459" s="12" t="s">
        <v>39</v>
      </c>
      <c r="AX459" s="12" t="s">
        <v>78</v>
      </c>
      <c r="AY459" s="155" t="s">
        <v>348</v>
      </c>
    </row>
    <row r="460" spans="2:65" s="12" customFormat="1" ht="10.199999999999999">
      <c r="B460" s="153"/>
      <c r="D460" s="154" t="s">
        <v>360</v>
      </c>
      <c r="E460" s="155" t="s">
        <v>32</v>
      </c>
      <c r="F460" s="156" t="s">
        <v>1846</v>
      </c>
      <c r="H460" s="155" t="s">
        <v>32</v>
      </c>
      <c r="I460" s="157"/>
      <c r="L460" s="153"/>
      <c r="M460" s="158"/>
      <c r="T460" s="159"/>
      <c r="AT460" s="155" t="s">
        <v>360</v>
      </c>
      <c r="AU460" s="155" t="s">
        <v>113</v>
      </c>
      <c r="AV460" s="12" t="s">
        <v>85</v>
      </c>
      <c r="AW460" s="12" t="s">
        <v>39</v>
      </c>
      <c r="AX460" s="12" t="s">
        <v>78</v>
      </c>
      <c r="AY460" s="155" t="s">
        <v>348</v>
      </c>
    </row>
    <row r="461" spans="2:65" s="13" customFormat="1" ht="10.199999999999999">
      <c r="B461" s="160"/>
      <c r="D461" s="154" t="s">
        <v>360</v>
      </c>
      <c r="E461" s="161" t="s">
        <v>32</v>
      </c>
      <c r="F461" s="162" t="s">
        <v>1847</v>
      </c>
      <c r="H461" s="163">
        <v>6.05</v>
      </c>
      <c r="I461" s="164"/>
      <c r="L461" s="160"/>
      <c r="M461" s="165"/>
      <c r="T461" s="166"/>
      <c r="AT461" s="161" t="s">
        <v>360</v>
      </c>
      <c r="AU461" s="161" t="s">
        <v>113</v>
      </c>
      <c r="AV461" s="13" t="s">
        <v>87</v>
      </c>
      <c r="AW461" s="13" t="s">
        <v>39</v>
      </c>
      <c r="AX461" s="13" t="s">
        <v>85</v>
      </c>
      <c r="AY461" s="161" t="s">
        <v>348</v>
      </c>
    </row>
    <row r="462" spans="2:65" s="1" customFormat="1" ht="37.799999999999997" customHeight="1">
      <c r="B462" s="33"/>
      <c r="C462" s="136" t="s">
        <v>701</v>
      </c>
      <c r="D462" s="136" t="s">
        <v>352</v>
      </c>
      <c r="E462" s="137" t="s">
        <v>1848</v>
      </c>
      <c r="F462" s="138" t="s">
        <v>1849</v>
      </c>
      <c r="G462" s="139" t="s">
        <v>420</v>
      </c>
      <c r="H462" s="140">
        <v>10.585000000000001</v>
      </c>
      <c r="I462" s="141"/>
      <c r="J462" s="142">
        <f>ROUND(I462*H462,2)</f>
        <v>0</v>
      </c>
      <c r="K462" s="138" t="s">
        <v>737</v>
      </c>
      <c r="L462" s="33"/>
      <c r="M462" s="143" t="s">
        <v>32</v>
      </c>
      <c r="N462" s="144" t="s">
        <v>49</v>
      </c>
      <c r="P462" s="145">
        <f>O462*H462</f>
        <v>0</v>
      </c>
      <c r="Q462" s="145">
        <v>0</v>
      </c>
      <c r="R462" s="145">
        <f>Q462*H462</f>
        <v>0</v>
      </c>
      <c r="S462" s="145">
        <v>0</v>
      </c>
      <c r="T462" s="146">
        <f>S462*H462</f>
        <v>0</v>
      </c>
      <c r="AR462" s="147" t="s">
        <v>133</v>
      </c>
      <c r="AT462" s="147" t="s">
        <v>352</v>
      </c>
      <c r="AU462" s="147" t="s">
        <v>113</v>
      </c>
      <c r="AY462" s="17" t="s">
        <v>348</v>
      </c>
      <c r="BE462" s="148">
        <f>IF(N462="základní",J462,0)</f>
        <v>0</v>
      </c>
      <c r="BF462" s="148">
        <f>IF(N462="snížená",J462,0)</f>
        <v>0</v>
      </c>
      <c r="BG462" s="148">
        <f>IF(N462="zákl. přenesená",J462,0)</f>
        <v>0</v>
      </c>
      <c r="BH462" s="148">
        <f>IF(N462="sníž. přenesená",J462,0)</f>
        <v>0</v>
      </c>
      <c r="BI462" s="148">
        <f>IF(N462="nulová",J462,0)</f>
        <v>0</v>
      </c>
      <c r="BJ462" s="17" t="s">
        <v>85</v>
      </c>
      <c r="BK462" s="148">
        <f>ROUND(I462*H462,2)</f>
        <v>0</v>
      </c>
      <c r="BL462" s="17" t="s">
        <v>133</v>
      </c>
      <c r="BM462" s="147" t="s">
        <v>1850</v>
      </c>
    </row>
    <row r="463" spans="2:65" s="1" customFormat="1" ht="28.8">
      <c r="B463" s="33"/>
      <c r="D463" s="154" t="s">
        <v>589</v>
      </c>
      <c r="F463" s="188" t="s">
        <v>1845</v>
      </c>
      <c r="I463" s="151"/>
      <c r="L463" s="33"/>
      <c r="M463" s="152"/>
      <c r="T463" s="54"/>
      <c r="AT463" s="17" t="s">
        <v>589</v>
      </c>
      <c r="AU463" s="17" t="s">
        <v>113</v>
      </c>
    </row>
    <row r="464" spans="2:65" s="12" customFormat="1" ht="10.199999999999999">
      <c r="B464" s="153"/>
      <c r="D464" s="154" t="s">
        <v>360</v>
      </c>
      <c r="E464" s="155" t="s">
        <v>32</v>
      </c>
      <c r="F464" s="156" t="s">
        <v>1552</v>
      </c>
      <c r="H464" s="155" t="s">
        <v>32</v>
      </c>
      <c r="I464" s="157"/>
      <c r="L464" s="153"/>
      <c r="M464" s="158"/>
      <c r="T464" s="159"/>
      <c r="AT464" s="155" t="s">
        <v>360</v>
      </c>
      <c r="AU464" s="155" t="s">
        <v>113</v>
      </c>
      <c r="AV464" s="12" t="s">
        <v>85</v>
      </c>
      <c r="AW464" s="12" t="s">
        <v>39</v>
      </c>
      <c r="AX464" s="12" t="s">
        <v>78</v>
      </c>
      <c r="AY464" s="155" t="s">
        <v>348</v>
      </c>
    </row>
    <row r="465" spans="2:65" s="12" customFormat="1" ht="10.199999999999999">
      <c r="B465" s="153"/>
      <c r="D465" s="154" t="s">
        <v>360</v>
      </c>
      <c r="E465" s="155" t="s">
        <v>32</v>
      </c>
      <c r="F465" s="156" t="s">
        <v>1724</v>
      </c>
      <c r="H465" s="155" t="s">
        <v>32</v>
      </c>
      <c r="I465" s="157"/>
      <c r="L465" s="153"/>
      <c r="M465" s="158"/>
      <c r="T465" s="159"/>
      <c r="AT465" s="155" t="s">
        <v>360</v>
      </c>
      <c r="AU465" s="155" t="s">
        <v>113</v>
      </c>
      <c r="AV465" s="12" t="s">
        <v>85</v>
      </c>
      <c r="AW465" s="12" t="s">
        <v>39</v>
      </c>
      <c r="AX465" s="12" t="s">
        <v>78</v>
      </c>
      <c r="AY465" s="155" t="s">
        <v>348</v>
      </c>
    </row>
    <row r="466" spans="2:65" s="12" customFormat="1" ht="10.199999999999999">
      <c r="B466" s="153"/>
      <c r="D466" s="154" t="s">
        <v>360</v>
      </c>
      <c r="E466" s="155" t="s">
        <v>32</v>
      </c>
      <c r="F466" s="156" t="s">
        <v>1782</v>
      </c>
      <c r="H466" s="155" t="s">
        <v>32</v>
      </c>
      <c r="I466" s="157"/>
      <c r="L466" s="153"/>
      <c r="M466" s="158"/>
      <c r="T466" s="159"/>
      <c r="AT466" s="155" t="s">
        <v>360</v>
      </c>
      <c r="AU466" s="155" t="s">
        <v>113</v>
      </c>
      <c r="AV466" s="12" t="s">
        <v>85</v>
      </c>
      <c r="AW466" s="12" t="s">
        <v>39</v>
      </c>
      <c r="AX466" s="12" t="s">
        <v>78</v>
      </c>
      <c r="AY466" s="155" t="s">
        <v>348</v>
      </c>
    </row>
    <row r="467" spans="2:65" s="12" customFormat="1" ht="10.199999999999999">
      <c r="B467" s="153"/>
      <c r="D467" s="154" t="s">
        <v>360</v>
      </c>
      <c r="E467" s="155" t="s">
        <v>32</v>
      </c>
      <c r="F467" s="156" t="s">
        <v>1851</v>
      </c>
      <c r="H467" s="155" t="s">
        <v>32</v>
      </c>
      <c r="I467" s="157"/>
      <c r="L467" s="153"/>
      <c r="M467" s="158"/>
      <c r="T467" s="159"/>
      <c r="AT467" s="155" t="s">
        <v>360</v>
      </c>
      <c r="AU467" s="155" t="s">
        <v>113</v>
      </c>
      <c r="AV467" s="12" t="s">
        <v>85</v>
      </c>
      <c r="AW467" s="12" t="s">
        <v>39</v>
      </c>
      <c r="AX467" s="12" t="s">
        <v>78</v>
      </c>
      <c r="AY467" s="155" t="s">
        <v>348</v>
      </c>
    </row>
    <row r="468" spans="2:65" s="13" customFormat="1" ht="10.199999999999999">
      <c r="B468" s="160"/>
      <c r="D468" s="154" t="s">
        <v>360</v>
      </c>
      <c r="E468" s="161" t="s">
        <v>32</v>
      </c>
      <c r="F468" s="162" t="s">
        <v>1852</v>
      </c>
      <c r="H468" s="163">
        <v>10.585000000000001</v>
      </c>
      <c r="I468" s="164"/>
      <c r="L468" s="160"/>
      <c r="M468" s="165"/>
      <c r="T468" s="166"/>
      <c r="AT468" s="161" t="s">
        <v>360</v>
      </c>
      <c r="AU468" s="161" t="s">
        <v>113</v>
      </c>
      <c r="AV468" s="13" t="s">
        <v>87</v>
      </c>
      <c r="AW468" s="13" t="s">
        <v>39</v>
      </c>
      <c r="AX468" s="13" t="s">
        <v>85</v>
      </c>
      <c r="AY468" s="161" t="s">
        <v>348</v>
      </c>
    </row>
    <row r="469" spans="2:65" s="1" customFormat="1" ht="37.799999999999997" customHeight="1">
      <c r="B469" s="33"/>
      <c r="C469" s="136" t="s">
        <v>706</v>
      </c>
      <c r="D469" s="136" t="s">
        <v>352</v>
      </c>
      <c r="E469" s="137" t="s">
        <v>1853</v>
      </c>
      <c r="F469" s="138" t="s">
        <v>1854</v>
      </c>
      <c r="G469" s="139" t="s">
        <v>420</v>
      </c>
      <c r="H469" s="140">
        <v>55.2</v>
      </c>
      <c r="I469" s="141"/>
      <c r="J469" s="142">
        <f>ROUND(I469*H469,2)</f>
        <v>0</v>
      </c>
      <c r="K469" s="138" t="s">
        <v>737</v>
      </c>
      <c r="L469" s="33"/>
      <c r="M469" s="143" t="s">
        <v>32</v>
      </c>
      <c r="N469" s="144" t="s">
        <v>49</v>
      </c>
      <c r="P469" s="145">
        <f>O469*H469</f>
        <v>0</v>
      </c>
      <c r="Q469" s="145">
        <v>0</v>
      </c>
      <c r="R469" s="145">
        <f>Q469*H469</f>
        <v>0</v>
      </c>
      <c r="S469" s="145">
        <v>0</v>
      </c>
      <c r="T469" s="146">
        <f>S469*H469</f>
        <v>0</v>
      </c>
      <c r="AR469" s="147" t="s">
        <v>133</v>
      </c>
      <c r="AT469" s="147" t="s">
        <v>352</v>
      </c>
      <c r="AU469" s="147" t="s">
        <v>113</v>
      </c>
      <c r="AY469" s="17" t="s">
        <v>348</v>
      </c>
      <c r="BE469" s="148">
        <f>IF(N469="základní",J469,0)</f>
        <v>0</v>
      </c>
      <c r="BF469" s="148">
        <f>IF(N469="snížená",J469,0)</f>
        <v>0</v>
      </c>
      <c r="BG469" s="148">
        <f>IF(N469="zákl. přenesená",J469,0)</f>
        <v>0</v>
      </c>
      <c r="BH469" s="148">
        <f>IF(N469="sníž. přenesená",J469,0)</f>
        <v>0</v>
      </c>
      <c r="BI469" s="148">
        <f>IF(N469="nulová",J469,0)</f>
        <v>0</v>
      </c>
      <c r="BJ469" s="17" t="s">
        <v>85</v>
      </c>
      <c r="BK469" s="148">
        <f>ROUND(I469*H469,2)</f>
        <v>0</v>
      </c>
      <c r="BL469" s="17" t="s">
        <v>133</v>
      </c>
      <c r="BM469" s="147" t="s">
        <v>1855</v>
      </c>
    </row>
    <row r="470" spans="2:65" s="1" customFormat="1" ht="28.8">
      <c r="B470" s="33"/>
      <c r="D470" s="154" t="s">
        <v>589</v>
      </c>
      <c r="F470" s="188" t="s">
        <v>1845</v>
      </c>
      <c r="I470" s="151"/>
      <c r="L470" s="33"/>
      <c r="M470" s="152"/>
      <c r="T470" s="54"/>
      <c r="AT470" s="17" t="s">
        <v>589</v>
      </c>
      <c r="AU470" s="17" t="s">
        <v>113</v>
      </c>
    </row>
    <row r="471" spans="2:65" s="12" customFormat="1" ht="10.199999999999999">
      <c r="B471" s="153"/>
      <c r="D471" s="154" t="s">
        <v>360</v>
      </c>
      <c r="E471" s="155" t="s">
        <v>32</v>
      </c>
      <c r="F471" s="156" t="s">
        <v>1552</v>
      </c>
      <c r="H471" s="155" t="s">
        <v>32</v>
      </c>
      <c r="I471" s="157"/>
      <c r="L471" s="153"/>
      <c r="M471" s="158"/>
      <c r="T471" s="159"/>
      <c r="AT471" s="155" t="s">
        <v>360</v>
      </c>
      <c r="AU471" s="155" t="s">
        <v>113</v>
      </c>
      <c r="AV471" s="12" t="s">
        <v>85</v>
      </c>
      <c r="AW471" s="12" t="s">
        <v>39</v>
      </c>
      <c r="AX471" s="12" t="s">
        <v>78</v>
      </c>
      <c r="AY471" s="155" t="s">
        <v>348</v>
      </c>
    </row>
    <row r="472" spans="2:65" s="12" customFormat="1" ht="10.199999999999999">
      <c r="B472" s="153"/>
      <c r="D472" s="154" t="s">
        <v>360</v>
      </c>
      <c r="E472" s="155" t="s">
        <v>32</v>
      </c>
      <c r="F472" s="156" t="s">
        <v>1724</v>
      </c>
      <c r="H472" s="155" t="s">
        <v>32</v>
      </c>
      <c r="I472" s="157"/>
      <c r="L472" s="153"/>
      <c r="M472" s="158"/>
      <c r="T472" s="159"/>
      <c r="AT472" s="155" t="s">
        <v>360</v>
      </c>
      <c r="AU472" s="155" t="s">
        <v>113</v>
      </c>
      <c r="AV472" s="12" t="s">
        <v>85</v>
      </c>
      <c r="AW472" s="12" t="s">
        <v>39</v>
      </c>
      <c r="AX472" s="12" t="s">
        <v>78</v>
      </c>
      <c r="AY472" s="155" t="s">
        <v>348</v>
      </c>
    </row>
    <row r="473" spans="2:65" s="12" customFormat="1" ht="10.199999999999999">
      <c r="B473" s="153"/>
      <c r="D473" s="154" t="s">
        <v>360</v>
      </c>
      <c r="E473" s="155" t="s">
        <v>32</v>
      </c>
      <c r="F473" s="156" t="s">
        <v>1784</v>
      </c>
      <c r="H473" s="155" t="s">
        <v>32</v>
      </c>
      <c r="I473" s="157"/>
      <c r="L473" s="153"/>
      <c r="M473" s="158"/>
      <c r="T473" s="159"/>
      <c r="AT473" s="155" t="s">
        <v>360</v>
      </c>
      <c r="AU473" s="155" t="s">
        <v>113</v>
      </c>
      <c r="AV473" s="12" t="s">
        <v>85</v>
      </c>
      <c r="AW473" s="12" t="s">
        <v>39</v>
      </c>
      <c r="AX473" s="12" t="s">
        <v>78</v>
      </c>
      <c r="AY473" s="155" t="s">
        <v>348</v>
      </c>
    </row>
    <row r="474" spans="2:65" s="12" customFormat="1" ht="10.199999999999999">
      <c r="B474" s="153"/>
      <c r="D474" s="154" t="s">
        <v>360</v>
      </c>
      <c r="E474" s="155" t="s">
        <v>32</v>
      </c>
      <c r="F474" s="156" t="s">
        <v>1856</v>
      </c>
      <c r="H474" s="155" t="s">
        <v>32</v>
      </c>
      <c r="I474" s="157"/>
      <c r="L474" s="153"/>
      <c r="M474" s="158"/>
      <c r="T474" s="159"/>
      <c r="AT474" s="155" t="s">
        <v>360</v>
      </c>
      <c r="AU474" s="155" t="s">
        <v>113</v>
      </c>
      <c r="AV474" s="12" t="s">
        <v>85</v>
      </c>
      <c r="AW474" s="12" t="s">
        <v>39</v>
      </c>
      <c r="AX474" s="12" t="s">
        <v>78</v>
      </c>
      <c r="AY474" s="155" t="s">
        <v>348</v>
      </c>
    </row>
    <row r="475" spans="2:65" s="13" customFormat="1" ht="10.199999999999999">
      <c r="B475" s="160"/>
      <c r="D475" s="154" t="s">
        <v>360</v>
      </c>
      <c r="E475" s="161" t="s">
        <v>32</v>
      </c>
      <c r="F475" s="162" t="s">
        <v>1857</v>
      </c>
      <c r="H475" s="163">
        <v>61.25</v>
      </c>
      <c r="I475" s="164"/>
      <c r="L475" s="160"/>
      <c r="M475" s="165"/>
      <c r="T475" s="166"/>
      <c r="AT475" s="161" t="s">
        <v>360</v>
      </c>
      <c r="AU475" s="161" t="s">
        <v>113</v>
      </c>
      <c r="AV475" s="13" t="s">
        <v>87</v>
      </c>
      <c r="AW475" s="13" t="s">
        <v>39</v>
      </c>
      <c r="AX475" s="13" t="s">
        <v>78</v>
      </c>
      <c r="AY475" s="161" t="s">
        <v>348</v>
      </c>
    </row>
    <row r="476" spans="2:65" s="13" customFormat="1" ht="10.199999999999999">
      <c r="B476" s="160"/>
      <c r="D476" s="154" t="s">
        <v>360</v>
      </c>
      <c r="E476" s="161" t="s">
        <v>32</v>
      </c>
      <c r="F476" s="162" t="s">
        <v>1858</v>
      </c>
      <c r="H476" s="163">
        <v>-6.05</v>
      </c>
      <c r="I476" s="164"/>
      <c r="L476" s="160"/>
      <c r="M476" s="165"/>
      <c r="T476" s="166"/>
      <c r="AT476" s="161" t="s">
        <v>360</v>
      </c>
      <c r="AU476" s="161" t="s">
        <v>113</v>
      </c>
      <c r="AV476" s="13" t="s">
        <v>87</v>
      </c>
      <c r="AW476" s="13" t="s">
        <v>39</v>
      </c>
      <c r="AX476" s="13" t="s">
        <v>78</v>
      </c>
      <c r="AY476" s="161" t="s">
        <v>348</v>
      </c>
    </row>
    <row r="477" spans="2:65" s="14" customFormat="1" ht="10.199999999999999">
      <c r="B477" s="171"/>
      <c r="D477" s="154" t="s">
        <v>360</v>
      </c>
      <c r="E477" s="172" t="s">
        <v>32</v>
      </c>
      <c r="F477" s="173" t="s">
        <v>444</v>
      </c>
      <c r="H477" s="174">
        <v>55.2</v>
      </c>
      <c r="I477" s="175"/>
      <c r="L477" s="171"/>
      <c r="M477" s="176"/>
      <c r="T477" s="177"/>
      <c r="AT477" s="172" t="s">
        <v>360</v>
      </c>
      <c r="AU477" s="172" t="s">
        <v>113</v>
      </c>
      <c r="AV477" s="14" t="s">
        <v>133</v>
      </c>
      <c r="AW477" s="14" t="s">
        <v>39</v>
      </c>
      <c r="AX477" s="14" t="s">
        <v>85</v>
      </c>
      <c r="AY477" s="172" t="s">
        <v>348</v>
      </c>
    </row>
    <row r="478" spans="2:65" s="1" customFormat="1" ht="37.799999999999997" customHeight="1">
      <c r="B478" s="33"/>
      <c r="C478" s="136" t="s">
        <v>710</v>
      </c>
      <c r="D478" s="136" t="s">
        <v>352</v>
      </c>
      <c r="E478" s="137" t="s">
        <v>1859</v>
      </c>
      <c r="F478" s="138" t="s">
        <v>1860</v>
      </c>
      <c r="G478" s="139" t="s">
        <v>1641</v>
      </c>
      <c r="H478" s="140">
        <v>0.3</v>
      </c>
      <c r="I478" s="141"/>
      <c r="J478" s="142">
        <f>ROUND(I478*H478,2)</f>
        <v>0</v>
      </c>
      <c r="K478" s="138" t="s">
        <v>737</v>
      </c>
      <c r="L478" s="33"/>
      <c r="M478" s="143" t="s">
        <v>32</v>
      </c>
      <c r="N478" s="144" t="s">
        <v>49</v>
      </c>
      <c r="P478" s="145">
        <f>O478*H478</f>
        <v>0</v>
      </c>
      <c r="Q478" s="145">
        <v>0</v>
      </c>
      <c r="R478" s="145">
        <f>Q478*H478</f>
        <v>0</v>
      </c>
      <c r="S478" s="145">
        <v>0</v>
      </c>
      <c r="T478" s="146">
        <f>S478*H478</f>
        <v>0</v>
      </c>
      <c r="AR478" s="147" t="s">
        <v>133</v>
      </c>
      <c r="AT478" s="147" t="s">
        <v>352</v>
      </c>
      <c r="AU478" s="147" t="s">
        <v>113</v>
      </c>
      <c r="AY478" s="17" t="s">
        <v>348</v>
      </c>
      <c r="BE478" s="148">
        <f>IF(N478="základní",J478,0)</f>
        <v>0</v>
      </c>
      <c r="BF478" s="148">
        <f>IF(N478="snížená",J478,0)</f>
        <v>0</v>
      </c>
      <c r="BG478" s="148">
        <f>IF(N478="zákl. přenesená",J478,0)</f>
        <v>0</v>
      </c>
      <c r="BH478" s="148">
        <f>IF(N478="sníž. přenesená",J478,0)</f>
        <v>0</v>
      </c>
      <c r="BI478" s="148">
        <f>IF(N478="nulová",J478,0)</f>
        <v>0</v>
      </c>
      <c r="BJ478" s="17" t="s">
        <v>85</v>
      </c>
      <c r="BK478" s="148">
        <f>ROUND(I478*H478,2)</f>
        <v>0</v>
      </c>
      <c r="BL478" s="17" t="s">
        <v>133</v>
      </c>
      <c r="BM478" s="147" t="s">
        <v>1861</v>
      </c>
    </row>
    <row r="479" spans="2:65" s="12" customFormat="1" ht="10.199999999999999">
      <c r="B479" s="153"/>
      <c r="D479" s="154" t="s">
        <v>360</v>
      </c>
      <c r="E479" s="155" t="s">
        <v>32</v>
      </c>
      <c r="F479" s="156" t="s">
        <v>361</v>
      </c>
      <c r="H479" s="155" t="s">
        <v>32</v>
      </c>
      <c r="I479" s="157"/>
      <c r="L479" s="153"/>
      <c r="M479" s="158"/>
      <c r="T479" s="159"/>
      <c r="AT479" s="155" t="s">
        <v>360</v>
      </c>
      <c r="AU479" s="155" t="s">
        <v>113</v>
      </c>
      <c r="AV479" s="12" t="s">
        <v>85</v>
      </c>
      <c r="AW479" s="12" t="s">
        <v>39</v>
      </c>
      <c r="AX479" s="12" t="s">
        <v>78</v>
      </c>
      <c r="AY479" s="155" t="s">
        <v>348</v>
      </c>
    </row>
    <row r="480" spans="2:65" s="12" customFormat="1" ht="10.199999999999999">
      <c r="B480" s="153"/>
      <c r="D480" s="154" t="s">
        <v>360</v>
      </c>
      <c r="E480" s="155" t="s">
        <v>32</v>
      </c>
      <c r="F480" s="156" t="s">
        <v>1552</v>
      </c>
      <c r="H480" s="155" t="s">
        <v>32</v>
      </c>
      <c r="I480" s="157"/>
      <c r="L480" s="153"/>
      <c r="M480" s="158"/>
      <c r="T480" s="159"/>
      <c r="AT480" s="155" t="s">
        <v>360</v>
      </c>
      <c r="AU480" s="155" t="s">
        <v>113</v>
      </c>
      <c r="AV480" s="12" t="s">
        <v>85</v>
      </c>
      <c r="AW480" s="12" t="s">
        <v>39</v>
      </c>
      <c r="AX480" s="12" t="s">
        <v>78</v>
      </c>
      <c r="AY480" s="155" t="s">
        <v>348</v>
      </c>
    </row>
    <row r="481" spans="2:65" s="12" customFormat="1" ht="10.199999999999999">
      <c r="B481" s="153"/>
      <c r="D481" s="154" t="s">
        <v>360</v>
      </c>
      <c r="E481" s="155" t="s">
        <v>32</v>
      </c>
      <c r="F481" s="156" t="s">
        <v>1862</v>
      </c>
      <c r="H481" s="155" t="s">
        <v>32</v>
      </c>
      <c r="I481" s="157"/>
      <c r="L481" s="153"/>
      <c r="M481" s="158"/>
      <c r="T481" s="159"/>
      <c r="AT481" s="155" t="s">
        <v>360</v>
      </c>
      <c r="AU481" s="155" t="s">
        <v>113</v>
      </c>
      <c r="AV481" s="12" t="s">
        <v>85</v>
      </c>
      <c r="AW481" s="12" t="s">
        <v>39</v>
      </c>
      <c r="AX481" s="12" t="s">
        <v>78</v>
      </c>
      <c r="AY481" s="155" t="s">
        <v>348</v>
      </c>
    </row>
    <row r="482" spans="2:65" s="12" customFormat="1" ht="10.199999999999999">
      <c r="B482" s="153"/>
      <c r="D482" s="154" t="s">
        <v>360</v>
      </c>
      <c r="E482" s="155" t="s">
        <v>32</v>
      </c>
      <c r="F482" s="156" t="s">
        <v>1863</v>
      </c>
      <c r="H482" s="155" t="s">
        <v>32</v>
      </c>
      <c r="I482" s="157"/>
      <c r="L482" s="153"/>
      <c r="M482" s="158"/>
      <c r="T482" s="159"/>
      <c r="AT482" s="155" t="s">
        <v>360</v>
      </c>
      <c r="AU482" s="155" t="s">
        <v>113</v>
      </c>
      <c r="AV482" s="12" t="s">
        <v>85</v>
      </c>
      <c r="AW482" s="12" t="s">
        <v>39</v>
      </c>
      <c r="AX482" s="12" t="s">
        <v>78</v>
      </c>
      <c r="AY482" s="155" t="s">
        <v>348</v>
      </c>
    </row>
    <row r="483" spans="2:65" s="12" customFormat="1" ht="10.199999999999999">
      <c r="B483" s="153"/>
      <c r="D483" s="154" t="s">
        <v>360</v>
      </c>
      <c r="E483" s="155" t="s">
        <v>32</v>
      </c>
      <c r="F483" s="156" t="s">
        <v>1864</v>
      </c>
      <c r="H483" s="155" t="s">
        <v>32</v>
      </c>
      <c r="I483" s="157"/>
      <c r="L483" s="153"/>
      <c r="M483" s="158"/>
      <c r="T483" s="159"/>
      <c r="AT483" s="155" t="s">
        <v>360</v>
      </c>
      <c r="AU483" s="155" t="s">
        <v>113</v>
      </c>
      <c r="AV483" s="12" t="s">
        <v>85</v>
      </c>
      <c r="AW483" s="12" t="s">
        <v>39</v>
      </c>
      <c r="AX483" s="12" t="s">
        <v>78</v>
      </c>
      <c r="AY483" s="155" t="s">
        <v>348</v>
      </c>
    </row>
    <row r="484" spans="2:65" s="13" customFormat="1" ht="10.199999999999999">
      <c r="B484" s="160"/>
      <c r="D484" s="154" t="s">
        <v>360</v>
      </c>
      <c r="E484" s="162" t="s">
        <v>32</v>
      </c>
      <c r="F484" s="170" t="s">
        <v>157</v>
      </c>
      <c r="H484" s="163">
        <v>0.3</v>
      </c>
      <c r="I484" s="164"/>
      <c r="L484" s="160"/>
      <c r="M484" s="165"/>
      <c r="T484" s="166"/>
      <c r="AT484" s="161" t="s">
        <v>360</v>
      </c>
      <c r="AU484" s="161" t="s">
        <v>113</v>
      </c>
      <c r="AV484" s="13" t="s">
        <v>87</v>
      </c>
      <c r="AW484" s="13" t="s">
        <v>39</v>
      </c>
      <c r="AX484" s="13" t="s">
        <v>85</v>
      </c>
      <c r="AY484" s="161" t="s">
        <v>348</v>
      </c>
    </row>
    <row r="485" spans="2:65" s="1" customFormat="1" ht="16.5" customHeight="1">
      <c r="B485" s="33"/>
      <c r="C485" s="178" t="s">
        <v>719</v>
      </c>
      <c r="D485" s="178" t="s">
        <v>496</v>
      </c>
      <c r="E485" s="179" t="s">
        <v>1865</v>
      </c>
      <c r="F485" s="180" t="s">
        <v>1866</v>
      </c>
      <c r="G485" s="181" t="s">
        <v>1867</v>
      </c>
      <c r="H485" s="182">
        <v>2</v>
      </c>
      <c r="I485" s="183"/>
      <c r="J485" s="184">
        <f>ROUND(I485*H485,2)</f>
        <v>0</v>
      </c>
      <c r="K485" s="180" t="s">
        <v>737</v>
      </c>
      <c r="L485" s="185"/>
      <c r="M485" s="186" t="s">
        <v>32</v>
      </c>
      <c r="N485" s="187" t="s">
        <v>49</v>
      </c>
      <c r="P485" s="145">
        <f>O485*H485</f>
        <v>0</v>
      </c>
      <c r="Q485" s="145">
        <v>2.5000000000000001E-4</v>
      </c>
      <c r="R485" s="145">
        <f>Q485*H485</f>
        <v>5.0000000000000001E-4</v>
      </c>
      <c r="S485" s="145">
        <v>0</v>
      </c>
      <c r="T485" s="146">
        <f>S485*H485</f>
        <v>0</v>
      </c>
      <c r="AR485" s="147" t="s">
        <v>433</v>
      </c>
      <c r="AT485" s="147" t="s">
        <v>496</v>
      </c>
      <c r="AU485" s="147" t="s">
        <v>113</v>
      </c>
      <c r="AY485" s="17" t="s">
        <v>348</v>
      </c>
      <c r="BE485" s="148">
        <f>IF(N485="základní",J485,0)</f>
        <v>0</v>
      </c>
      <c r="BF485" s="148">
        <f>IF(N485="snížená",J485,0)</f>
        <v>0</v>
      </c>
      <c r="BG485" s="148">
        <f>IF(N485="zákl. přenesená",J485,0)</f>
        <v>0</v>
      </c>
      <c r="BH485" s="148">
        <f>IF(N485="sníž. přenesená",J485,0)</f>
        <v>0</v>
      </c>
      <c r="BI485" s="148">
        <f>IF(N485="nulová",J485,0)</f>
        <v>0</v>
      </c>
      <c r="BJ485" s="17" t="s">
        <v>85</v>
      </c>
      <c r="BK485" s="148">
        <f>ROUND(I485*H485,2)</f>
        <v>0</v>
      </c>
      <c r="BL485" s="17" t="s">
        <v>133</v>
      </c>
      <c r="BM485" s="147" t="s">
        <v>1868</v>
      </c>
    </row>
    <row r="486" spans="2:65" s="1" customFormat="1" ht="21.75" customHeight="1">
      <c r="B486" s="33"/>
      <c r="C486" s="136" t="s">
        <v>725</v>
      </c>
      <c r="D486" s="136" t="s">
        <v>352</v>
      </c>
      <c r="E486" s="137" t="s">
        <v>1680</v>
      </c>
      <c r="F486" s="138" t="s">
        <v>1681</v>
      </c>
      <c r="G486" s="139" t="s">
        <v>355</v>
      </c>
      <c r="H486" s="140">
        <v>0.6</v>
      </c>
      <c r="I486" s="141"/>
      <c r="J486" s="142">
        <f>ROUND(I486*H486,2)</f>
        <v>0</v>
      </c>
      <c r="K486" s="138" t="s">
        <v>356</v>
      </c>
      <c r="L486" s="33"/>
      <c r="M486" s="143" t="s">
        <v>32</v>
      </c>
      <c r="N486" s="144" t="s">
        <v>49</v>
      </c>
      <c r="P486" s="145">
        <f>O486*H486</f>
        <v>0</v>
      </c>
      <c r="Q486" s="145">
        <v>0</v>
      </c>
      <c r="R486" s="145">
        <f>Q486*H486</f>
        <v>0</v>
      </c>
      <c r="S486" s="145">
        <v>0</v>
      </c>
      <c r="T486" s="146">
        <f>S486*H486</f>
        <v>0</v>
      </c>
      <c r="AR486" s="147" t="s">
        <v>133</v>
      </c>
      <c r="AT486" s="147" t="s">
        <v>352</v>
      </c>
      <c r="AU486" s="147" t="s">
        <v>113</v>
      </c>
      <c r="AY486" s="17" t="s">
        <v>348</v>
      </c>
      <c r="BE486" s="148">
        <f>IF(N486="základní",J486,0)</f>
        <v>0</v>
      </c>
      <c r="BF486" s="148">
        <f>IF(N486="snížená",J486,0)</f>
        <v>0</v>
      </c>
      <c r="BG486" s="148">
        <f>IF(N486="zákl. přenesená",J486,0)</f>
        <v>0</v>
      </c>
      <c r="BH486" s="148">
        <f>IF(N486="sníž. přenesená",J486,0)</f>
        <v>0</v>
      </c>
      <c r="BI486" s="148">
        <f>IF(N486="nulová",J486,0)</f>
        <v>0</v>
      </c>
      <c r="BJ486" s="17" t="s">
        <v>85</v>
      </c>
      <c r="BK486" s="148">
        <f>ROUND(I486*H486,2)</f>
        <v>0</v>
      </c>
      <c r="BL486" s="17" t="s">
        <v>133</v>
      </c>
      <c r="BM486" s="147" t="s">
        <v>1869</v>
      </c>
    </row>
    <row r="487" spans="2:65" s="1" customFormat="1" ht="10.199999999999999">
      <c r="B487" s="33"/>
      <c r="D487" s="149" t="s">
        <v>358</v>
      </c>
      <c r="F487" s="150" t="s">
        <v>1683</v>
      </c>
      <c r="I487" s="151"/>
      <c r="L487" s="33"/>
      <c r="M487" s="152"/>
      <c r="T487" s="54"/>
      <c r="AT487" s="17" t="s">
        <v>358</v>
      </c>
      <c r="AU487" s="17" t="s">
        <v>113</v>
      </c>
    </row>
    <row r="488" spans="2:65" s="12" customFormat="1" ht="10.199999999999999">
      <c r="B488" s="153"/>
      <c r="D488" s="154" t="s">
        <v>360</v>
      </c>
      <c r="E488" s="155" t="s">
        <v>32</v>
      </c>
      <c r="F488" s="156" t="s">
        <v>361</v>
      </c>
      <c r="H488" s="155" t="s">
        <v>32</v>
      </c>
      <c r="I488" s="157"/>
      <c r="L488" s="153"/>
      <c r="M488" s="158"/>
      <c r="T488" s="159"/>
      <c r="AT488" s="155" t="s">
        <v>360</v>
      </c>
      <c r="AU488" s="155" t="s">
        <v>113</v>
      </c>
      <c r="AV488" s="12" t="s">
        <v>85</v>
      </c>
      <c r="AW488" s="12" t="s">
        <v>39</v>
      </c>
      <c r="AX488" s="12" t="s">
        <v>78</v>
      </c>
      <c r="AY488" s="155" t="s">
        <v>348</v>
      </c>
    </row>
    <row r="489" spans="2:65" s="12" customFormat="1" ht="10.199999999999999">
      <c r="B489" s="153"/>
      <c r="D489" s="154" t="s">
        <v>360</v>
      </c>
      <c r="E489" s="155" t="s">
        <v>32</v>
      </c>
      <c r="F489" s="156" t="s">
        <v>1552</v>
      </c>
      <c r="H489" s="155" t="s">
        <v>32</v>
      </c>
      <c r="I489" s="157"/>
      <c r="L489" s="153"/>
      <c r="M489" s="158"/>
      <c r="T489" s="159"/>
      <c r="AT489" s="155" t="s">
        <v>360</v>
      </c>
      <c r="AU489" s="155" t="s">
        <v>113</v>
      </c>
      <c r="AV489" s="12" t="s">
        <v>85</v>
      </c>
      <c r="AW489" s="12" t="s">
        <v>39</v>
      </c>
      <c r="AX489" s="12" t="s">
        <v>78</v>
      </c>
      <c r="AY489" s="155" t="s">
        <v>348</v>
      </c>
    </row>
    <row r="490" spans="2:65" s="12" customFormat="1" ht="10.199999999999999">
      <c r="B490" s="153"/>
      <c r="D490" s="154" t="s">
        <v>360</v>
      </c>
      <c r="E490" s="155" t="s">
        <v>32</v>
      </c>
      <c r="F490" s="156" t="s">
        <v>1870</v>
      </c>
      <c r="H490" s="155" t="s">
        <v>32</v>
      </c>
      <c r="I490" s="157"/>
      <c r="L490" s="153"/>
      <c r="M490" s="158"/>
      <c r="T490" s="159"/>
      <c r="AT490" s="155" t="s">
        <v>360</v>
      </c>
      <c r="AU490" s="155" t="s">
        <v>113</v>
      </c>
      <c r="AV490" s="12" t="s">
        <v>85</v>
      </c>
      <c r="AW490" s="12" t="s">
        <v>39</v>
      </c>
      <c r="AX490" s="12" t="s">
        <v>78</v>
      </c>
      <c r="AY490" s="155" t="s">
        <v>348</v>
      </c>
    </row>
    <row r="491" spans="2:65" s="12" customFormat="1" ht="10.199999999999999">
      <c r="B491" s="153"/>
      <c r="D491" s="154" t="s">
        <v>360</v>
      </c>
      <c r="E491" s="155" t="s">
        <v>32</v>
      </c>
      <c r="F491" s="156" t="s">
        <v>1555</v>
      </c>
      <c r="H491" s="155" t="s">
        <v>32</v>
      </c>
      <c r="I491" s="157"/>
      <c r="L491" s="153"/>
      <c r="M491" s="158"/>
      <c r="T491" s="159"/>
      <c r="AT491" s="155" t="s">
        <v>360</v>
      </c>
      <c r="AU491" s="155" t="s">
        <v>113</v>
      </c>
      <c r="AV491" s="12" t="s">
        <v>85</v>
      </c>
      <c r="AW491" s="12" t="s">
        <v>39</v>
      </c>
      <c r="AX491" s="12" t="s">
        <v>78</v>
      </c>
      <c r="AY491" s="155" t="s">
        <v>348</v>
      </c>
    </row>
    <row r="492" spans="2:65" s="12" customFormat="1" ht="10.199999999999999">
      <c r="B492" s="153"/>
      <c r="D492" s="154" t="s">
        <v>360</v>
      </c>
      <c r="E492" s="155" t="s">
        <v>32</v>
      </c>
      <c r="F492" s="156" t="s">
        <v>1871</v>
      </c>
      <c r="H492" s="155" t="s">
        <v>32</v>
      </c>
      <c r="I492" s="157"/>
      <c r="L492" s="153"/>
      <c r="M492" s="158"/>
      <c r="T492" s="159"/>
      <c r="AT492" s="155" t="s">
        <v>360</v>
      </c>
      <c r="AU492" s="155" t="s">
        <v>113</v>
      </c>
      <c r="AV492" s="12" t="s">
        <v>85</v>
      </c>
      <c r="AW492" s="12" t="s">
        <v>39</v>
      </c>
      <c r="AX492" s="12" t="s">
        <v>78</v>
      </c>
      <c r="AY492" s="155" t="s">
        <v>348</v>
      </c>
    </row>
    <row r="493" spans="2:65" s="13" customFormat="1" ht="10.199999999999999">
      <c r="B493" s="160"/>
      <c r="D493" s="154" t="s">
        <v>360</v>
      </c>
      <c r="E493" s="162" t="s">
        <v>32</v>
      </c>
      <c r="F493" s="170" t="s">
        <v>159</v>
      </c>
      <c r="H493" s="163">
        <v>0.6</v>
      </c>
      <c r="I493" s="164"/>
      <c r="L493" s="160"/>
      <c r="M493" s="165"/>
      <c r="T493" s="166"/>
      <c r="AT493" s="161" t="s">
        <v>360</v>
      </c>
      <c r="AU493" s="161" t="s">
        <v>113</v>
      </c>
      <c r="AV493" s="13" t="s">
        <v>87</v>
      </c>
      <c r="AW493" s="13" t="s">
        <v>39</v>
      </c>
      <c r="AX493" s="13" t="s">
        <v>85</v>
      </c>
      <c r="AY493" s="161" t="s">
        <v>348</v>
      </c>
    </row>
    <row r="494" spans="2:65" s="1" customFormat="1" ht="21.75" customHeight="1">
      <c r="B494" s="33"/>
      <c r="C494" s="136" t="s">
        <v>732</v>
      </c>
      <c r="D494" s="136" t="s">
        <v>352</v>
      </c>
      <c r="E494" s="137" t="s">
        <v>1696</v>
      </c>
      <c r="F494" s="138" t="s">
        <v>1697</v>
      </c>
      <c r="G494" s="139" t="s">
        <v>355</v>
      </c>
      <c r="H494" s="140">
        <v>0.6</v>
      </c>
      <c r="I494" s="141"/>
      <c r="J494" s="142">
        <f>ROUND(I494*H494,2)</f>
        <v>0</v>
      </c>
      <c r="K494" s="138" t="s">
        <v>356</v>
      </c>
      <c r="L494" s="33"/>
      <c r="M494" s="143" t="s">
        <v>32</v>
      </c>
      <c r="N494" s="144" t="s">
        <v>49</v>
      </c>
      <c r="P494" s="145">
        <f>O494*H494</f>
        <v>0</v>
      </c>
      <c r="Q494" s="145">
        <v>0</v>
      </c>
      <c r="R494" s="145">
        <f>Q494*H494</f>
        <v>0</v>
      </c>
      <c r="S494" s="145">
        <v>0</v>
      </c>
      <c r="T494" s="146">
        <f>S494*H494</f>
        <v>0</v>
      </c>
      <c r="AR494" s="147" t="s">
        <v>133</v>
      </c>
      <c r="AT494" s="147" t="s">
        <v>352</v>
      </c>
      <c r="AU494" s="147" t="s">
        <v>113</v>
      </c>
      <c r="AY494" s="17" t="s">
        <v>348</v>
      </c>
      <c r="BE494" s="148">
        <f>IF(N494="základní",J494,0)</f>
        <v>0</v>
      </c>
      <c r="BF494" s="148">
        <f>IF(N494="snížená",J494,0)</f>
        <v>0</v>
      </c>
      <c r="BG494" s="148">
        <f>IF(N494="zákl. přenesená",J494,0)</f>
        <v>0</v>
      </c>
      <c r="BH494" s="148">
        <f>IF(N494="sníž. přenesená",J494,0)</f>
        <v>0</v>
      </c>
      <c r="BI494" s="148">
        <f>IF(N494="nulová",J494,0)</f>
        <v>0</v>
      </c>
      <c r="BJ494" s="17" t="s">
        <v>85</v>
      </c>
      <c r="BK494" s="148">
        <f>ROUND(I494*H494,2)</f>
        <v>0</v>
      </c>
      <c r="BL494" s="17" t="s">
        <v>133</v>
      </c>
      <c r="BM494" s="147" t="s">
        <v>1872</v>
      </c>
    </row>
    <row r="495" spans="2:65" s="1" customFormat="1" ht="10.199999999999999">
      <c r="B495" s="33"/>
      <c r="D495" s="149" t="s">
        <v>358</v>
      </c>
      <c r="F495" s="150" t="s">
        <v>1699</v>
      </c>
      <c r="I495" s="151"/>
      <c r="L495" s="33"/>
      <c r="M495" s="152"/>
      <c r="T495" s="54"/>
      <c r="AT495" s="17" t="s">
        <v>358</v>
      </c>
      <c r="AU495" s="17" t="s">
        <v>113</v>
      </c>
    </row>
    <row r="496" spans="2:65" s="13" customFormat="1" ht="10.199999999999999">
      <c r="B496" s="160"/>
      <c r="D496" s="154" t="s">
        <v>360</v>
      </c>
      <c r="E496" s="161" t="s">
        <v>32</v>
      </c>
      <c r="F496" s="162" t="s">
        <v>1873</v>
      </c>
      <c r="H496" s="163">
        <v>0.6</v>
      </c>
      <c r="I496" s="164"/>
      <c r="L496" s="160"/>
      <c r="M496" s="165"/>
      <c r="T496" s="166"/>
      <c r="AT496" s="161" t="s">
        <v>360</v>
      </c>
      <c r="AU496" s="161" t="s">
        <v>113</v>
      </c>
      <c r="AV496" s="13" t="s">
        <v>87</v>
      </c>
      <c r="AW496" s="13" t="s">
        <v>39</v>
      </c>
      <c r="AX496" s="13" t="s">
        <v>85</v>
      </c>
      <c r="AY496" s="161" t="s">
        <v>348</v>
      </c>
    </row>
    <row r="497" spans="2:65" s="1" customFormat="1" ht="24.15" customHeight="1">
      <c r="B497" s="33"/>
      <c r="C497" s="136" t="s">
        <v>734</v>
      </c>
      <c r="D497" s="136" t="s">
        <v>352</v>
      </c>
      <c r="E497" s="137" t="s">
        <v>1702</v>
      </c>
      <c r="F497" s="138" t="s">
        <v>1703</v>
      </c>
      <c r="G497" s="139" t="s">
        <v>355</v>
      </c>
      <c r="H497" s="140">
        <v>2.4</v>
      </c>
      <c r="I497" s="141"/>
      <c r="J497" s="142">
        <f>ROUND(I497*H497,2)</f>
        <v>0</v>
      </c>
      <c r="K497" s="138" t="s">
        <v>356</v>
      </c>
      <c r="L497" s="33"/>
      <c r="M497" s="143" t="s">
        <v>32</v>
      </c>
      <c r="N497" s="144" t="s">
        <v>49</v>
      </c>
      <c r="P497" s="145">
        <f>O497*H497</f>
        <v>0</v>
      </c>
      <c r="Q497" s="145">
        <v>0</v>
      </c>
      <c r="R497" s="145">
        <f>Q497*H497</f>
        <v>0</v>
      </c>
      <c r="S497" s="145">
        <v>0</v>
      </c>
      <c r="T497" s="146">
        <f>S497*H497</f>
        <v>0</v>
      </c>
      <c r="AR497" s="147" t="s">
        <v>133</v>
      </c>
      <c r="AT497" s="147" t="s">
        <v>352</v>
      </c>
      <c r="AU497" s="147" t="s">
        <v>113</v>
      </c>
      <c r="AY497" s="17" t="s">
        <v>348</v>
      </c>
      <c r="BE497" s="148">
        <f>IF(N497="základní",J497,0)</f>
        <v>0</v>
      </c>
      <c r="BF497" s="148">
        <f>IF(N497="snížená",J497,0)</f>
        <v>0</v>
      </c>
      <c r="BG497" s="148">
        <f>IF(N497="zákl. přenesená",J497,0)</f>
        <v>0</v>
      </c>
      <c r="BH497" s="148">
        <f>IF(N497="sníž. přenesená",J497,0)</f>
        <v>0</v>
      </c>
      <c r="BI497" s="148">
        <f>IF(N497="nulová",J497,0)</f>
        <v>0</v>
      </c>
      <c r="BJ497" s="17" t="s">
        <v>85</v>
      </c>
      <c r="BK497" s="148">
        <f>ROUND(I497*H497,2)</f>
        <v>0</v>
      </c>
      <c r="BL497" s="17" t="s">
        <v>133</v>
      </c>
      <c r="BM497" s="147" t="s">
        <v>1874</v>
      </c>
    </row>
    <row r="498" spans="2:65" s="1" customFormat="1" ht="10.199999999999999">
      <c r="B498" s="33"/>
      <c r="D498" s="149" t="s">
        <v>358</v>
      </c>
      <c r="F498" s="150" t="s">
        <v>1705</v>
      </c>
      <c r="I498" s="151"/>
      <c r="L498" s="33"/>
      <c r="M498" s="152"/>
      <c r="T498" s="54"/>
      <c r="AT498" s="17" t="s">
        <v>358</v>
      </c>
      <c r="AU498" s="17" t="s">
        <v>113</v>
      </c>
    </row>
    <row r="499" spans="2:65" s="13" customFormat="1" ht="10.199999999999999">
      <c r="B499" s="160"/>
      <c r="D499" s="154" t="s">
        <v>360</v>
      </c>
      <c r="E499" s="161" t="s">
        <v>32</v>
      </c>
      <c r="F499" s="162" t="s">
        <v>1873</v>
      </c>
      <c r="H499" s="163">
        <v>0.6</v>
      </c>
      <c r="I499" s="164"/>
      <c r="L499" s="160"/>
      <c r="M499" s="165"/>
      <c r="T499" s="166"/>
      <c r="AT499" s="161" t="s">
        <v>360</v>
      </c>
      <c r="AU499" s="161" t="s">
        <v>113</v>
      </c>
      <c r="AV499" s="13" t="s">
        <v>87</v>
      </c>
      <c r="AW499" s="13" t="s">
        <v>39</v>
      </c>
      <c r="AX499" s="13" t="s">
        <v>85</v>
      </c>
      <c r="AY499" s="161" t="s">
        <v>348</v>
      </c>
    </row>
    <row r="500" spans="2:65" s="13" customFormat="1" ht="10.199999999999999">
      <c r="B500" s="160"/>
      <c r="D500" s="154" t="s">
        <v>360</v>
      </c>
      <c r="F500" s="162" t="s">
        <v>1875</v>
      </c>
      <c r="H500" s="163">
        <v>2.4</v>
      </c>
      <c r="I500" s="164"/>
      <c r="L500" s="160"/>
      <c r="M500" s="165"/>
      <c r="T500" s="166"/>
      <c r="AT500" s="161" t="s">
        <v>360</v>
      </c>
      <c r="AU500" s="161" t="s">
        <v>113</v>
      </c>
      <c r="AV500" s="13" t="s">
        <v>87</v>
      </c>
      <c r="AW500" s="13" t="s">
        <v>4</v>
      </c>
      <c r="AX500" s="13" t="s">
        <v>85</v>
      </c>
      <c r="AY500" s="161" t="s">
        <v>348</v>
      </c>
    </row>
    <row r="501" spans="2:65" s="1" customFormat="1" ht="24.15" customHeight="1">
      <c r="B501" s="33"/>
      <c r="C501" s="136" t="s">
        <v>739</v>
      </c>
      <c r="D501" s="136" t="s">
        <v>352</v>
      </c>
      <c r="E501" s="137" t="s">
        <v>1876</v>
      </c>
      <c r="F501" s="138" t="s">
        <v>1877</v>
      </c>
      <c r="G501" s="139" t="s">
        <v>408</v>
      </c>
      <c r="H501" s="140">
        <v>2.7E-2</v>
      </c>
      <c r="I501" s="141"/>
      <c r="J501" s="142">
        <f>ROUND(I501*H501,2)</f>
        <v>0</v>
      </c>
      <c r="K501" s="138" t="s">
        <v>356</v>
      </c>
      <c r="L501" s="33"/>
      <c r="M501" s="143" t="s">
        <v>32</v>
      </c>
      <c r="N501" s="144" t="s">
        <v>49</v>
      </c>
      <c r="P501" s="145">
        <f>O501*H501</f>
        <v>0</v>
      </c>
      <c r="Q501" s="145">
        <v>1.06277</v>
      </c>
      <c r="R501" s="145">
        <f>Q501*H501</f>
        <v>2.8694789999999998E-2</v>
      </c>
      <c r="S501" s="145">
        <v>0</v>
      </c>
      <c r="T501" s="146">
        <f>S501*H501</f>
        <v>0</v>
      </c>
      <c r="AR501" s="147" t="s">
        <v>133</v>
      </c>
      <c r="AT501" s="147" t="s">
        <v>352</v>
      </c>
      <c r="AU501" s="147" t="s">
        <v>113</v>
      </c>
      <c r="AY501" s="17" t="s">
        <v>348</v>
      </c>
      <c r="BE501" s="148">
        <f>IF(N501="základní",J501,0)</f>
        <v>0</v>
      </c>
      <c r="BF501" s="148">
        <f>IF(N501="snížená",J501,0)</f>
        <v>0</v>
      </c>
      <c r="BG501" s="148">
        <f>IF(N501="zákl. přenesená",J501,0)</f>
        <v>0</v>
      </c>
      <c r="BH501" s="148">
        <f>IF(N501="sníž. přenesená",J501,0)</f>
        <v>0</v>
      </c>
      <c r="BI501" s="148">
        <f>IF(N501="nulová",J501,0)</f>
        <v>0</v>
      </c>
      <c r="BJ501" s="17" t="s">
        <v>85</v>
      </c>
      <c r="BK501" s="148">
        <f>ROUND(I501*H501,2)</f>
        <v>0</v>
      </c>
      <c r="BL501" s="17" t="s">
        <v>133</v>
      </c>
      <c r="BM501" s="147" t="s">
        <v>1878</v>
      </c>
    </row>
    <row r="502" spans="2:65" s="1" customFormat="1" ht="10.199999999999999">
      <c r="B502" s="33"/>
      <c r="D502" s="149" t="s">
        <v>358</v>
      </c>
      <c r="F502" s="150" t="s">
        <v>1879</v>
      </c>
      <c r="I502" s="151"/>
      <c r="L502" s="33"/>
      <c r="M502" s="152"/>
      <c r="T502" s="54"/>
      <c r="AT502" s="17" t="s">
        <v>358</v>
      </c>
      <c r="AU502" s="17" t="s">
        <v>113</v>
      </c>
    </row>
    <row r="503" spans="2:65" s="12" customFormat="1" ht="10.199999999999999">
      <c r="B503" s="153"/>
      <c r="D503" s="154" t="s">
        <v>360</v>
      </c>
      <c r="E503" s="155" t="s">
        <v>32</v>
      </c>
      <c r="F503" s="156" t="s">
        <v>361</v>
      </c>
      <c r="H503" s="155" t="s">
        <v>32</v>
      </c>
      <c r="I503" s="157"/>
      <c r="L503" s="153"/>
      <c r="M503" s="158"/>
      <c r="T503" s="159"/>
      <c r="AT503" s="155" t="s">
        <v>360</v>
      </c>
      <c r="AU503" s="155" t="s">
        <v>113</v>
      </c>
      <c r="AV503" s="12" t="s">
        <v>85</v>
      </c>
      <c r="AW503" s="12" t="s">
        <v>39</v>
      </c>
      <c r="AX503" s="12" t="s">
        <v>78</v>
      </c>
      <c r="AY503" s="155" t="s">
        <v>348</v>
      </c>
    </row>
    <row r="504" spans="2:65" s="12" customFormat="1" ht="10.199999999999999">
      <c r="B504" s="153"/>
      <c r="D504" s="154" t="s">
        <v>360</v>
      </c>
      <c r="E504" s="155" t="s">
        <v>32</v>
      </c>
      <c r="F504" s="156" t="s">
        <v>1552</v>
      </c>
      <c r="H504" s="155" t="s">
        <v>32</v>
      </c>
      <c r="I504" s="157"/>
      <c r="L504" s="153"/>
      <c r="M504" s="158"/>
      <c r="T504" s="159"/>
      <c r="AT504" s="155" t="s">
        <v>360</v>
      </c>
      <c r="AU504" s="155" t="s">
        <v>113</v>
      </c>
      <c r="AV504" s="12" t="s">
        <v>85</v>
      </c>
      <c r="AW504" s="12" t="s">
        <v>39</v>
      </c>
      <c r="AX504" s="12" t="s">
        <v>78</v>
      </c>
      <c r="AY504" s="155" t="s">
        <v>348</v>
      </c>
    </row>
    <row r="505" spans="2:65" s="12" customFormat="1" ht="10.199999999999999">
      <c r="B505" s="153"/>
      <c r="D505" s="154" t="s">
        <v>360</v>
      </c>
      <c r="E505" s="155" t="s">
        <v>32</v>
      </c>
      <c r="F505" s="156" t="s">
        <v>1724</v>
      </c>
      <c r="H505" s="155" t="s">
        <v>32</v>
      </c>
      <c r="I505" s="157"/>
      <c r="L505" s="153"/>
      <c r="M505" s="158"/>
      <c r="T505" s="159"/>
      <c r="AT505" s="155" t="s">
        <v>360</v>
      </c>
      <c r="AU505" s="155" t="s">
        <v>113</v>
      </c>
      <c r="AV505" s="12" t="s">
        <v>85</v>
      </c>
      <c r="AW505" s="12" t="s">
        <v>39</v>
      </c>
      <c r="AX505" s="12" t="s">
        <v>78</v>
      </c>
      <c r="AY505" s="155" t="s">
        <v>348</v>
      </c>
    </row>
    <row r="506" spans="2:65" s="12" customFormat="1" ht="10.199999999999999">
      <c r="B506" s="153"/>
      <c r="D506" s="154" t="s">
        <v>360</v>
      </c>
      <c r="E506" s="155" t="s">
        <v>32</v>
      </c>
      <c r="F506" s="156" t="s">
        <v>1880</v>
      </c>
      <c r="H506" s="155" t="s">
        <v>32</v>
      </c>
      <c r="I506" s="157"/>
      <c r="L506" s="153"/>
      <c r="M506" s="158"/>
      <c r="T506" s="159"/>
      <c r="AT506" s="155" t="s">
        <v>360</v>
      </c>
      <c r="AU506" s="155" t="s">
        <v>113</v>
      </c>
      <c r="AV506" s="12" t="s">
        <v>85</v>
      </c>
      <c r="AW506" s="12" t="s">
        <v>39</v>
      </c>
      <c r="AX506" s="12" t="s">
        <v>78</v>
      </c>
      <c r="AY506" s="155" t="s">
        <v>348</v>
      </c>
    </row>
    <row r="507" spans="2:65" s="12" customFormat="1" ht="10.199999999999999">
      <c r="B507" s="153"/>
      <c r="D507" s="154" t="s">
        <v>360</v>
      </c>
      <c r="E507" s="155" t="s">
        <v>32</v>
      </c>
      <c r="F507" s="156" t="s">
        <v>1881</v>
      </c>
      <c r="H507" s="155" t="s">
        <v>32</v>
      </c>
      <c r="I507" s="157"/>
      <c r="L507" s="153"/>
      <c r="M507" s="158"/>
      <c r="T507" s="159"/>
      <c r="AT507" s="155" t="s">
        <v>360</v>
      </c>
      <c r="AU507" s="155" t="s">
        <v>113</v>
      </c>
      <c r="AV507" s="12" t="s">
        <v>85</v>
      </c>
      <c r="AW507" s="12" t="s">
        <v>39</v>
      </c>
      <c r="AX507" s="12" t="s">
        <v>78</v>
      </c>
      <c r="AY507" s="155" t="s">
        <v>348</v>
      </c>
    </row>
    <row r="508" spans="2:65" s="12" customFormat="1" ht="10.199999999999999">
      <c r="B508" s="153"/>
      <c r="D508" s="154" t="s">
        <v>360</v>
      </c>
      <c r="E508" s="155" t="s">
        <v>32</v>
      </c>
      <c r="F508" s="156" t="s">
        <v>1882</v>
      </c>
      <c r="H508" s="155" t="s">
        <v>32</v>
      </c>
      <c r="I508" s="157"/>
      <c r="L508" s="153"/>
      <c r="M508" s="158"/>
      <c r="T508" s="159"/>
      <c r="AT508" s="155" t="s">
        <v>360</v>
      </c>
      <c r="AU508" s="155" t="s">
        <v>113</v>
      </c>
      <c r="AV508" s="12" t="s">
        <v>85</v>
      </c>
      <c r="AW508" s="12" t="s">
        <v>39</v>
      </c>
      <c r="AX508" s="12" t="s">
        <v>78</v>
      </c>
      <c r="AY508" s="155" t="s">
        <v>348</v>
      </c>
    </row>
    <row r="509" spans="2:65" s="12" customFormat="1" ht="10.199999999999999">
      <c r="B509" s="153"/>
      <c r="D509" s="154" t="s">
        <v>360</v>
      </c>
      <c r="E509" s="155" t="s">
        <v>32</v>
      </c>
      <c r="F509" s="156" t="s">
        <v>1883</v>
      </c>
      <c r="H509" s="155" t="s">
        <v>32</v>
      </c>
      <c r="I509" s="157"/>
      <c r="L509" s="153"/>
      <c r="M509" s="158"/>
      <c r="T509" s="159"/>
      <c r="AT509" s="155" t="s">
        <v>360</v>
      </c>
      <c r="AU509" s="155" t="s">
        <v>113</v>
      </c>
      <c r="AV509" s="12" t="s">
        <v>85</v>
      </c>
      <c r="AW509" s="12" t="s">
        <v>39</v>
      </c>
      <c r="AX509" s="12" t="s">
        <v>78</v>
      </c>
      <c r="AY509" s="155" t="s">
        <v>348</v>
      </c>
    </row>
    <row r="510" spans="2:65" s="12" customFormat="1" ht="10.199999999999999">
      <c r="B510" s="153"/>
      <c r="D510" s="154" t="s">
        <v>360</v>
      </c>
      <c r="E510" s="155" t="s">
        <v>32</v>
      </c>
      <c r="F510" s="156" t="s">
        <v>1884</v>
      </c>
      <c r="H510" s="155" t="s">
        <v>32</v>
      </c>
      <c r="I510" s="157"/>
      <c r="L510" s="153"/>
      <c r="M510" s="158"/>
      <c r="T510" s="159"/>
      <c r="AT510" s="155" t="s">
        <v>360</v>
      </c>
      <c r="AU510" s="155" t="s">
        <v>113</v>
      </c>
      <c r="AV510" s="12" t="s">
        <v>85</v>
      </c>
      <c r="AW510" s="12" t="s">
        <v>39</v>
      </c>
      <c r="AX510" s="12" t="s">
        <v>78</v>
      </c>
      <c r="AY510" s="155" t="s">
        <v>348</v>
      </c>
    </row>
    <row r="511" spans="2:65" s="13" customFormat="1" ht="10.199999999999999">
      <c r="B511" s="160"/>
      <c r="D511" s="154" t="s">
        <v>360</v>
      </c>
      <c r="E511" s="162" t="s">
        <v>32</v>
      </c>
      <c r="F511" s="170" t="s">
        <v>173</v>
      </c>
      <c r="H511" s="163">
        <v>2.7E-2</v>
      </c>
      <c r="I511" s="164"/>
      <c r="L511" s="160"/>
      <c r="M511" s="165"/>
      <c r="T511" s="166"/>
      <c r="AT511" s="161" t="s">
        <v>360</v>
      </c>
      <c r="AU511" s="161" t="s">
        <v>113</v>
      </c>
      <c r="AV511" s="13" t="s">
        <v>87</v>
      </c>
      <c r="AW511" s="13" t="s">
        <v>39</v>
      </c>
      <c r="AX511" s="13" t="s">
        <v>85</v>
      </c>
      <c r="AY511" s="161" t="s">
        <v>348</v>
      </c>
    </row>
    <row r="512" spans="2:65" s="11" customFormat="1" ht="20.85" customHeight="1">
      <c r="B512" s="124"/>
      <c r="D512" s="125" t="s">
        <v>77</v>
      </c>
      <c r="E512" s="134" t="s">
        <v>1885</v>
      </c>
      <c r="F512" s="134" t="s">
        <v>1886</v>
      </c>
      <c r="I512" s="127"/>
      <c r="J512" s="135">
        <f>BK512</f>
        <v>0</v>
      </c>
      <c r="L512" s="124"/>
      <c r="M512" s="129"/>
      <c r="P512" s="130">
        <f>SUM(P513:P584)</f>
        <v>0</v>
      </c>
      <c r="R512" s="130">
        <f>SUM(R513:R584)</f>
        <v>0.59500000000000008</v>
      </c>
      <c r="T512" s="131">
        <f>SUM(T513:T584)</f>
        <v>0</v>
      </c>
      <c r="AR512" s="125" t="s">
        <v>85</v>
      </c>
      <c r="AT512" s="132" t="s">
        <v>77</v>
      </c>
      <c r="AU512" s="132" t="s">
        <v>87</v>
      </c>
      <c r="AY512" s="125" t="s">
        <v>348</v>
      </c>
      <c r="BK512" s="133">
        <f>SUM(BK513:BK584)</f>
        <v>0</v>
      </c>
    </row>
    <row r="513" spans="2:65" s="1" customFormat="1" ht="37.799999999999997" customHeight="1">
      <c r="B513" s="33"/>
      <c r="C513" s="136" t="s">
        <v>744</v>
      </c>
      <c r="D513" s="136" t="s">
        <v>352</v>
      </c>
      <c r="E513" s="137" t="s">
        <v>1887</v>
      </c>
      <c r="F513" s="138" t="s">
        <v>1888</v>
      </c>
      <c r="G513" s="139" t="s">
        <v>515</v>
      </c>
      <c r="H513" s="140">
        <v>560</v>
      </c>
      <c r="I513" s="141"/>
      <c r="J513" s="142">
        <f>ROUND(I513*H513,2)</f>
        <v>0</v>
      </c>
      <c r="K513" s="138" t="s">
        <v>356</v>
      </c>
      <c r="L513" s="33"/>
      <c r="M513" s="143" t="s">
        <v>32</v>
      </c>
      <c r="N513" s="144" t="s">
        <v>49</v>
      </c>
      <c r="P513" s="145">
        <f>O513*H513</f>
        <v>0</v>
      </c>
      <c r="Q513" s="145">
        <v>0</v>
      </c>
      <c r="R513" s="145">
        <f>Q513*H513</f>
        <v>0</v>
      </c>
      <c r="S513" s="145">
        <v>0</v>
      </c>
      <c r="T513" s="146">
        <f>S513*H513</f>
        <v>0</v>
      </c>
      <c r="AR513" s="147" t="s">
        <v>133</v>
      </c>
      <c r="AT513" s="147" t="s">
        <v>352</v>
      </c>
      <c r="AU513" s="147" t="s">
        <v>113</v>
      </c>
      <c r="AY513" s="17" t="s">
        <v>348</v>
      </c>
      <c r="BE513" s="148">
        <f>IF(N513="základní",J513,0)</f>
        <v>0</v>
      </c>
      <c r="BF513" s="148">
        <f>IF(N513="snížená",J513,0)</f>
        <v>0</v>
      </c>
      <c r="BG513" s="148">
        <f>IF(N513="zákl. přenesená",J513,0)</f>
        <v>0</v>
      </c>
      <c r="BH513" s="148">
        <f>IF(N513="sníž. přenesená",J513,0)</f>
        <v>0</v>
      </c>
      <c r="BI513" s="148">
        <f>IF(N513="nulová",J513,0)</f>
        <v>0</v>
      </c>
      <c r="BJ513" s="17" t="s">
        <v>85</v>
      </c>
      <c r="BK513" s="148">
        <f>ROUND(I513*H513,2)</f>
        <v>0</v>
      </c>
      <c r="BL513" s="17" t="s">
        <v>133</v>
      </c>
      <c r="BM513" s="147" t="s">
        <v>1889</v>
      </c>
    </row>
    <row r="514" spans="2:65" s="1" customFormat="1" ht="10.199999999999999">
      <c r="B514" s="33"/>
      <c r="D514" s="149" t="s">
        <v>358</v>
      </c>
      <c r="F514" s="150" t="s">
        <v>1890</v>
      </c>
      <c r="I514" s="151"/>
      <c r="L514" s="33"/>
      <c r="M514" s="152"/>
      <c r="T514" s="54"/>
      <c r="AT514" s="17" t="s">
        <v>358</v>
      </c>
      <c r="AU514" s="17" t="s">
        <v>113</v>
      </c>
    </row>
    <row r="515" spans="2:65" s="12" customFormat="1" ht="10.199999999999999">
      <c r="B515" s="153"/>
      <c r="D515" s="154" t="s">
        <v>360</v>
      </c>
      <c r="E515" s="155" t="s">
        <v>32</v>
      </c>
      <c r="F515" s="156" t="s">
        <v>1552</v>
      </c>
      <c r="H515" s="155" t="s">
        <v>32</v>
      </c>
      <c r="I515" s="157"/>
      <c r="L515" s="153"/>
      <c r="M515" s="158"/>
      <c r="T515" s="159"/>
      <c r="AT515" s="155" t="s">
        <v>360</v>
      </c>
      <c r="AU515" s="155" t="s">
        <v>113</v>
      </c>
      <c r="AV515" s="12" t="s">
        <v>85</v>
      </c>
      <c r="AW515" s="12" t="s">
        <v>39</v>
      </c>
      <c r="AX515" s="12" t="s">
        <v>78</v>
      </c>
      <c r="AY515" s="155" t="s">
        <v>348</v>
      </c>
    </row>
    <row r="516" spans="2:65" s="12" customFormat="1" ht="10.199999999999999">
      <c r="B516" s="153"/>
      <c r="D516" s="154" t="s">
        <v>360</v>
      </c>
      <c r="E516" s="155" t="s">
        <v>32</v>
      </c>
      <c r="F516" s="156" t="s">
        <v>1891</v>
      </c>
      <c r="H516" s="155" t="s">
        <v>32</v>
      </c>
      <c r="I516" s="157"/>
      <c r="L516" s="153"/>
      <c r="M516" s="158"/>
      <c r="T516" s="159"/>
      <c r="AT516" s="155" t="s">
        <v>360</v>
      </c>
      <c r="AU516" s="155" t="s">
        <v>113</v>
      </c>
      <c r="AV516" s="12" t="s">
        <v>85</v>
      </c>
      <c r="AW516" s="12" t="s">
        <v>39</v>
      </c>
      <c r="AX516" s="12" t="s">
        <v>78</v>
      </c>
      <c r="AY516" s="155" t="s">
        <v>348</v>
      </c>
    </row>
    <row r="517" spans="2:65" s="12" customFormat="1" ht="10.199999999999999">
      <c r="B517" s="153"/>
      <c r="D517" s="154" t="s">
        <v>360</v>
      </c>
      <c r="E517" s="155" t="s">
        <v>32</v>
      </c>
      <c r="F517" s="156" t="s">
        <v>1892</v>
      </c>
      <c r="H517" s="155" t="s">
        <v>32</v>
      </c>
      <c r="I517" s="157"/>
      <c r="L517" s="153"/>
      <c r="M517" s="158"/>
      <c r="T517" s="159"/>
      <c r="AT517" s="155" t="s">
        <v>360</v>
      </c>
      <c r="AU517" s="155" t="s">
        <v>113</v>
      </c>
      <c r="AV517" s="12" t="s">
        <v>85</v>
      </c>
      <c r="AW517" s="12" t="s">
        <v>39</v>
      </c>
      <c r="AX517" s="12" t="s">
        <v>78</v>
      </c>
      <c r="AY517" s="155" t="s">
        <v>348</v>
      </c>
    </row>
    <row r="518" spans="2:65" s="12" customFormat="1" ht="10.199999999999999">
      <c r="B518" s="153"/>
      <c r="D518" s="154" t="s">
        <v>360</v>
      </c>
      <c r="E518" s="155" t="s">
        <v>32</v>
      </c>
      <c r="F518" s="156" t="s">
        <v>1893</v>
      </c>
      <c r="H518" s="155" t="s">
        <v>32</v>
      </c>
      <c r="I518" s="157"/>
      <c r="L518" s="153"/>
      <c r="M518" s="158"/>
      <c r="T518" s="159"/>
      <c r="AT518" s="155" t="s">
        <v>360</v>
      </c>
      <c r="AU518" s="155" t="s">
        <v>113</v>
      </c>
      <c r="AV518" s="12" t="s">
        <v>85</v>
      </c>
      <c r="AW518" s="12" t="s">
        <v>39</v>
      </c>
      <c r="AX518" s="12" t="s">
        <v>78</v>
      </c>
      <c r="AY518" s="155" t="s">
        <v>348</v>
      </c>
    </row>
    <row r="519" spans="2:65" s="13" customFormat="1" ht="10.199999999999999">
      <c r="B519" s="160"/>
      <c r="D519" s="154" t="s">
        <v>360</v>
      </c>
      <c r="E519" s="161" t="s">
        <v>32</v>
      </c>
      <c r="F519" s="162" t="s">
        <v>1894</v>
      </c>
      <c r="H519" s="163">
        <v>210</v>
      </c>
      <c r="I519" s="164"/>
      <c r="L519" s="160"/>
      <c r="M519" s="165"/>
      <c r="T519" s="166"/>
      <c r="AT519" s="161" t="s">
        <v>360</v>
      </c>
      <c r="AU519" s="161" t="s">
        <v>113</v>
      </c>
      <c r="AV519" s="13" t="s">
        <v>87</v>
      </c>
      <c r="AW519" s="13" t="s">
        <v>39</v>
      </c>
      <c r="AX519" s="13" t="s">
        <v>78</v>
      </c>
      <c r="AY519" s="161" t="s">
        <v>348</v>
      </c>
    </row>
    <row r="520" spans="2:65" s="12" customFormat="1" ht="10.199999999999999">
      <c r="B520" s="153"/>
      <c r="D520" s="154" t="s">
        <v>360</v>
      </c>
      <c r="E520" s="155" t="s">
        <v>32</v>
      </c>
      <c r="F520" s="156" t="s">
        <v>1895</v>
      </c>
      <c r="H520" s="155" t="s">
        <v>32</v>
      </c>
      <c r="I520" s="157"/>
      <c r="L520" s="153"/>
      <c r="M520" s="158"/>
      <c r="T520" s="159"/>
      <c r="AT520" s="155" t="s">
        <v>360</v>
      </c>
      <c r="AU520" s="155" t="s">
        <v>113</v>
      </c>
      <c r="AV520" s="12" t="s">
        <v>85</v>
      </c>
      <c r="AW520" s="12" t="s">
        <v>39</v>
      </c>
      <c r="AX520" s="12" t="s">
        <v>78</v>
      </c>
      <c r="AY520" s="155" t="s">
        <v>348</v>
      </c>
    </row>
    <row r="521" spans="2:65" s="12" customFormat="1" ht="10.199999999999999">
      <c r="B521" s="153"/>
      <c r="D521" s="154" t="s">
        <v>360</v>
      </c>
      <c r="E521" s="155" t="s">
        <v>32</v>
      </c>
      <c r="F521" s="156" t="s">
        <v>1896</v>
      </c>
      <c r="H521" s="155" t="s">
        <v>32</v>
      </c>
      <c r="I521" s="157"/>
      <c r="L521" s="153"/>
      <c r="M521" s="158"/>
      <c r="T521" s="159"/>
      <c r="AT521" s="155" t="s">
        <v>360</v>
      </c>
      <c r="AU521" s="155" t="s">
        <v>113</v>
      </c>
      <c r="AV521" s="12" t="s">
        <v>85</v>
      </c>
      <c r="AW521" s="12" t="s">
        <v>39</v>
      </c>
      <c r="AX521" s="12" t="s">
        <v>78</v>
      </c>
      <c r="AY521" s="155" t="s">
        <v>348</v>
      </c>
    </row>
    <row r="522" spans="2:65" s="12" customFormat="1" ht="10.199999999999999">
      <c r="B522" s="153"/>
      <c r="D522" s="154" t="s">
        <v>360</v>
      </c>
      <c r="E522" s="155" t="s">
        <v>32</v>
      </c>
      <c r="F522" s="156" t="s">
        <v>1893</v>
      </c>
      <c r="H522" s="155" t="s">
        <v>32</v>
      </c>
      <c r="I522" s="157"/>
      <c r="L522" s="153"/>
      <c r="M522" s="158"/>
      <c r="T522" s="159"/>
      <c r="AT522" s="155" t="s">
        <v>360</v>
      </c>
      <c r="AU522" s="155" t="s">
        <v>113</v>
      </c>
      <c r="AV522" s="12" t="s">
        <v>85</v>
      </c>
      <c r="AW522" s="12" t="s">
        <v>39</v>
      </c>
      <c r="AX522" s="12" t="s">
        <v>78</v>
      </c>
      <c r="AY522" s="155" t="s">
        <v>348</v>
      </c>
    </row>
    <row r="523" spans="2:65" s="13" customFormat="1" ht="10.199999999999999">
      <c r="B523" s="160"/>
      <c r="D523" s="154" t="s">
        <v>360</v>
      </c>
      <c r="E523" s="161" t="s">
        <v>32</v>
      </c>
      <c r="F523" s="162" t="s">
        <v>1897</v>
      </c>
      <c r="H523" s="163">
        <v>350</v>
      </c>
      <c r="I523" s="164"/>
      <c r="L523" s="160"/>
      <c r="M523" s="165"/>
      <c r="T523" s="166"/>
      <c r="AT523" s="161" t="s">
        <v>360</v>
      </c>
      <c r="AU523" s="161" t="s">
        <v>113</v>
      </c>
      <c r="AV523" s="13" t="s">
        <v>87</v>
      </c>
      <c r="AW523" s="13" t="s">
        <v>39</v>
      </c>
      <c r="AX523" s="13" t="s">
        <v>78</v>
      </c>
      <c r="AY523" s="161" t="s">
        <v>348</v>
      </c>
    </row>
    <row r="524" spans="2:65" s="14" customFormat="1" ht="10.199999999999999">
      <c r="B524" s="171"/>
      <c r="D524" s="154" t="s">
        <v>360</v>
      </c>
      <c r="E524" s="172" t="s">
        <v>32</v>
      </c>
      <c r="F524" s="173" t="s">
        <v>444</v>
      </c>
      <c r="H524" s="174">
        <v>560</v>
      </c>
      <c r="I524" s="175"/>
      <c r="L524" s="171"/>
      <c r="M524" s="176"/>
      <c r="T524" s="177"/>
      <c r="AT524" s="172" t="s">
        <v>360</v>
      </c>
      <c r="AU524" s="172" t="s">
        <v>113</v>
      </c>
      <c r="AV524" s="14" t="s">
        <v>133</v>
      </c>
      <c r="AW524" s="14" t="s">
        <v>39</v>
      </c>
      <c r="AX524" s="14" t="s">
        <v>85</v>
      </c>
      <c r="AY524" s="172" t="s">
        <v>348</v>
      </c>
    </row>
    <row r="525" spans="2:65" s="1" customFormat="1" ht="33" customHeight="1">
      <c r="B525" s="33"/>
      <c r="C525" s="136" t="s">
        <v>749</v>
      </c>
      <c r="D525" s="136" t="s">
        <v>352</v>
      </c>
      <c r="E525" s="137" t="s">
        <v>1898</v>
      </c>
      <c r="F525" s="138" t="s">
        <v>1899</v>
      </c>
      <c r="G525" s="139" t="s">
        <v>515</v>
      </c>
      <c r="H525" s="140">
        <v>210</v>
      </c>
      <c r="I525" s="141"/>
      <c r="J525" s="142">
        <f>ROUND(I525*H525,2)</f>
        <v>0</v>
      </c>
      <c r="K525" s="138" t="s">
        <v>356</v>
      </c>
      <c r="L525" s="33"/>
      <c r="M525" s="143" t="s">
        <v>32</v>
      </c>
      <c r="N525" s="144" t="s">
        <v>49</v>
      </c>
      <c r="P525" s="145">
        <f>O525*H525</f>
        <v>0</v>
      </c>
      <c r="Q525" s="145">
        <v>0</v>
      </c>
      <c r="R525" s="145">
        <f>Q525*H525</f>
        <v>0</v>
      </c>
      <c r="S525" s="145">
        <v>0</v>
      </c>
      <c r="T525" s="146">
        <f>S525*H525</f>
        <v>0</v>
      </c>
      <c r="AR525" s="147" t="s">
        <v>133</v>
      </c>
      <c r="AT525" s="147" t="s">
        <v>352</v>
      </c>
      <c r="AU525" s="147" t="s">
        <v>113</v>
      </c>
      <c r="AY525" s="17" t="s">
        <v>348</v>
      </c>
      <c r="BE525" s="148">
        <f>IF(N525="základní",J525,0)</f>
        <v>0</v>
      </c>
      <c r="BF525" s="148">
        <f>IF(N525="snížená",J525,0)</f>
        <v>0</v>
      </c>
      <c r="BG525" s="148">
        <f>IF(N525="zákl. přenesená",J525,0)</f>
        <v>0</v>
      </c>
      <c r="BH525" s="148">
        <f>IF(N525="sníž. přenesená",J525,0)</f>
        <v>0</v>
      </c>
      <c r="BI525" s="148">
        <f>IF(N525="nulová",J525,0)</f>
        <v>0</v>
      </c>
      <c r="BJ525" s="17" t="s">
        <v>85</v>
      </c>
      <c r="BK525" s="148">
        <f>ROUND(I525*H525,2)</f>
        <v>0</v>
      </c>
      <c r="BL525" s="17" t="s">
        <v>133</v>
      </c>
      <c r="BM525" s="147" t="s">
        <v>1900</v>
      </c>
    </row>
    <row r="526" spans="2:65" s="1" customFormat="1" ht="10.199999999999999">
      <c r="B526" s="33"/>
      <c r="D526" s="149" t="s">
        <v>358</v>
      </c>
      <c r="F526" s="150" t="s">
        <v>1901</v>
      </c>
      <c r="I526" s="151"/>
      <c r="L526" s="33"/>
      <c r="M526" s="152"/>
      <c r="T526" s="54"/>
      <c r="AT526" s="17" t="s">
        <v>358</v>
      </c>
      <c r="AU526" s="17" t="s">
        <v>113</v>
      </c>
    </row>
    <row r="527" spans="2:65" s="12" customFormat="1" ht="10.199999999999999">
      <c r="B527" s="153"/>
      <c r="D527" s="154" t="s">
        <v>360</v>
      </c>
      <c r="E527" s="155" t="s">
        <v>32</v>
      </c>
      <c r="F527" s="156" t="s">
        <v>1552</v>
      </c>
      <c r="H527" s="155" t="s">
        <v>32</v>
      </c>
      <c r="I527" s="157"/>
      <c r="L527" s="153"/>
      <c r="M527" s="158"/>
      <c r="T527" s="159"/>
      <c r="AT527" s="155" t="s">
        <v>360</v>
      </c>
      <c r="AU527" s="155" t="s">
        <v>113</v>
      </c>
      <c r="AV527" s="12" t="s">
        <v>85</v>
      </c>
      <c r="AW527" s="12" t="s">
        <v>39</v>
      </c>
      <c r="AX527" s="12" t="s">
        <v>78</v>
      </c>
      <c r="AY527" s="155" t="s">
        <v>348</v>
      </c>
    </row>
    <row r="528" spans="2:65" s="12" customFormat="1" ht="10.199999999999999">
      <c r="B528" s="153"/>
      <c r="D528" s="154" t="s">
        <v>360</v>
      </c>
      <c r="E528" s="155" t="s">
        <v>32</v>
      </c>
      <c r="F528" s="156" t="s">
        <v>1891</v>
      </c>
      <c r="H528" s="155" t="s">
        <v>32</v>
      </c>
      <c r="I528" s="157"/>
      <c r="L528" s="153"/>
      <c r="M528" s="158"/>
      <c r="T528" s="159"/>
      <c r="AT528" s="155" t="s">
        <v>360</v>
      </c>
      <c r="AU528" s="155" t="s">
        <v>113</v>
      </c>
      <c r="AV528" s="12" t="s">
        <v>85</v>
      </c>
      <c r="AW528" s="12" t="s">
        <v>39</v>
      </c>
      <c r="AX528" s="12" t="s">
        <v>78</v>
      </c>
      <c r="AY528" s="155" t="s">
        <v>348</v>
      </c>
    </row>
    <row r="529" spans="2:65" s="12" customFormat="1" ht="10.199999999999999">
      <c r="B529" s="153"/>
      <c r="D529" s="154" t="s">
        <v>360</v>
      </c>
      <c r="E529" s="155" t="s">
        <v>32</v>
      </c>
      <c r="F529" s="156" t="s">
        <v>1892</v>
      </c>
      <c r="H529" s="155" t="s">
        <v>32</v>
      </c>
      <c r="I529" s="157"/>
      <c r="L529" s="153"/>
      <c r="M529" s="158"/>
      <c r="T529" s="159"/>
      <c r="AT529" s="155" t="s">
        <v>360</v>
      </c>
      <c r="AU529" s="155" t="s">
        <v>113</v>
      </c>
      <c r="AV529" s="12" t="s">
        <v>85</v>
      </c>
      <c r="AW529" s="12" t="s">
        <v>39</v>
      </c>
      <c r="AX529" s="12" t="s">
        <v>78</v>
      </c>
      <c r="AY529" s="155" t="s">
        <v>348</v>
      </c>
    </row>
    <row r="530" spans="2:65" s="12" customFormat="1" ht="10.199999999999999">
      <c r="B530" s="153"/>
      <c r="D530" s="154" t="s">
        <v>360</v>
      </c>
      <c r="E530" s="155" t="s">
        <v>32</v>
      </c>
      <c r="F530" s="156" t="s">
        <v>1893</v>
      </c>
      <c r="H530" s="155" t="s">
        <v>32</v>
      </c>
      <c r="I530" s="157"/>
      <c r="L530" s="153"/>
      <c r="M530" s="158"/>
      <c r="T530" s="159"/>
      <c r="AT530" s="155" t="s">
        <v>360</v>
      </c>
      <c r="AU530" s="155" t="s">
        <v>113</v>
      </c>
      <c r="AV530" s="12" t="s">
        <v>85</v>
      </c>
      <c r="AW530" s="12" t="s">
        <v>39</v>
      </c>
      <c r="AX530" s="12" t="s">
        <v>78</v>
      </c>
      <c r="AY530" s="155" t="s">
        <v>348</v>
      </c>
    </row>
    <row r="531" spans="2:65" s="13" customFormat="1" ht="10.199999999999999">
      <c r="B531" s="160"/>
      <c r="D531" s="154" t="s">
        <v>360</v>
      </c>
      <c r="E531" s="161" t="s">
        <v>32</v>
      </c>
      <c r="F531" s="162" t="s">
        <v>1894</v>
      </c>
      <c r="H531" s="163">
        <v>210</v>
      </c>
      <c r="I531" s="164"/>
      <c r="L531" s="160"/>
      <c r="M531" s="165"/>
      <c r="T531" s="166"/>
      <c r="AT531" s="161" t="s">
        <v>360</v>
      </c>
      <c r="AU531" s="161" t="s">
        <v>113</v>
      </c>
      <c r="AV531" s="13" t="s">
        <v>87</v>
      </c>
      <c r="AW531" s="13" t="s">
        <v>39</v>
      </c>
      <c r="AX531" s="13" t="s">
        <v>85</v>
      </c>
      <c r="AY531" s="161" t="s">
        <v>348</v>
      </c>
    </row>
    <row r="532" spans="2:65" s="1" customFormat="1" ht="21.75" customHeight="1">
      <c r="B532" s="33"/>
      <c r="C532" s="178" t="s">
        <v>754</v>
      </c>
      <c r="D532" s="178" t="s">
        <v>496</v>
      </c>
      <c r="E532" s="179" t="s">
        <v>1902</v>
      </c>
      <c r="F532" s="180" t="s">
        <v>1903</v>
      </c>
      <c r="G532" s="181" t="s">
        <v>515</v>
      </c>
      <c r="H532" s="182">
        <v>35</v>
      </c>
      <c r="I532" s="183"/>
      <c r="J532" s="184">
        <f t="shared" ref="J532:J538" si="0">ROUND(I532*H532,2)</f>
        <v>0</v>
      </c>
      <c r="K532" s="180" t="s">
        <v>737</v>
      </c>
      <c r="L532" s="185"/>
      <c r="M532" s="186" t="s">
        <v>32</v>
      </c>
      <c r="N532" s="187" t="s">
        <v>49</v>
      </c>
      <c r="P532" s="145">
        <f t="shared" ref="P532:P538" si="1">O532*H532</f>
        <v>0</v>
      </c>
      <c r="Q532" s="145">
        <v>1E-3</v>
      </c>
      <c r="R532" s="145">
        <f t="shared" ref="R532:R538" si="2">Q532*H532</f>
        <v>3.5000000000000003E-2</v>
      </c>
      <c r="S532" s="145">
        <v>0</v>
      </c>
      <c r="T532" s="146">
        <f t="shared" ref="T532:T538" si="3">S532*H532</f>
        <v>0</v>
      </c>
      <c r="AR532" s="147" t="s">
        <v>433</v>
      </c>
      <c r="AT532" s="147" t="s">
        <v>496</v>
      </c>
      <c r="AU532" s="147" t="s">
        <v>113</v>
      </c>
      <c r="AY532" s="17" t="s">
        <v>348</v>
      </c>
      <c r="BE532" s="148">
        <f t="shared" ref="BE532:BE538" si="4">IF(N532="základní",J532,0)</f>
        <v>0</v>
      </c>
      <c r="BF532" s="148">
        <f t="shared" ref="BF532:BF538" si="5">IF(N532="snížená",J532,0)</f>
        <v>0</v>
      </c>
      <c r="BG532" s="148">
        <f t="shared" ref="BG532:BG538" si="6">IF(N532="zákl. přenesená",J532,0)</f>
        <v>0</v>
      </c>
      <c r="BH532" s="148">
        <f t="shared" ref="BH532:BH538" si="7">IF(N532="sníž. přenesená",J532,0)</f>
        <v>0</v>
      </c>
      <c r="BI532" s="148">
        <f t="shared" ref="BI532:BI538" si="8">IF(N532="nulová",J532,0)</f>
        <v>0</v>
      </c>
      <c r="BJ532" s="17" t="s">
        <v>85</v>
      </c>
      <c r="BK532" s="148">
        <f t="shared" ref="BK532:BK538" si="9">ROUND(I532*H532,2)</f>
        <v>0</v>
      </c>
      <c r="BL532" s="17" t="s">
        <v>133</v>
      </c>
      <c r="BM532" s="147" t="s">
        <v>1904</v>
      </c>
    </row>
    <row r="533" spans="2:65" s="1" customFormat="1" ht="16.5" customHeight="1">
      <c r="B533" s="33"/>
      <c r="C533" s="178" t="s">
        <v>756</v>
      </c>
      <c r="D533" s="178" t="s">
        <v>496</v>
      </c>
      <c r="E533" s="179" t="s">
        <v>1905</v>
      </c>
      <c r="F533" s="180" t="s">
        <v>1906</v>
      </c>
      <c r="G533" s="181" t="s">
        <v>515</v>
      </c>
      <c r="H533" s="182">
        <v>35</v>
      </c>
      <c r="I533" s="183"/>
      <c r="J533" s="184">
        <f t="shared" si="0"/>
        <v>0</v>
      </c>
      <c r="K533" s="180" t="s">
        <v>737</v>
      </c>
      <c r="L533" s="185"/>
      <c r="M533" s="186" t="s">
        <v>32</v>
      </c>
      <c r="N533" s="187" t="s">
        <v>49</v>
      </c>
      <c r="P533" s="145">
        <f t="shared" si="1"/>
        <v>0</v>
      </c>
      <c r="Q533" s="145">
        <v>2E-3</v>
      </c>
      <c r="R533" s="145">
        <f t="shared" si="2"/>
        <v>7.0000000000000007E-2</v>
      </c>
      <c r="S533" s="145">
        <v>0</v>
      </c>
      <c r="T533" s="146">
        <f t="shared" si="3"/>
        <v>0</v>
      </c>
      <c r="AR533" s="147" t="s">
        <v>433</v>
      </c>
      <c r="AT533" s="147" t="s">
        <v>496</v>
      </c>
      <c r="AU533" s="147" t="s">
        <v>113</v>
      </c>
      <c r="AY533" s="17" t="s">
        <v>348</v>
      </c>
      <c r="BE533" s="148">
        <f t="shared" si="4"/>
        <v>0</v>
      </c>
      <c r="BF533" s="148">
        <f t="shared" si="5"/>
        <v>0</v>
      </c>
      <c r="BG533" s="148">
        <f t="shared" si="6"/>
        <v>0</v>
      </c>
      <c r="BH533" s="148">
        <f t="shared" si="7"/>
        <v>0</v>
      </c>
      <c r="BI533" s="148">
        <f t="shared" si="8"/>
        <v>0</v>
      </c>
      <c r="BJ533" s="17" t="s">
        <v>85</v>
      </c>
      <c r="BK533" s="148">
        <f t="shared" si="9"/>
        <v>0</v>
      </c>
      <c r="BL533" s="17" t="s">
        <v>133</v>
      </c>
      <c r="BM533" s="147" t="s">
        <v>1907</v>
      </c>
    </row>
    <row r="534" spans="2:65" s="1" customFormat="1" ht="24.15" customHeight="1">
      <c r="B534" s="33"/>
      <c r="C534" s="178" t="s">
        <v>759</v>
      </c>
      <c r="D534" s="178" t="s">
        <v>496</v>
      </c>
      <c r="E534" s="179" t="s">
        <v>1908</v>
      </c>
      <c r="F534" s="180" t="s">
        <v>1909</v>
      </c>
      <c r="G534" s="181" t="s">
        <v>515</v>
      </c>
      <c r="H534" s="182">
        <v>35</v>
      </c>
      <c r="I534" s="183"/>
      <c r="J534" s="184">
        <f t="shared" si="0"/>
        <v>0</v>
      </c>
      <c r="K534" s="180" t="s">
        <v>737</v>
      </c>
      <c r="L534" s="185"/>
      <c r="M534" s="186" t="s">
        <v>32</v>
      </c>
      <c r="N534" s="187" t="s">
        <v>49</v>
      </c>
      <c r="P534" s="145">
        <f t="shared" si="1"/>
        <v>0</v>
      </c>
      <c r="Q534" s="145">
        <v>1E-3</v>
      </c>
      <c r="R534" s="145">
        <f t="shared" si="2"/>
        <v>3.5000000000000003E-2</v>
      </c>
      <c r="S534" s="145">
        <v>0</v>
      </c>
      <c r="T534" s="146">
        <f t="shared" si="3"/>
        <v>0</v>
      </c>
      <c r="AR534" s="147" t="s">
        <v>433</v>
      </c>
      <c r="AT534" s="147" t="s">
        <v>496</v>
      </c>
      <c r="AU534" s="147" t="s">
        <v>113</v>
      </c>
      <c r="AY534" s="17" t="s">
        <v>348</v>
      </c>
      <c r="BE534" s="148">
        <f t="shared" si="4"/>
        <v>0</v>
      </c>
      <c r="BF534" s="148">
        <f t="shared" si="5"/>
        <v>0</v>
      </c>
      <c r="BG534" s="148">
        <f t="shared" si="6"/>
        <v>0</v>
      </c>
      <c r="BH534" s="148">
        <f t="shared" si="7"/>
        <v>0</v>
      </c>
      <c r="BI534" s="148">
        <f t="shared" si="8"/>
        <v>0</v>
      </c>
      <c r="BJ534" s="17" t="s">
        <v>85</v>
      </c>
      <c r="BK534" s="148">
        <f t="shared" si="9"/>
        <v>0</v>
      </c>
      <c r="BL534" s="17" t="s">
        <v>133</v>
      </c>
      <c r="BM534" s="147" t="s">
        <v>1910</v>
      </c>
    </row>
    <row r="535" spans="2:65" s="1" customFormat="1" ht="24.15" customHeight="1">
      <c r="B535" s="33"/>
      <c r="C535" s="178" t="s">
        <v>766</v>
      </c>
      <c r="D535" s="178" t="s">
        <v>496</v>
      </c>
      <c r="E535" s="179" t="s">
        <v>1911</v>
      </c>
      <c r="F535" s="180" t="s">
        <v>1912</v>
      </c>
      <c r="G535" s="181" t="s">
        <v>515</v>
      </c>
      <c r="H535" s="182">
        <v>35</v>
      </c>
      <c r="I535" s="183"/>
      <c r="J535" s="184">
        <f t="shared" si="0"/>
        <v>0</v>
      </c>
      <c r="K535" s="180" t="s">
        <v>737</v>
      </c>
      <c r="L535" s="185"/>
      <c r="M535" s="186" t="s">
        <v>32</v>
      </c>
      <c r="N535" s="187" t="s">
        <v>49</v>
      </c>
      <c r="P535" s="145">
        <f t="shared" si="1"/>
        <v>0</v>
      </c>
      <c r="Q535" s="145">
        <v>1E-3</v>
      </c>
      <c r="R535" s="145">
        <f t="shared" si="2"/>
        <v>3.5000000000000003E-2</v>
      </c>
      <c r="S535" s="145">
        <v>0</v>
      </c>
      <c r="T535" s="146">
        <f t="shared" si="3"/>
        <v>0</v>
      </c>
      <c r="AR535" s="147" t="s">
        <v>433</v>
      </c>
      <c r="AT535" s="147" t="s">
        <v>496</v>
      </c>
      <c r="AU535" s="147" t="s">
        <v>113</v>
      </c>
      <c r="AY535" s="17" t="s">
        <v>348</v>
      </c>
      <c r="BE535" s="148">
        <f t="shared" si="4"/>
        <v>0</v>
      </c>
      <c r="BF535" s="148">
        <f t="shared" si="5"/>
        <v>0</v>
      </c>
      <c r="BG535" s="148">
        <f t="shared" si="6"/>
        <v>0</v>
      </c>
      <c r="BH535" s="148">
        <f t="shared" si="7"/>
        <v>0</v>
      </c>
      <c r="BI535" s="148">
        <f t="shared" si="8"/>
        <v>0</v>
      </c>
      <c r="BJ535" s="17" t="s">
        <v>85</v>
      </c>
      <c r="BK535" s="148">
        <f t="shared" si="9"/>
        <v>0</v>
      </c>
      <c r="BL535" s="17" t="s">
        <v>133</v>
      </c>
      <c r="BM535" s="147" t="s">
        <v>1913</v>
      </c>
    </row>
    <row r="536" spans="2:65" s="1" customFormat="1" ht="16.5" customHeight="1">
      <c r="B536" s="33"/>
      <c r="C536" s="178" t="s">
        <v>768</v>
      </c>
      <c r="D536" s="178" t="s">
        <v>496</v>
      </c>
      <c r="E536" s="179" t="s">
        <v>1914</v>
      </c>
      <c r="F536" s="180" t="s">
        <v>1915</v>
      </c>
      <c r="G536" s="181" t="s">
        <v>515</v>
      </c>
      <c r="H536" s="182">
        <v>35</v>
      </c>
      <c r="I536" s="183"/>
      <c r="J536" s="184">
        <f t="shared" si="0"/>
        <v>0</v>
      </c>
      <c r="K536" s="180" t="s">
        <v>737</v>
      </c>
      <c r="L536" s="185"/>
      <c r="M536" s="186" t="s">
        <v>32</v>
      </c>
      <c r="N536" s="187" t="s">
        <v>49</v>
      </c>
      <c r="P536" s="145">
        <f t="shared" si="1"/>
        <v>0</v>
      </c>
      <c r="Q536" s="145">
        <v>1E-3</v>
      </c>
      <c r="R536" s="145">
        <f t="shared" si="2"/>
        <v>3.5000000000000003E-2</v>
      </c>
      <c r="S536" s="145">
        <v>0</v>
      </c>
      <c r="T536" s="146">
        <f t="shared" si="3"/>
        <v>0</v>
      </c>
      <c r="AR536" s="147" t="s">
        <v>433</v>
      </c>
      <c r="AT536" s="147" t="s">
        <v>496</v>
      </c>
      <c r="AU536" s="147" t="s">
        <v>113</v>
      </c>
      <c r="AY536" s="17" t="s">
        <v>348</v>
      </c>
      <c r="BE536" s="148">
        <f t="shared" si="4"/>
        <v>0</v>
      </c>
      <c r="BF536" s="148">
        <f t="shared" si="5"/>
        <v>0</v>
      </c>
      <c r="BG536" s="148">
        <f t="shared" si="6"/>
        <v>0</v>
      </c>
      <c r="BH536" s="148">
        <f t="shared" si="7"/>
        <v>0</v>
      </c>
      <c r="BI536" s="148">
        <f t="shared" si="8"/>
        <v>0</v>
      </c>
      <c r="BJ536" s="17" t="s">
        <v>85</v>
      </c>
      <c r="BK536" s="148">
        <f t="shared" si="9"/>
        <v>0</v>
      </c>
      <c r="BL536" s="17" t="s">
        <v>133</v>
      </c>
      <c r="BM536" s="147" t="s">
        <v>1916</v>
      </c>
    </row>
    <row r="537" spans="2:65" s="1" customFormat="1" ht="16.5" customHeight="1">
      <c r="B537" s="33"/>
      <c r="C537" s="178" t="s">
        <v>771</v>
      </c>
      <c r="D537" s="178" t="s">
        <v>496</v>
      </c>
      <c r="E537" s="179" t="s">
        <v>1917</v>
      </c>
      <c r="F537" s="180" t="s">
        <v>1918</v>
      </c>
      <c r="G537" s="181" t="s">
        <v>515</v>
      </c>
      <c r="H537" s="182">
        <v>35</v>
      </c>
      <c r="I537" s="183"/>
      <c r="J537" s="184">
        <f t="shared" si="0"/>
        <v>0</v>
      </c>
      <c r="K537" s="180" t="s">
        <v>737</v>
      </c>
      <c r="L537" s="185"/>
      <c r="M537" s="186" t="s">
        <v>32</v>
      </c>
      <c r="N537" s="187" t="s">
        <v>49</v>
      </c>
      <c r="P537" s="145">
        <f t="shared" si="1"/>
        <v>0</v>
      </c>
      <c r="Q537" s="145">
        <v>1E-3</v>
      </c>
      <c r="R537" s="145">
        <f t="shared" si="2"/>
        <v>3.5000000000000003E-2</v>
      </c>
      <c r="S537" s="145">
        <v>0</v>
      </c>
      <c r="T537" s="146">
        <f t="shared" si="3"/>
        <v>0</v>
      </c>
      <c r="AR537" s="147" t="s">
        <v>433</v>
      </c>
      <c r="AT537" s="147" t="s">
        <v>496</v>
      </c>
      <c r="AU537" s="147" t="s">
        <v>113</v>
      </c>
      <c r="AY537" s="17" t="s">
        <v>348</v>
      </c>
      <c r="BE537" s="148">
        <f t="shared" si="4"/>
        <v>0</v>
      </c>
      <c r="BF537" s="148">
        <f t="shared" si="5"/>
        <v>0</v>
      </c>
      <c r="BG537" s="148">
        <f t="shared" si="6"/>
        <v>0</v>
      </c>
      <c r="BH537" s="148">
        <f t="shared" si="7"/>
        <v>0</v>
      </c>
      <c r="BI537" s="148">
        <f t="shared" si="8"/>
        <v>0</v>
      </c>
      <c r="BJ537" s="17" t="s">
        <v>85</v>
      </c>
      <c r="BK537" s="148">
        <f t="shared" si="9"/>
        <v>0</v>
      </c>
      <c r="BL537" s="17" t="s">
        <v>133</v>
      </c>
      <c r="BM537" s="147" t="s">
        <v>1919</v>
      </c>
    </row>
    <row r="538" spans="2:65" s="1" customFormat="1" ht="24.15" customHeight="1">
      <c r="B538" s="33"/>
      <c r="C538" s="136" t="s">
        <v>773</v>
      </c>
      <c r="D538" s="136" t="s">
        <v>352</v>
      </c>
      <c r="E538" s="137" t="s">
        <v>1920</v>
      </c>
      <c r="F538" s="138" t="s">
        <v>1921</v>
      </c>
      <c r="G538" s="139" t="s">
        <v>515</v>
      </c>
      <c r="H538" s="140">
        <v>350</v>
      </c>
      <c r="I538" s="141"/>
      <c r="J538" s="142">
        <f t="shared" si="0"/>
        <v>0</v>
      </c>
      <c r="K538" s="138" t="s">
        <v>356</v>
      </c>
      <c r="L538" s="33"/>
      <c r="M538" s="143" t="s">
        <v>32</v>
      </c>
      <c r="N538" s="144" t="s">
        <v>49</v>
      </c>
      <c r="P538" s="145">
        <f t="shared" si="1"/>
        <v>0</v>
      </c>
      <c r="Q538" s="145">
        <v>0</v>
      </c>
      <c r="R538" s="145">
        <f t="shared" si="2"/>
        <v>0</v>
      </c>
      <c r="S538" s="145">
        <v>0</v>
      </c>
      <c r="T538" s="146">
        <f t="shared" si="3"/>
        <v>0</v>
      </c>
      <c r="AR538" s="147" t="s">
        <v>133</v>
      </c>
      <c r="AT538" s="147" t="s">
        <v>352</v>
      </c>
      <c r="AU538" s="147" t="s">
        <v>113</v>
      </c>
      <c r="AY538" s="17" t="s">
        <v>348</v>
      </c>
      <c r="BE538" s="148">
        <f t="shared" si="4"/>
        <v>0</v>
      </c>
      <c r="BF538" s="148">
        <f t="shared" si="5"/>
        <v>0</v>
      </c>
      <c r="BG538" s="148">
        <f t="shared" si="6"/>
        <v>0</v>
      </c>
      <c r="BH538" s="148">
        <f t="shared" si="7"/>
        <v>0</v>
      </c>
      <c r="BI538" s="148">
        <f t="shared" si="8"/>
        <v>0</v>
      </c>
      <c r="BJ538" s="17" t="s">
        <v>85</v>
      </c>
      <c r="BK538" s="148">
        <f t="shared" si="9"/>
        <v>0</v>
      </c>
      <c r="BL538" s="17" t="s">
        <v>133</v>
      </c>
      <c r="BM538" s="147" t="s">
        <v>1922</v>
      </c>
    </row>
    <row r="539" spans="2:65" s="1" customFormat="1" ht="10.199999999999999">
      <c r="B539" s="33"/>
      <c r="D539" s="149" t="s">
        <v>358</v>
      </c>
      <c r="F539" s="150" t="s">
        <v>1923</v>
      </c>
      <c r="I539" s="151"/>
      <c r="L539" s="33"/>
      <c r="M539" s="152"/>
      <c r="T539" s="54"/>
      <c r="AT539" s="17" t="s">
        <v>358</v>
      </c>
      <c r="AU539" s="17" t="s">
        <v>113</v>
      </c>
    </row>
    <row r="540" spans="2:65" s="12" customFormat="1" ht="10.199999999999999">
      <c r="B540" s="153"/>
      <c r="D540" s="154" t="s">
        <v>360</v>
      </c>
      <c r="E540" s="155" t="s">
        <v>32</v>
      </c>
      <c r="F540" s="156" t="s">
        <v>1552</v>
      </c>
      <c r="H540" s="155" t="s">
        <v>32</v>
      </c>
      <c r="I540" s="157"/>
      <c r="L540" s="153"/>
      <c r="M540" s="158"/>
      <c r="T540" s="159"/>
      <c r="AT540" s="155" t="s">
        <v>360</v>
      </c>
      <c r="AU540" s="155" t="s">
        <v>113</v>
      </c>
      <c r="AV540" s="12" t="s">
        <v>85</v>
      </c>
      <c r="AW540" s="12" t="s">
        <v>39</v>
      </c>
      <c r="AX540" s="12" t="s">
        <v>78</v>
      </c>
      <c r="AY540" s="155" t="s">
        <v>348</v>
      </c>
    </row>
    <row r="541" spans="2:65" s="12" customFormat="1" ht="10.199999999999999">
      <c r="B541" s="153"/>
      <c r="D541" s="154" t="s">
        <v>360</v>
      </c>
      <c r="E541" s="155" t="s">
        <v>32</v>
      </c>
      <c r="F541" s="156" t="s">
        <v>1895</v>
      </c>
      <c r="H541" s="155" t="s">
        <v>32</v>
      </c>
      <c r="I541" s="157"/>
      <c r="L541" s="153"/>
      <c r="M541" s="158"/>
      <c r="T541" s="159"/>
      <c r="AT541" s="155" t="s">
        <v>360</v>
      </c>
      <c r="AU541" s="155" t="s">
        <v>113</v>
      </c>
      <c r="AV541" s="12" t="s">
        <v>85</v>
      </c>
      <c r="AW541" s="12" t="s">
        <v>39</v>
      </c>
      <c r="AX541" s="12" t="s">
        <v>78</v>
      </c>
      <c r="AY541" s="155" t="s">
        <v>348</v>
      </c>
    </row>
    <row r="542" spans="2:65" s="12" customFormat="1" ht="10.199999999999999">
      <c r="B542" s="153"/>
      <c r="D542" s="154" t="s">
        <v>360</v>
      </c>
      <c r="E542" s="155" t="s">
        <v>32</v>
      </c>
      <c r="F542" s="156" t="s">
        <v>1896</v>
      </c>
      <c r="H542" s="155" t="s">
        <v>32</v>
      </c>
      <c r="I542" s="157"/>
      <c r="L542" s="153"/>
      <c r="M542" s="158"/>
      <c r="T542" s="159"/>
      <c r="AT542" s="155" t="s">
        <v>360</v>
      </c>
      <c r="AU542" s="155" t="s">
        <v>113</v>
      </c>
      <c r="AV542" s="12" t="s">
        <v>85</v>
      </c>
      <c r="AW542" s="12" t="s">
        <v>39</v>
      </c>
      <c r="AX542" s="12" t="s">
        <v>78</v>
      </c>
      <c r="AY542" s="155" t="s">
        <v>348</v>
      </c>
    </row>
    <row r="543" spans="2:65" s="12" customFormat="1" ht="10.199999999999999">
      <c r="B543" s="153"/>
      <c r="D543" s="154" t="s">
        <v>360</v>
      </c>
      <c r="E543" s="155" t="s">
        <v>32</v>
      </c>
      <c r="F543" s="156" t="s">
        <v>1893</v>
      </c>
      <c r="H543" s="155" t="s">
        <v>32</v>
      </c>
      <c r="I543" s="157"/>
      <c r="L543" s="153"/>
      <c r="M543" s="158"/>
      <c r="T543" s="159"/>
      <c r="AT543" s="155" t="s">
        <v>360</v>
      </c>
      <c r="AU543" s="155" t="s">
        <v>113</v>
      </c>
      <c r="AV543" s="12" t="s">
        <v>85</v>
      </c>
      <c r="AW543" s="12" t="s">
        <v>39</v>
      </c>
      <c r="AX543" s="12" t="s">
        <v>78</v>
      </c>
      <c r="AY543" s="155" t="s">
        <v>348</v>
      </c>
    </row>
    <row r="544" spans="2:65" s="13" customFormat="1" ht="10.199999999999999">
      <c r="B544" s="160"/>
      <c r="D544" s="154" t="s">
        <v>360</v>
      </c>
      <c r="E544" s="161" t="s">
        <v>32</v>
      </c>
      <c r="F544" s="162" t="s">
        <v>1897</v>
      </c>
      <c r="H544" s="163">
        <v>350</v>
      </c>
      <c r="I544" s="164"/>
      <c r="L544" s="160"/>
      <c r="M544" s="165"/>
      <c r="T544" s="166"/>
      <c r="AT544" s="161" t="s">
        <v>360</v>
      </c>
      <c r="AU544" s="161" t="s">
        <v>113</v>
      </c>
      <c r="AV544" s="13" t="s">
        <v>87</v>
      </c>
      <c r="AW544" s="13" t="s">
        <v>39</v>
      </c>
      <c r="AX544" s="13" t="s">
        <v>85</v>
      </c>
      <c r="AY544" s="161" t="s">
        <v>348</v>
      </c>
    </row>
    <row r="545" spans="2:65" s="1" customFormat="1" ht="16.5" customHeight="1">
      <c r="B545" s="33"/>
      <c r="C545" s="178" t="s">
        <v>778</v>
      </c>
      <c r="D545" s="178" t="s">
        <v>496</v>
      </c>
      <c r="E545" s="179" t="s">
        <v>1924</v>
      </c>
      <c r="F545" s="180" t="s">
        <v>1925</v>
      </c>
      <c r="G545" s="181" t="s">
        <v>515</v>
      </c>
      <c r="H545" s="182">
        <v>233</v>
      </c>
      <c r="I545" s="183"/>
      <c r="J545" s="184">
        <f>ROUND(I545*H545,2)</f>
        <v>0</v>
      </c>
      <c r="K545" s="180" t="s">
        <v>737</v>
      </c>
      <c r="L545" s="185"/>
      <c r="M545" s="186" t="s">
        <v>32</v>
      </c>
      <c r="N545" s="187" t="s">
        <v>49</v>
      </c>
      <c r="P545" s="145">
        <f>O545*H545</f>
        <v>0</v>
      </c>
      <c r="Q545" s="145">
        <v>1E-3</v>
      </c>
      <c r="R545" s="145">
        <f>Q545*H545</f>
        <v>0.23300000000000001</v>
      </c>
      <c r="S545" s="145">
        <v>0</v>
      </c>
      <c r="T545" s="146">
        <f>S545*H545</f>
        <v>0</v>
      </c>
      <c r="AR545" s="147" t="s">
        <v>433</v>
      </c>
      <c r="AT545" s="147" t="s">
        <v>496</v>
      </c>
      <c r="AU545" s="147" t="s">
        <v>113</v>
      </c>
      <c r="AY545" s="17" t="s">
        <v>348</v>
      </c>
      <c r="BE545" s="148">
        <f>IF(N545="základní",J545,0)</f>
        <v>0</v>
      </c>
      <c r="BF545" s="148">
        <f>IF(N545="snížená",J545,0)</f>
        <v>0</v>
      </c>
      <c r="BG545" s="148">
        <f>IF(N545="zákl. přenesená",J545,0)</f>
        <v>0</v>
      </c>
      <c r="BH545" s="148">
        <f>IF(N545="sníž. přenesená",J545,0)</f>
        <v>0</v>
      </c>
      <c r="BI545" s="148">
        <f>IF(N545="nulová",J545,0)</f>
        <v>0</v>
      </c>
      <c r="BJ545" s="17" t="s">
        <v>85</v>
      </c>
      <c r="BK545" s="148">
        <f>ROUND(I545*H545,2)</f>
        <v>0</v>
      </c>
      <c r="BL545" s="17" t="s">
        <v>133</v>
      </c>
      <c r="BM545" s="147" t="s">
        <v>1926</v>
      </c>
    </row>
    <row r="546" spans="2:65" s="1" customFormat="1" ht="16.5" customHeight="1">
      <c r="B546" s="33"/>
      <c r="C546" s="178" t="s">
        <v>783</v>
      </c>
      <c r="D546" s="178" t="s">
        <v>496</v>
      </c>
      <c r="E546" s="179" t="s">
        <v>1927</v>
      </c>
      <c r="F546" s="180" t="s">
        <v>1928</v>
      </c>
      <c r="G546" s="181" t="s">
        <v>515</v>
      </c>
      <c r="H546" s="182">
        <v>117</v>
      </c>
      <c r="I546" s="183"/>
      <c r="J546" s="184">
        <f>ROUND(I546*H546,2)</f>
        <v>0</v>
      </c>
      <c r="K546" s="180" t="s">
        <v>737</v>
      </c>
      <c r="L546" s="185"/>
      <c r="M546" s="186" t="s">
        <v>32</v>
      </c>
      <c r="N546" s="187" t="s">
        <v>49</v>
      </c>
      <c r="P546" s="145">
        <f>O546*H546</f>
        <v>0</v>
      </c>
      <c r="Q546" s="145">
        <v>1E-3</v>
      </c>
      <c r="R546" s="145">
        <f>Q546*H546</f>
        <v>0.11700000000000001</v>
      </c>
      <c r="S546" s="145">
        <v>0</v>
      </c>
      <c r="T546" s="146">
        <f>S546*H546</f>
        <v>0</v>
      </c>
      <c r="AR546" s="147" t="s">
        <v>433</v>
      </c>
      <c r="AT546" s="147" t="s">
        <v>496</v>
      </c>
      <c r="AU546" s="147" t="s">
        <v>113</v>
      </c>
      <c r="AY546" s="17" t="s">
        <v>348</v>
      </c>
      <c r="BE546" s="148">
        <f>IF(N546="základní",J546,0)</f>
        <v>0</v>
      </c>
      <c r="BF546" s="148">
        <f>IF(N546="snížená",J546,0)</f>
        <v>0</v>
      </c>
      <c r="BG546" s="148">
        <f>IF(N546="zákl. přenesená",J546,0)</f>
        <v>0</v>
      </c>
      <c r="BH546" s="148">
        <f>IF(N546="sníž. přenesená",J546,0)</f>
        <v>0</v>
      </c>
      <c r="BI546" s="148">
        <f>IF(N546="nulová",J546,0)</f>
        <v>0</v>
      </c>
      <c r="BJ546" s="17" t="s">
        <v>85</v>
      </c>
      <c r="BK546" s="148">
        <f>ROUND(I546*H546,2)</f>
        <v>0</v>
      </c>
      <c r="BL546" s="17" t="s">
        <v>133</v>
      </c>
      <c r="BM546" s="147" t="s">
        <v>1929</v>
      </c>
    </row>
    <row r="547" spans="2:65" s="1" customFormat="1" ht="16.5" customHeight="1">
      <c r="B547" s="33"/>
      <c r="C547" s="136" t="s">
        <v>787</v>
      </c>
      <c r="D547" s="136" t="s">
        <v>352</v>
      </c>
      <c r="E547" s="137" t="s">
        <v>1930</v>
      </c>
      <c r="F547" s="138" t="s">
        <v>1931</v>
      </c>
      <c r="G547" s="139" t="s">
        <v>420</v>
      </c>
      <c r="H547" s="140">
        <v>34.83</v>
      </c>
      <c r="I547" s="141"/>
      <c r="J547" s="142">
        <f>ROUND(I547*H547,2)</f>
        <v>0</v>
      </c>
      <c r="K547" s="138" t="s">
        <v>356</v>
      </c>
      <c r="L547" s="33"/>
      <c r="M547" s="143" t="s">
        <v>32</v>
      </c>
      <c r="N547" s="144" t="s">
        <v>49</v>
      </c>
      <c r="P547" s="145">
        <f>O547*H547</f>
        <v>0</v>
      </c>
      <c r="Q547" s="145">
        <v>0</v>
      </c>
      <c r="R547" s="145">
        <f>Q547*H547</f>
        <v>0</v>
      </c>
      <c r="S547" s="145">
        <v>0</v>
      </c>
      <c r="T547" s="146">
        <f>S547*H547</f>
        <v>0</v>
      </c>
      <c r="AR547" s="147" t="s">
        <v>133</v>
      </c>
      <c r="AT547" s="147" t="s">
        <v>352</v>
      </c>
      <c r="AU547" s="147" t="s">
        <v>113</v>
      </c>
      <c r="AY547" s="17" t="s">
        <v>348</v>
      </c>
      <c r="BE547" s="148">
        <f>IF(N547="základní",J547,0)</f>
        <v>0</v>
      </c>
      <c r="BF547" s="148">
        <f>IF(N547="snížená",J547,0)</f>
        <v>0</v>
      </c>
      <c r="BG547" s="148">
        <f>IF(N547="zákl. přenesená",J547,0)</f>
        <v>0</v>
      </c>
      <c r="BH547" s="148">
        <f>IF(N547="sníž. přenesená",J547,0)</f>
        <v>0</v>
      </c>
      <c r="BI547" s="148">
        <f>IF(N547="nulová",J547,0)</f>
        <v>0</v>
      </c>
      <c r="BJ547" s="17" t="s">
        <v>85</v>
      </c>
      <c r="BK547" s="148">
        <f>ROUND(I547*H547,2)</f>
        <v>0</v>
      </c>
      <c r="BL547" s="17" t="s">
        <v>133</v>
      </c>
      <c r="BM547" s="147" t="s">
        <v>1932</v>
      </c>
    </row>
    <row r="548" spans="2:65" s="1" customFormat="1" ht="10.199999999999999">
      <c r="B548" s="33"/>
      <c r="D548" s="149" t="s">
        <v>358</v>
      </c>
      <c r="F548" s="150" t="s">
        <v>1933</v>
      </c>
      <c r="I548" s="151"/>
      <c r="L548" s="33"/>
      <c r="M548" s="152"/>
      <c r="T548" s="54"/>
      <c r="AT548" s="17" t="s">
        <v>358</v>
      </c>
      <c r="AU548" s="17" t="s">
        <v>113</v>
      </c>
    </row>
    <row r="549" spans="2:65" s="12" customFormat="1" ht="10.199999999999999">
      <c r="B549" s="153"/>
      <c r="D549" s="154" t="s">
        <v>360</v>
      </c>
      <c r="E549" s="155" t="s">
        <v>32</v>
      </c>
      <c r="F549" s="156" t="s">
        <v>361</v>
      </c>
      <c r="H549" s="155" t="s">
        <v>32</v>
      </c>
      <c r="I549" s="157"/>
      <c r="L549" s="153"/>
      <c r="M549" s="158"/>
      <c r="T549" s="159"/>
      <c r="AT549" s="155" t="s">
        <v>360</v>
      </c>
      <c r="AU549" s="155" t="s">
        <v>113</v>
      </c>
      <c r="AV549" s="12" t="s">
        <v>85</v>
      </c>
      <c r="AW549" s="12" t="s">
        <v>39</v>
      </c>
      <c r="AX549" s="12" t="s">
        <v>78</v>
      </c>
      <c r="AY549" s="155" t="s">
        <v>348</v>
      </c>
    </row>
    <row r="550" spans="2:65" s="12" customFormat="1" ht="10.199999999999999">
      <c r="B550" s="153"/>
      <c r="D550" s="154" t="s">
        <v>360</v>
      </c>
      <c r="E550" s="155" t="s">
        <v>32</v>
      </c>
      <c r="F550" s="156" t="s">
        <v>1552</v>
      </c>
      <c r="H550" s="155" t="s">
        <v>32</v>
      </c>
      <c r="I550" s="157"/>
      <c r="L550" s="153"/>
      <c r="M550" s="158"/>
      <c r="T550" s="159"/>
      <c r="AT550" s="155" t="s">
        <v>360</v>
      </c>
      <c r="AU550" s="155" t="s">
        <v>113</v>
      </c>
      <c r="AV550" s="12" t="s">
        <v>85</v>
      </c>
      <c r="AW550" s="12" t="s">
        <v>39</v>
      </c>
      <c r="AX550" s="12" t="s">
        <v>78</v>
      </c>
      <c r="AY550" s="155" t="s">
        <v>348</v>
      </c>
    </row>
    <row r="551" spans="2:65" s="12" customFormat="1" ht="10.199999999999999">
      <c r="B551" s="153"/>
      <c r="D551" s="154" t="s">
        <v>360</v>
      </c>
      <c r="E551" s="155" t="s">
        <v>32</v>
      </c>
      <c r="F551" s="156" t="s">
        <v>1934</v>
      </c>
      <c r="H551" s="155" t="s">
        <v>32</v>
      </c>
      <c r="I551" s="157"/>
      <c r="L551" s="153"/>
      <c r="M551" s="158"/>
      <c r="T551" s="159"/>
      <c r="AT551" s="155" t="s">
        <v>360</v>
      </c>
      <c r="AU551" s="155" t="s">
        <v>113</v>
      </c>
      <c r="AV551" s="12" t="s">
        <v>85</v>
      </c>
      <c r="AW551" s="12" t="s">
        <v>39</v>
      </c>
      <c r="AX551" s="12" t="s">
        <v>78</v>
      </c>
      <c r="AY551" s="155" t="s">
        <v>348</v>
      </c>
    </row>
    <row r="552" spans="2:65" s="12" customFormat="1" ht="10.199999999999999">
      <c r="B552" s="153"/>
      <c r="D552" s="154" t="s">
        <v>360</v>
      </c>
      <c r="E552" s="155" t="s">
        <v>32</v>
      </c>
      <c r="F552" s="156" t="s">
        <v>1935</v>
      </c>
      <c r="H552" s="155" t="s">
        <v>32</v>
      </c>
      <c r="I552" s="157"/>
      <c r="L552" s="153"/>
      <c r="M552" s="158"/>
      <c r="T552" s="159"/>
      <c r="AT552" s="155" t="s">
        <v>360</v>
      </c>
      <c r="AU552" s="155" t="s">
        <v>113</v>
      </c>
      <c r="AV552" s="12" t="s">
        <v>85</v>
      </c>
      <c r="AW552" s="12" t="s">
        <v>39</v>
      </c>
      <c r="AX552" s="12" t="s">
        <v>78</v>
      </c>
      <c r="AY552" s="155" t="s">
        <v>348</v>
      </c>
    </row>
    <row r="553" spans="2:65" s="13" customFormat="1" ht="10.199999999999999">
      <c r="B553" s="160"/>
      <c r="D553" s="154" t="s">
        <v>360</v>
      </c>
      <c r="E553" s="162" t="s">
        <v>32</v>
      </c>
      <c r="F553" s="170" t="s">
        <v>1513</v>
      </c>
      <c r="H553" s="163">
        <v>34.83</v>
      </c>
      <c r="I553" s="164"/>
      <c r="L553" s="160"/>
      <c r="M553" s="165"/>
      <c r="T553" s="166"/>
      <c r="AT553" s="161" t="s">
        <v>360</v>
      </c>
      <c r="AU553" s="161" t="s">
        <v>113</v>
      </c>
      <c r="AV553" s="13" t="s">
        <v>87</v>
      </c>
      <c r="AW553" s="13" t="s">
        <v>39</v>
      </c>
      <c r="AX553" s="13" t="s">
        <v>85</v>
      </c>
      <c r="AY553" s="161" t="s">
        <v>348</v>
      </c>
    </row>
    <row r="554" spans="2:65" s="1" customFormat="1" ht="24.15" customHeight="1">
      <c r="B554" s="33"/>
      <c r="C554" s="136" t="s">
        <v>789</v>
      </c>
      <c r="D554" s="136" t="s">
        <v>352</v>
      </c>
      <c r="E554" s="137" t="s">
        <v>1936</v>
      </c>
      <c r="F554" s="138" t="s">
        <v>1937</v>
      </c>
      <c r="G554" s="139" t="s">
        <v>420</v>
      </c>
      <c r="H554" s="140">
        <v>34.83</v>
      </c>
      <c r="I554" s="141"/>
      <c r="J554" s="142">
        <f>ROUND(I554*H554,2)</f>
        <v>0</v>
      </c>
      <c r="K554" s="138" t="s">
        <v>356</v>
      </c>
      <c r="L554" s="33"/>
      <c r="M554" s="143" t="s">
        <v>32</v>
      </c>
      <c r="N554" s="144" t="s">
        <v>49</v>
      </c>
      <c r="P554" s="145">
        <f>O554*H554</f>
        <v>0</v>
      </c>
      <c r="Q554" s="145">
        <v>0</v>
      </c>
      <c r="R554" s="145">
        <f>Q554*H554</f>
        <v>0</v>
      </c>
      <c r="S554" s="145">
        <v>0</v>
      </c>
      <c r="T554" s="146">
        <f>S554*H554</f>
        <v>0</v>
      </c>
      <c r="AR554" s="147" t="s">
        <v>133</v>
      </c>
      <c r="AT554" s="147" t="s">
        <v>352</v>
      </c>
      <c r="AU554" s="147" t="s">
        <v>113</v>
      </c>
      <c r="AY554" s="17" t="s">
        <v>348</v>
      </c>
      <c r="BE554" s="148">
        <f>IF(N554="základní",J554,0)</f>
        <v>0</v>
      </c>
      <c r="BF554" s="148">
        <f>IF(N554="snížená",J554,0)</f>
        <v>0</v>
      </c>
      <c r="BG554" s="148">
        <f>IF(N554="zákl. přenesená",J554,0)</f>
        <v>0</v>
      </c>
      <c r="BH554" s="148">
        <f>IF(N554="sníž. přenesená",J554,0)</f>
        <v>0</v>
      </c>
      <c r="BI554" s="148">
        <f>IF(N554="nulová",J554,0)</f>
        <v>0</v>
      </c>
      <c r="BJ554" s="17" t="s">
        <v>85</v>
      </c>
      <c r="BK554" s="148">
        <f>ROUND(I554*H554,2)</f>
        <v>0</v>
      </c>
      <c r="BL554" s="17" t="s">
        <v>133</v>
      </c>
      <c r="BM554" s="147" t="s">
        <v>1938</v>
      </c>
    </row>
    <row r="555" spans="2:65" s="1" customFormat="1" ht="10.199999999999999">
      <c r="B555" s="33"/>
      <c r="D555" s="149" t="s">
        <v>358</v>
      </c>
      <c r="F555" s="150" t="s">
        <v>1939</v>
      </c>
      <c r="I555" s="151"/>
      <c r="L555" s="33"/>
      <c r="M555" s="152"/>
      <c r="T555" s="54"/>
      <c r="AT555" s="17" t="s">
        <v>358</v>
      </c>
      <c r="AU555" s="17" t="s">
        <v>113</v>
      </c>
    </row>
    <row r="556" spans="2:65" s="12" customFormat="1" ht="10.199999999999999">
      <c r="B556" s="153"/>
      <c r="D556" s="154" t="s">
        <v>360</v>
      </c>
      <c r="E556" s="155" t="s">
        <v>32</v>
      </c>
      <c r="F556" s="156" t="s">
        <v>361</v>
      </c>
      <c r="H556" s="155" t="s">
        <v>32</v>
      </c>
      <c r="I556" s="157"/>
      <c r="L556" s="153"/>
      <c r="M556" s="158"/>
      <c r="T556" s="159"/>
      <c r="AT556" s="155" t="s">
        <v>360</v>
      </c>
      <c r="AU556" s="155" t="s">
        <v>113</v>
      </c>
      <c r="AV556" s="12" t="s">
        <v>85</v>
      </c>
      <c r="AW556" s="12" t="s">
        <v>39</v>
      </c>
      <c r="AX556" s="12" t="s">
        <v>78</v>
      </c>
      <c r="AY556" s="155" t="s">
        <v>348</v>
      </c>
    </row>
    <row r="557" spans="2:65" s="12" customFormat="1" ht="10.199999999999999">
      <c r="B557" s="153"/>
      <c r="D557" s="154" t="s">
        <v>360</v>
      </c>
      <c r="E557" s="155" t="s">
        <v>32</v>
      </c>
      <c r="F557" s="156" t="s">
        <v>1552</v>
      </c>
      <c r="H557" s="155" t="s">
        <v>32</v>
      </c>
      <c r="I557" s="157"/>
      <c r="L557" s="153"/>
      <c r="M557" s="158"/>
      <c r="T557" s="159"/>
      <c r="AT557" s="155" t="s">
        <v>360</v>
      </c>
      <c r="AU557" s="155" t="s">
        <v>113</v>
      </c>
      <c r="AV557" s="12" t="s">
        <v>85</v>
      </c>
      <c r="AW557" s="12" t="s">
        <v>39</v>
      </c>
      <c r="AX557" s="12" t="s">
        <v>78</v>
      </c>
      <c r="AY557" s="155" t="s">
        <v>348</v>
      </c>
    </row>
    <row r="558" spans="2:65" s="12" customFormat="1" ht="10.199999999999999">
      <c r="B558" s="153"/>
      <c r="D558" s="154" t="s">
        <v>360</v>
      </c>
      <c r="E558" s="155" t="s">
        <v>32</v>
      </c>
      <c r="F558" s="156" t="s">
        <v>1934</v>
      </c>
      <c r="H558" s="155" t="s">
        <v>32</v>
      </c>
      <c r="I558" s="157"/>
      <c r="L558" s="153"/>
      <c r="M558" s="158"/>
      <c r="T558" s="159"/>
      <c r="AT558" s="155" t="s">
        <v>360</v>
      </c>
      <c r="AU558" s="155" t="s">
        <v>113</v>
      </c>
      <c r="AV558" s="12" t="s">
        <v>85</v>
      </c>
      <c r="AW558" s="12" t="s">
        <v>39</v>
      </c>
      <c r="AX558" s="12" t="s">
        <v>78</v>
      </c>
      <c r="AY558" s="155" t="s">
        <v>348</v>
      </c>
    </row>
    <row r="559" spans="2:65" s="12" customFormat="1" ht="10.199999999999999">
      <c r="B559" s="153"/>
      <c r="D559" s="154" t="s">
        <v>360</v>
      </c>
      <c r="E559" s="155" t="s">
        <v>32</v>
      </c>
      <c r="F559" s="156" t="s">
        <v>1935</v>
      </c>
      <c r="H559" s="155" t="s">
        <v>32</v>
      </c>
      <c r="I559" s="157"/>
      <c r="L559" s="153"/>
      <c r="M559" s="158"/>
      <c r="T559" s="159"/>
      <c r="AT559" s="155" t="s">
        <v>360</v>
      </c>
      <c r="AU559" s="155" t="s">
        <v>113</v>
      </c>
      <c r="AV559" s="12" t="s">
        <v>85</v>
      </c>
      <c r="AW559" s="12" t="s">
        <v>39</v>
      </c>
      <c r="AX559" s="12" t="s">
        <v>78</v>
      </c>
      <c r="AY559" s="155" t="s">
        <v>348</v>
      </c>
    </row>
    <row r="560" spans="2:65" s="13" customFormat="1" ht="10.199999999999999">
      <c r="B560" s="160"/>
      <c r="D560" s="154" t="s">
        <v>360</v>
      </c>
      <c r="E560" s="162" t="s">
        <v>32</v>
      </c>
      <c r="F560" s="170" t="s">
        <v>1513</v>
      </c>
      <c r="H560" s="163">
        <v>34.83</v>
      </c>
      <c r="I560" s="164"/>
      <c r="L560" s="160"/>
      <c r="M560" s="165"/>
      <c r="T560" s="166"/>
      <c r="AT560" s="161" t="s">
        <v>360</v>
      </c>
      <c r="AU560" s="161" t="s">
        <v>113</v>
      </c>
      <c r="AV560" s="13" t="s">
        <v>87</v>
      </c>
      <c r="AW560" s="13" t="s">
        <v>39</v>
      </c>
      <c r="AX560" s="13" t="s">
        <v>85</v>
      </c>
      <c r="AY560" s="161" t="s">
        <v>348</v>
      </c>
    </row>
    <row r="561" spans="2:65" s="1" customFormat="1" ht="21.75" customHeight="1">
      <c r="B561" s="33"/>
      <c r="C561" s="136" t="s">
        <v>793</v>
      </c>
      <c r="D561" s="136" t="s">
        <v>352</v>
      </c>
      <c r="E561" s="137" t="s">
        <v>1680</v>
      </c>
      <c r="F561" s="138" t="s">
        <v>1681</v>
      </c>
      <c r="G561" s="139" t="s">
        <v>355</v>
      </c>
      <c r="H561" s="140">
        <v>1.0449999999999999</v>
      </c>
      <c r="I561" s="141"/>
      <c r="J561" s="142">
        <f>ROUND(I561*H561,2)</f>
        <v>0</v>
      </c>
      <c r="K561" s="138" t="s">
        <v>356</v>
      </c>
      <c r="L561" s="33"/>
      <c r="M561" s="143" t="s">
        <v>32</v>
      </c>
      <c r="N561" s="144" t="s">
        <v>49</v>
      </c>
      <c r="P561" s="145">
        <f>O561*H561</f>
        <v>0</v>
      </c>
      <c r="Q561" s="145">
        <v>0</v>
      </c>
      <c r="R561" s="145">
        <f>Q561*H561</f>
        <v>0</v>
      </c>
      <c r="S561" s="145">
        <v>0</v>
      </c>
      <c r="T561" s="146">
        <f>S561*H561</f>
        <v>0</v>
      </c>
      <c r="AR561" s="147" t="s">
        <v>133</v>
      </c>
      <c r="AT561" s="147" t="s">
        <v>352</v>
      </c>
      <c r="AU561" s="147" t="s">
        <v>113</v>
      </c>
      <c r="AY561" s="17" t="s">
        <v>348</v>
      </c>
      <c r="BE561" s="148">
        <f>IF(N561="základní",J561,0)</f>
        <v>0</v>
      </c>
      <c r="BF561" s="148">
        <f>IF(N561="snížená",J561,0)</f>
        <v>0</v>
      </c>
      <c r="BG561" s="148">
        <f>IF(N561="zákl. přenesená",J561,0)</f>
        <v>0</v>
      </c>
      <c r="BH561" s="148">
        <f>IF(N561="sníž. přenesená",J561,0)</f>
        <v>0</v>
      </c>
      <c r="BI561" s="148">
        <f>IF(N561="nulová",J561,0)</f>
        <v>0</v>
      </c>
      <c r="BJ561" s="17" t="s">
        <v>85</v>
      </c>
      <c r="BK561" s="148">
        <f>ROUND(I561*H561,2)</f>
        <v>0</v>
      </c>
      <c r="BL561" s="17" t="s">
        <v>133</v>
      </c>
      <c r="BM561" s="147" t="s">
        <v>1940</v>
      </c>
    </row>
    <row r="562" spans="2:65" s="1" customFormat="1" ht="10.199999999999999">
      <c r="B562" s="33"/>
      <c r="D562" s="149" t="s">
        <v>358</v>
      </c>
      <c r="F562" s="150" t="s">
        <v>1683</v>
      </c>
      <c r="I562" s="151"/>
      <c r="L562" s="33"/>
      <c r="M562" s="152"/>
      <c r="T562" s="54"/>
      <c r="AT562" s="17" t="s">
        <v>358</v>
      </c>
      <c r="AU562" s="17" t="s">
        <v>113</v>
      </c>
    </row>
    <row r="563" spans="2:65" s="12" customFormat="1" ht="10.199999999999999">
      <c r="B563" s="153"/>
      <c r="D563" s="154" t="s">
        <v>360</v>
      </c>
      <c r="E563" s="155" t="s">
        <v>32</v>
      </c>
      <c r="F563" s="156" t="s">
        <v>361</v>
      </c>
      <c r="H563" s="155" t="s">
        <v>32</v>
      </c>
      <c r="I563" s="157"/>
      <c r="L563" s="153"/>
      <c r="M563" s="158"/>
      <c r="T563" s="159"/>
      <c r="AT563" s="155" t="s">
        <v>360</v>
      </c>
      <c r="AU563" s="155" t="s">
        <v>113</v>
      </c>
      <c r="AV563" s="12" t="s">
        <v>85</v>
      </c>
      <c r="AW563" s="12" t="s">
        <v>39</v>
      </c>
      <c r="AX563" s="12" t="s">
        <v>78</v>
      </c>
      <c r="AY563" s="155" t="s">
        <v>348</v>
      </c>
    </row>
    <row r="564" spans="2:65" s="12" customFormat="1" ht="10.199999999999999">
      <c r="B564" s="153"/>
      <c r="D564" s="154" t="s">
        <v>360</v>
      </c>
      <c r="E564" s="155" t="s">
        <v>32</v>
      </c>
      <c r="F564" s="156" t="s">
        <v>1552</v>
      </c>
      <c r="H564" s="155" t="s">
        <v>32</v>
      </c>
      <c r="I564" s="157"/>
      <c r="L564" s="153"/>
      <c r="M564" s="158"/>
      <c r="T564" s="159"/>
      <c r="AT564" s="155" t="s">
        <v>360</v>
      </c>
      <c r="AU564" s="155" t="s">
        <v>113</v>
      </c>
      <c r="AV564" s="12" t="s">
        <v>85</v>
      </c>
      <c r="AW564" s="12" t="s">
        <v>39</v>
      </c>
      <c r="AX564" s="12" t="s">
        <v>78</v>
      </c>
      <c r="AY564" s="155" t="s">
        <v>348</v>
      </c>
    </row>
    <row r="565" spans="2:65" s="12" customFormat="1" ht="10.199999999999999">
      <c r="B565" s="153"/>
      <c r="D565" s="154" t="s">
        <v>360</v>
      </c>
      <c r="E565" s="155" t="s">
        <v>32</v>
      </c>
      <c r="F565" s="156" t="s">
        <v>1941</v>
      </c>
      <c r="H565" s="155" t="s">
        <v>32</v>
      </c>
      <c r="I565" s="157"/>
      <c r="L565" s="153"/>
      <c r="M565" s="158"/>
      <c r="T565" s="159"/>
      <c r="AT565" s="155" t="s">
        <v>360</v>
      </c>
      <c r="AU565" s="155" t="s">
        <v>113</v>
      </c>
      <c r="AV565" s="12" t="s">
        <v>85</v>
      </c>
      <c r="AW565" s="12" t="s">
        <v>39</v>
      </c>
      <c r="AX565" s="12" t="s">
        <v>78</v>
      </c>
      <c r="AY565" s="155" t="s">
        <v>348</v>
      </c>
    </row>
    <row r="566" spans="2:65" s="12" customFormat="1" ht="10.199999999999999">
      <c r="B566" s="153"/>
      <c r="D566" s="154" t="s">
        <v>360</v>
      </c>
      <c r="E566" s="155" t="s">
        <v>32</v>
      </c>
      <c r="F566" s="156" t="s">
        <v>1685</v>
      </c>
      <c r="H566" s="155" t="s">
        <v>32</v>
      </c>
      <c r="I566" s="157"/>
      <c r="L566" s="153"/>
      <c r="M566" s="158"/>
      <c r="T566" s="159"/>
      <c r="AT566" s="155" t="s">
        <v>360</v>
      </c>
      <c r="AU566" s="155" t="s">
        <v>113</v>
      </c>
      <c r="AV566" s="12" t="s">
        <v>85</v>
      </c>
      <c r="AW566" s="12" t="s">
        <v>39</v>
      </c>
      <c r="AX566" s="12" t="s">
        <v>78</v>
      </c>
      <c r="AY566" s="155" t="s">
        <v>348</v>
      </c>
    </row>
    <row r="567" spans="2:65" s="12" customFormat="1" ht="20.399999999999999">
      <c r="B567" s="153"/>
      <c r="D567" s="154" t="s">
        <v>360</v>
      </c>
      <c r="E567" s="155" t="s">
        <v>32</v>
      </c>
      <c r="F567" s="156" t="s">
        <v>1942</v>
      </c>
      <c r="H567" s="155" t="s">
        <v>32</v>
      </c>
      <c r="I567" s="157"/>
      <c r="L567" s="153"/>
      <c r="M567" s="158"/>
      <c r="T567" s="159"/>
      <c r="AT567" s="155" t="s">
        <v>360</v>
      </c>
      <c r="AU567" s="155" t="s">
        <v>113</v>
      </c>
      <c r="AV567" s="12" t="s">
        <v>85</v>
      </c>
      <c r="AW567" s="12" t="s">
        <v>39</v>
      </c>
      <c r="AX567" s="12" t="s">
        <v>78</v>
      </c>
      <c r="AY567" s="155" t="s">
        <v>348</v>
      </c>
    </row>
    <row r="568" spans="2:65" s="12" customFormat="1" ht="10.199999999999999">
      <c r="B568" s="153"/>
      <c r="D568" s="154" t="s">
        <v>360</v>
      </c>
      <c r="E568" s="155" t="s">
        <v>32</v>
      </c>
      <c r="F568" s="156" t="s">
        <v>1687</v>
      </c>
      <c r="H568" s="155" t="s">
        <v>32</v>
      </c>
      <c r="I568" s="157"/>
      <c r="L568" s="153"/>
      <c r="M568" s="158"/>
      <c r="T568" s="159"/>
      <c r="AT568" s="155" t="s">
        <v>360</v>
      </c>
      <c r="AU568" s="155" t="s">
        <v>113</v>
      </c>
      <c r="AV568" s="12" t="s">
        <v>85</v>
      </c>
      <c r="AW568" s="12" t="s">
        <v>39</v>
      </c>
      <c r="AX568" s="12" t="s">
        <v>78</v>
      </c>
      <c r="AY568" s="155" t="s">
        <v>348</v>
      </c>
    </row>
    <row r="569" spans="2:65" s="12" customFormat="1" ht="20.399999999999999">
      <c r="B569" s="153"/>
      <c r="D569" s="154" t="s">
        <v>360</v>
      </c>
      <c r="E569" s="155" t="s">
        <v>32</v>
      </c>
      <c r="F569" s="156" t="s">
        <v>1943</v>
      </c>
      <c r="H569" s="155" t="s">
        <v>32</v>
      </c>
      <c r="I569" s="157"/>
      <c r="L569" s="153"/>
      <c r="M569" s="158"/>
      <c r="T569" s="159"/>
      <c r="AT569" s="155" t="s">
        <v>360</v>
      </c>
      <c r="AU569" s="155" t="s">
        <v>113</v>
      </c>
      <c r="AV569" s="12" t="s">
        <v>85</v>
      </c>
      <c r="AW569" s="12" t="s">
        <v>39</v>
      </c>
      <c r="AX569" s="12" t="s">
        <v>78</v>
      </c>
      <c r="AY569" s="155" t="s">
        <v>348</v>
      </c>
    </row>
    <row r="570" spans="2:65" s="13" customFormat="1" ht="10.199999999999999">
      <c r="B570" s="160"/>
      <c r="D570" s="154" t="s">
        <v>360</v>
      </c>
      <c r="E570" s="162" t="s">
        <v>32</v>
      </c>
      <c r="F570" s="170" t="s">
        <v>143</v>
      </c>
      <c r="H570" s="163">
        <v>1.0449999999999999</v>
      </c>
      <c r="I570" s="164"/>
      <c r="L570" s="160"/>
      <c r="M570" s="165"/>
      <c r="T570" s="166"/>
      <c r="AT570" s="161" t="s">
        <v>360</v>
      </c>
      <c r="AU570" s="161" t="s">
        <v>113</v>
      </c>
      <c r="AV570" s="13" t="s">
        <v>87</v>
      </c>
      <c r="AW570" s="13" t="s">
        <v>39</v>
      </c>
      <c r="AX570" s="13" t="s">
        <v>85</v>
      </c>
      <c r="AY570" s="161" t="s">
        <v>348</v>
      </c>
    </row>
    <row r="571" spans="2:65" s="1" customFormat="1" ht="24.15" customHeight="1">
      <c r="B571" s="33"/>
      <c r="C571" s="136" t="s">
        <v>798</v>
      </c>
      <c r="D571" s="136" t="s">
        <v>352</v>
      </c>
      <c r="E571" s="137" t="s">
        <v>1944</v>
      </c>
      <c r="F571" s="138" t="s">
        <v>1945</v>
      </c>
      <c r="G571" s="139" t="s">
        <v>420</v>
      </c>
      <c r="H571" s="140">
        <v>34.83</v>
      </c>
      <c r="I571" s="141"/>
      <c r="J571" s="142">
        <f>ROUND(I571*H571,2)</f>
        <v>0</v>
      </c>
      <c r="K571" s="138" t="s">
        <v>356</v>
      </c>
      <c r="L571" s="33"/>
      <c r="M571" s="143" t="s">
        <v>32</v>
      </c>
      <c r="N571" s="144" t="s">
        <v>49</v>
      </c>
      <c r="P571" s="145">
        <f>O571*H571</f>
        <v>0</v>
      </c>
      <c r="Q571" s="145">
        <v>0</v>
      </c>
      <c r="R571" s="145">
        <f>Q571*H571</f>
        <v>0</v>
      </c>
      <c r="S571" s="145">
        <v>0</v>
      </c>
      <c r="T571" s="146">
        <f>S571*H571</f>
        <v>0</v>
      </c>
      <c r="AR571" s="147" t="s">
        <v>133</v>
      </c>
      <c r="AT571" s="147" t="s">
        <v>352</v>
      </c>
      <c r="AU571" s="147" t="s">
        <v>113</v>
      </c>
      <c r="AY571" s="17" t="s">
        <v>348</v>
      </c>
      <c r="BE571" s="148">
        <f>IF(N571="základní",J571,0)</f>
        <v>0</v>
      </c>
      <c r="BF571" s="148">
        <f>IF(N571="snížená",J571,0)</f>
        <v>0</v>
      </c>
      <c r="BG571" s="148">
        <f>IF(N571="zákl. přenesená",J571,0)</f>
        <v>0</v>
      </c>
      <c r="BH571" s="148">
        <f>IF(N571="sníž. přenesená",J571,0)</f>
        <v>0</v>
      </c>
      <c r="BI571" s="148">
        <f>IF(N571="nulová",J571,0)</f>
        <v>0</v>
      </c>
      <c r="BJ571" s="17" t="s">
        <v>85</v>
      </c>
      <c r="BK571" s="148">
        <f>ROUND(I571*H571,2)</f>
        <v>0</v>
      </c>
      <c r="BL571" s="17" t="s">
        <v>133</v>
      </c>
      <c r="BM571" s="147" t="s">
        <v>1946</v>
      </c>
    </row>
    <row r="572" spans="2:65" s="1" customFormat="1" ht="10.199999999999999">
      <c r="B572" s="33"/>
      <c r="D572" s="149" t="s">
        <v>358</v>
      </c>
      <c r="F572" s="150" t="s">
        <v>1947</v>
      </c>
      <c r="I572" s="151"/>
      <c r="L572" s="33"/>
      <c r="M572" s="152"/>
      <c r="T572" s="54"/>
      <c r="AT572" s="17" t="s">
        <v>358</v>
      </c>
      <c r="AU572" s="17" t="s">
        <v>113</v>
      </c>
    </row>
    <row r="573" spans="2:65" s="12" customFormat="1" ht="10.199999999999999">
      <c r="B573" s="153"/>
      <c r="D573" s="154" t="s">
        <v>360</v>
      </c>
      <c r="E573" s="155" t="s">
        <v>32</v>
      </c>
      <c r="F573" s="156" t="s">
        <v>361</v>
      </c>
      <c r="H573" s="155" t="s">
        <v>32</v>
      </c>
      <c r="I573" s="157"/>
      <c r="L573" s="153"/>
      <c r="M573" s="158"/>
      <c r="T573" s="159"/>
      <c r="AT573" s="155" t="s">
        <v>360</v>
      </c>
      <c r="AU573" s="155" t="s">
        <v>113</v>
      </c>
      <c r="AV573" s="12" t="s">
        <v>85</v>
      </c>
      <c r="AW573" s="12" t="s">
        <v>39</v>
      </c>
      <c r="AX573" s="12" t="s">
        <v>78</v>
      </c>
      <c r="AY573" s="155" t="s">
        <v>348</v>
      </c>
    </row>
    <row r="574" spans="2:65" s="12" customFormat="1" ht="10.199999999999999">
      <c r="B574" s="153"/>
      <c r="D574" s="154" t="s">
        <v>360</v>
      </c>
      <c r="E574" s="155" t="s">
        <v>32</v>
      </c>
      <c r="F574" s="156" t="s">
        <v>1552</v>
      </c>
      <c r="H574" s="155" t="s">
        <v>32</v>
      </c>
      <c r="I574" s="157"/>
      <c r="L574" s="153"/>
      <c r="M574" s="158"/>
      <c r="T574" s="159"/>
      <c r="AT574" s="155" t="s">
        <v>360</v>
      </c>
      <c r="AU574" s="155" t="s">
        <v>113</v>
      </c>
      <c r="AV574" s="12" t="s">
        <v>85</v>
      </c>
      <c r="AW574" s="12" t="s">
        <v>39</v>
      </c>
      <c r="AX574" s="12" t="s">
        <v>78</v>
      </c>
      <c r="AY574" s="155" t="s">
        <v>348</v>
      </c>
    </row>
    <row r="575" spans="2:65" s="12" customFormat="1" ht="10.199999999999999">
      <c r="B575" s="153"/>
      <c r="D575" s="154" t="s">
        <v>360</v>
      </c>
      <c r="E575" s="155" t="s">
        <v>32</v>
      </c>
      <c r="F575" s="156" t="s">
        <v>1934</v>
      </c>
      <c r="H575" s="155" t="s">
        <v>32</v>
      </c>
      <c r="I575" s="157"/>
      <c r="L575" s="153"/>
      <c r="M575" s="158"/>
      <c r="T575" s="159"/>
      <c r="AT575" s="155" t="s">
        <v>360</v>
      </c>
      <c r="AU575" s="155" t="s">
        <v>113</v>
      </c>
      <c r="AV575" s="12" t="s">
        <v>85</v>
      </c>
      <c r="AW575" s="12" t="s">
        <v>39</v>
      </c>
      <c r="AX575" s="12" t="s">
        <v>78</v>
      </c>
      <c r="AY575" s="155" t="s">
        <v>348</v>
      </c>
    </row>
    <row r="576" spans="2:65" s="12" customFormat="1" ht="10.199999999999999">
      <c r="B576" s="153"/>
      <c r="D576" s="154" t="s">
        <v>360</v>
      </c>
      <c r="E576" s="155" t="s">
        <v>32</v>
      </c>
      <c r="F576" s="156" t="s">
        <v>1935</v>
      </c>
      <c r="H576" s="155" t="s">
        <v>32</v>
      </c>
      <c r="I576" s="157"/>
      <c r="L576" s="153"/>
      <c r="M576" s="158"/>
      <c r="T576" s="159"/>
      <c r="AT576" s="155" t="s">
        <v>360</v>
      </c>
      <c r="AU576" s="155" t="s">
        <v>113</v>
      </c>
      <c r="AV576" s="12" t="s">
        <v>85</v>
      </c>
      <c r="AW576" s="12" t="s">
        <v>39</v>
      </c>
      <c r="AX576" s="12" t="s">
        <v>78</v>
      </c>
      <c r="AY576" s="155" t="s">
        <v>348</v>
      </c>
    </row>
    <row r="577" spans="2:65" s="13" customFormat="1" ht="10.199999999999999">
      <c r="B577" s="160"/>
      <c r="D577" s="154" t="s">
        <v>360</v>
      </c>
      <c r="E577" s="162" t="s">
        <v>32</v>
      </c>
      <c r="F577" s="170" t="s">
        <v>1513</v>
      </c>
      <c r="H577" s="163">
        <v>34.83</v>
      </c>
      <c r="I577" s="164"/>
      <c r="L577" s="160"/>
      <c r="M577" s="165"/>
      <c r="T577" s="166"/>
      <c r="AT577" s="161" t="s">
        <v>360</v>
      </c>
      <c r="AU577" s="161" t="s">
        <v>113</v>
      </c>
      <c r="AV577" s="13" t="s">
        <v>87</v>
      </c>
      <c r="AW577" s="13" t="s">
        <v>39</v>
      </c>
      <c r="AX577" s="13" t="s">
        <v>85</v>
      </c>
      <c r="AY577" s="161" t="s">
        <v>348</v>
      </c>
    </row>
    <row r="578" spans="2:65" s="1" customFormat="1" ht="21.75" customHeight="1">
      <c r="B578" s="33"/>
      <c r="C578" s="136" t="s">
        <v>802</v>
      </c>
      <c r="D578" s="136" t="s">
        <v>352</v>
      </c>
      <c r="E578" s="137" t="s">
        <v>1696</v>
      </c>
      <c r="F578" s="138" t="s">
        <v>1697</v>
      </c>
      <c r="G578" s="139" t="s">
        <v>355</v>
      </c>
      <c r="H578" s="140">
        <v>1.0449999999999999</v>
      </c>
      <c r="I578" s="141"/>
      <c r="J578" s="142">
        <f>ROUND(I578*H578,2)</f>
        <v>0</v>
      </c>
      <c r="K578" s="138" t="s">
        <v>356</v>
      </c>
      <c r="L578" s="33"/>
      <c r="M578" s="143" t="s">
        <v>32</v>
      </c>
      <c r="N578" s="144" t="s">
        <v>49</v>
      </c>
      <c r="P578" s="145">
        <f>O578*H578</f>
        <v>0</v>
      </c>
      <c r="Q578" s="145">
        <v>0</v>
      </c>
      <c r="R578" s="145">
        <f>Q578*H578</f>
        <v>0</v>
      </c>
      <c r="S578" s="145">
        <v>0</v>
      </c>
      <c r="T578" s="146">
        <f>S578*H578</f>
        <v>0</v>
      </c>
      <c r="AR578" s="147" t="s">
        <v>133</v>
      </c>
      <c r="AT578" s="147" t="s">
        <v>352</v>
      </c>
      <c r="AU578" s="147" t="s">
        <v>113</v>
      </c>
      <c r="AY578" s="17" t="s">
        <v>348</v>
      </c>
      <c r="BE578" s="148">
        <f>IF(N578="základní",J578,0)</f>
        <v>0</v>
      </c>
      <c r="BF578" s="148">
        <f>IF(N578="snížená",J578,0)</f>
        <v>0</v>
      </c>
      <c r="BG578" s="148">
        <f>IF(N578="zákl. přenesená",J578,0)</f>
        <v>0</v>
      </c>
      <c r="BH578" s="148">
        <f>IF(N578="sníž. přenesená",J578,0)</f>
        <v>0</v>
      </c>
      <c r="BI578" s="148">
        <f>IF(N578="nulová",J578,0)</f>
        <v>0</v>
      </c>
      <c r="BJ578" s="17" t="s">
        <v>85</v>
      </c>
      <c r="BK578" s="148">
        <f>ROUND(I578*H578,2)</f>
        <v>0</v>
      </c>
      <c r="BL578" s="17" t="s">
        <v>133</v>
      </c>
      <c r="BM578" s="147" t="s">
        <v>1948</v>
      </c>
    </row>
    <row r="579" spans="2:65" s="1" customFormat="1" ht="10.199999999999999">
      <c r="B579" s="33"/>
      <c r="D579" s="149" t="s">
        <v>358</v>
      </c>
      <c r="F579" s="150" t="s">
        <v>1699</v>
      </c>
      <c r="I579" s="151"/>
      <c r="L579" s="33"/>
      <c r="M579" s="152"/>
      <c r="T579" s="54"/>
      <c r="AT579" s="17" t="s">
        <v>358</v>
      </c>
      <c r="AU579" s="17" t="s">
        <v>113</v>
      </c>
    </row>
    <row r="580" spans="2:65" s="13" customFormat="1" ht="10.199999999999999">
      <c r="B580" s="160"/>
      <c r="D580" s="154" t="s">
        <v>360</v>
      </c>
      <c r="E580" s="161" t="s">
        <v>32</v>
      </c>
      <c r="F580" s="162" t="s">
        <v>1949</v>
      </c>
      <c r="H580" s="163">
        <v>1.0449999999999999</v>
      </c>
      <c r="I580" s="164"/>
      <c r="L580" s="160"/>
      <c r="M580" s="165"/>
      <c r="T580" s="166"/>
      <c r="AT580" s="161" t="s">
        <v>360</v>
      </c>
      <c r="AU580" s="161" t="s">
        <v>113</v>
      </c>
      <c r="AV580" s="13" t="s">
        <v>87</v>
      </c>
      <c r="AW580" s="13" t="s">
        <v>39</v>
      </c>
      <c r="AX580" s="13" t="s">
        <v>85</v>
      </c>
      <c r="AY580" s="161" t="s">
        <v>348</v>
      </c>
    </row>
    <row r="581" spans="2:65" s="1" customFormat="1" ht="24.15" customHeight="1">
      <c r="B581" s="33"/>
      <c r="C581" s="136" t="s">
        <v>815</v>
      </c>
      <c r="D581" s="136" t="s">
        <v>352</v>
      </c>
      <c r="E581" s="137" t="s">
        <v>1702</v>
      </c>
      <c r="F581" s="138" t="s">
        <v>1703</v>
      </c>
      <c r="G581" s="139" t="s">
        <v>355</v>
      </c>
      <c r="H581" s="140">
        <v>4.18</v>
      </c>
      <c r="I581" s="141"/>
      <c r="J581" s="142">
        <f>ROUND(I581*H581,2)</f>
        <v>0</v>
      </c>
      <c r="K581" s="138" t="s">
        <v>356</v>
      </c>
      <c r="L581" s="33"/>
      <c r="M581" s="143" t="s">
        <v>32</v>
      </c>
      <c r="N581" s="144" t="s">
        <v>49</v>
      </c>
      <c r="P581" s="145">
        <f>O581*H581</f>
        <v>0</v>
      </c>
      <c r="Q581" s="145">
        <v>0</v>
      </c>
      <c r="R581" s="145">
        <f>Q581*H581</f>
        <v>0</v>
      </c>
      <c r="S581" s="145">
        <v>0</v>
      </c>
      <c r="T581" s="146">
        <f>S581*H581</f>
        <v>0</v>
      </c>
      <c r="AR581" s="147" t="s">
        <v>133</v>
      </c>
      <c r="AT581" s="147" t="s">
        <v>352</v>
      </c>
      <c r="AU581" s="147" t="s">
        <v>113</v>
      </c>
      <c r="AY581" s="17" t="s">
        <v>348</v>
      </c>
      <c r="BE581" s="148">
        <f>IF(N581="základní",J581,0)</f>
        <v>0</v>
      </c>
      <c r="BF581" s="148">
        <f>IF(N581="snížená",J581,0)</f>
        <v>0</v>
      </c>
      <c r="BG581" s="148">
        <f>IF(N581="zákl. přenesená",J581,0)</f>
        <v>0</v>
      </c>
      <c r="BH581" s="148">
        <f>IF(N581="sníž. přenesená",J581,0)</f>
        <v>0</v>
      </c>
      <c r="BI581" s="148">
        <f>IF(N581="nulová",J581,0)</f>
        <v>0</v>
      </c>
      <c r="BJ581" s="17" t="s">
        <v>85</v>
      </c>
      <c r="BK581" s="148">
        <f>ROUND(I581*H581,2)</f>
        <v>0</v>
      </c>
      <c r="BL581" s="17" t="s">
        <v>133</v>
      </c>
      <c r="BM581" s="147" t="s">
        <v>1950</v>
      </c>
    </row>
    <row r="582" spans="2:65" s="1" customFormat="1" ht="10.199999999999999">
      <c r="B582" s="33"/>
      <c r="D582" s="149" t="s">
        <v>358</v>
      </c>
      <c r="F582" s="150" t="s">
        <v>1705</v>
      </c>
      <c r="I582" s="151"/>
      <c r="L582" s="33"/>
      <c r="M582" s="152"/>
      <c r="T582" s="54"/>
      <c r="AT582" s="17" t="s">
        <v>358</v>
      </c>
      <c r="AU582" s="17" t="s">
        <v>113</v>
      </c>
    </row>
    <row r="583" spans="2:65" s="13" customFormat="1" ht="10.199999999999999">
      <c r="B583" s="160"/>
      <c r="D583" s="154" t="s">
        <v>360</v>
      </c>
      <c r="E583" s="161" t="s">
        <v>32</v>
      </c>
      <c r="F583" s="162" t="s">
        <v>1949</v>
      </c>
      <c r="H583" s="163">
        <v>1.0449999999999999</v>
      </c>
      <c r="I583" s="164"/>
      <c r="L583" s="160"/>
      <c r="M583" s="165"/>
      <c r="T583" s="166"/>
      <c r="AT583" s="161" t="s">
        <v>360</v>
      </c>
      <c r="AU583" s="161" t="s">
        <v>113</v>
      </c>
      <c r="AV583" s="13" t="s">
        <v>87</v>
      </c>
      <c r="AW583" s="13" t="s">
        <v>39</v>
      </c>
      <c r="AX583" s="13" t="s">
        <v>85</v>
      </c>
      <c r="AY583" s="161" t="s">
        <v>348</v>
      </c>
    </row>
    <row r="584" spans="2:65" s="13" customFormat="1" ht="10.199999999999999">
      <c r="B584" s="160"/>
      <c r="D584" s="154" t="s">
        <v>360</v>
      </c>
      <c r="F584" s="162" t="s">
        <v>1951</v>
      </c>
      <c r="H584" s="163">
        <v>4.18</v>
      </c>
      <c r="I584" s="164"/>
      <c r="L584" s="160"/>
      <c r="M584" s="165"/>
      <c r="T584" s="166"/>
      <c r="AT584" s="161" t="s">
        <v>360</v>
      </c>
      <c r="AU584" s="161" t="s">
        <v>113</v>
      </c>
      <c r="AV584" s="13" t="s">
        <v>87</v>
      </c>
      <c r="AW584" s="13" t="s">
        <v>4</v>
      </c>
      <c r="AX584" s="13" t="s">
        <v>85</v>
      </c>
      <c r="AY584" s="161" t="s">
        <v>348</v>
      </c>
    </row>
    <row r="585" spans="2:65" s="11" customFormat="1" ht="20.85" customHeight="1">
      <c r="B585" s="124"/>
      <c r="D585" s="125" t="s">
        <v>77</v>
      </c>
      <c r="E585" s="134" t="s">
        <v>1952</v>
      </c>
      <c r="F585" s="134" t="s">
        <v>1953</v>
      </c>
      <c r="I585" s="127"/>
      <c r="J585" s="135">
        <f>BK585</f>
        <v>0</v>
      </c>
      <c r="L585" s="124"/>
      <c r="M585" s="129"/>
      <c r="P585" s="130">
        <f>SUM(P586:P639)</f>
        <v>0</v>
      </c>
      <c r="R585" s="130">
        <f>SUM(R586:R639)</f>
        <v>6.6859890999999996</v>
      </c>
      <c r="T585" s="131">
        <f>SUM(T586:T639)</f>
        <v>0</v>
      </c>
      <c r="AR585" s="125" t="s">
        <v>85</v>
      </c>
      <c r="AT585" s="132" t="s">
        <v>77</v>
      </c>
      <c r="AU585" s="132" t="s">
        <v>87</v>
      </c>
      <c r="AY585" s="125" t="s">
        <v>348</v>
      </c>
      <c r="BK585" s="133">
        <f>SUM(BK586:BK639)</f>
        <v>0</v>
      </c>
    </row>
    <row r="586" spans="2:65" s="1" customFormat="1" ht="55.5" customHeight="1">
      <c r="B586" s="33"/>
      <c r="C586" s="136" t="s">
        <v>818</v>
      </c>
      <c r="D586" s="136" t="s">
        <v>352</v>
      </c>
      <c r="E586" s="137" t="s">
        <v>502</v>
      </c>
      <c r="F586" s="138" t="s">
        <v>503</v>
      </c>
      <c r="G586" s="139" t="s">
        <v>436</v>
      </c>
      <c r="H586" s="140">
        <v>24.33</v>
      </c>
      <c r="I586" s="141"/>
      <c r="J586" s="142">
        <f>ROUND(I586*H586,2)</f>
        <v>0</v>
      </c>
      <c r="K586" s="138" t="s">
        <v>356</v>
      </c>
      <c r="L586" s="33"/>
      <c r="M586" s="143" t="s">
        <v>32</v>
      </c>
      <c r="N586" s="144" t="s">
        <v>49</v>
      </c>
      <c r="P586" s="145">
        <f>O586*H586</f>
        <v>0</v>
      </c>
      <c r="Q586" s="145">
        <v>0.27411000000000002</v>
      </c>
      <c r="R586" s="145">
        <f>Q586*H586</f>
        <v>6.6690962999999996</v>
      </c>
      <c r="S586" s="145">
        <v>0</v>
      </c>
      <c r="T586" s="146">
        <f>S586*H586</f>
        <v>0</v>
      </c>
      <c r="AR586" s="147" t="s">
        <v>133</v>
      </c>
      <c r="AT586" s="147" t="s">
        <v>352</v>
      </c>
      <c r="AU586" s="147" t="s">
        <v>113</v>
      </c>
      <c r="AY586" s="17" t="s">
        <v>348</v>
      </c>
      <c r="BE586" s="148">
        <f>IF(N586="základní",J586,0)</f>
        <v>0</v>
      </c>
      <c r="BF586" s="148">
        <f>IF(N586="snížená",J586,0)</f>
        <v>0</v>
      </c>
      <c r="BG586" s="148">
        <f>IF(N586="zákl. přenesená",J586,0)</f>
        <v>0</v>
      </c>
      <c r="BH586" s="148">
        <f>IF(N586="sníž. přenesená",J586,0)</f>
        <v>0</v>
      </c>
      <c r="BI586" s="148">
        <f>IF(N586="nulová",J586,0)</f>
        <v>0</v>
      </c>
      <c r="BJ586" s="17" t="s">
        <v>85</v>
      </c>
      <c r="BK586" s="148">
        <f>ROUND(I586*H586,2)</f>
        <v>0</v>
      </c>
      <c r="BL586" s="17" t="s">
        <v>133</v>
      </c>
      <c r="BM586" s="147" t="s">
        <v>1954</v>
      </c>
    </row>
    <row r="587" spans="2:65" s="1" customFormat="1" ht="10.199999999999999">
      <c r="B587" s="33"/>
      <c r="D587" s="149" t="s">
        <v>358</v>
      </c>
      <c r="F587" s="150" t="s">
        <v>505</v>
      </c>
      <c r="I587" s="151"/>
      <c r="L587" s="33"/>
      <c r="M587" s="152"/>
      <c r="T587" s="54"/>
      <c r="AT587" s="17" t="s">
        <v>358</v>
      </c>
      <c r="AU587" s="17" t="s">
        <v>113</v>
      </c>
    </row>
    <row r="588" spans="2:65" s="12" customFormat="1" ht="10.199999999999999">
      <c r="B588" s="153"/>
      <c r="D588" s="154" t="s">
        <v>360</v>
      </c>
      <c r="E588" s="155" t="s">
        <v>32</v>
      </c>
      <c r="F588" s="156" t="s">
        <v>361</v>
      </c>
      <c r="H588" s="155" t="s">
        <v>32</v>
      </c>
      <c r="I588" s="157"/>
      <c r="L588" s="153"/>
      <c r="M588" s="158"/>
      <c r="T588" s="159"/>
      <c r="AT588" s="155" t="s">
        <v>360</v>
      </c>
      <c r="AU588" s="155" t="s">
        <v>113</v>
      </c>
      <c r="AV588" s="12" t="s">
        <v>85</v>
      </c>
      <c r="AW588" s="12" t="s">
        <v>39</v>
      </c>
      <c r="AX588" s="12" t="s">
        <v>78</v>
      </c>
      <c r="AY588" s="155" t="s">
        <v>348</v>
      </c>
    </row>
    <row r="589" spans="2:65" s="12" customFormat="1" ht="10.199999999999999">
      <c r="B589" s="153"/>
      <c r="D589" s="154" t="s">
        <v>360</v>
      </c>
      <c r="E589" s="155" t="s">
        <v>32</v>
      </c>
      <c r="F589" s="156" t="s">
        <v>1955</v>
      </c>
      <c r="H589" s="155" t="s">
        <v>32</v>
      </c>
      <c r="I589" s="157"/>
      <c r="L589" s="153"/>
      <c r="M589" s="158"/>
      <c r="T589" s="159"/>
      <c r="AT589" s="155" t="s">
        <v>360</v>
      </c>
      <c r="AU589" s="155" t="s">
        <v>113</v>
      </c>
      <c r="AV589" s="12" t="s">
        <v>85</v>
      </c>
      <c r="AW589" s="12" t="s">
        <v>39</v>
      </c>
      <c r="AX589" s="12" t="s">
        <v>78</v>
      </c>
      <c r="AY589" s="155" t="s">
        <v>348</v>
      </c>
    </row>
    <row r="590" spans="2:65" s="12" customFormat="1" ht="20.399999999999999">
      <c r="B590" s="153"/>
      <c r="D590" s="154" t="s">
        <v>360</v>
      </c>
      <c r="E590" s="155" t="s">
        <v>32</v>
      </c>
      <c r="F590" s="156" t="s">
        <v>1956</v>
      </c>
      <c r="H590" s="155" t="s">
        <v>32</v>
      </c>
      <c r="I590" s="157"/>
      <c r="L590" s="153"/>
      <c r="M590" s="158"/>
      <c r="T590" s="159"/>
      <c r="AT590" s="155" t="s">
        <v>360</v>
      </c>
      <c r="AU590" s="155" t="s">
        <v>113</v>
      </c>
      <c r="AV590" s="12" t="s">
        <v>85</v>
      </c>
      <c r="AW590" s="12" t="s">
        <v>39</v>
      </c>
      <c r="AX590" s="12" t="s">
        <v>78</v>
      </c>
      <c r="AY590" s="155" t="s">
        <v>348</v>
      </c>
    </row>
    <row r="591" spans="2:65" s="13" customFormat="1" ht="10.199999999999999">
      <c r="B591" s="160"/>
      <c r="D591" s="154" t="s">
        <v>360</v>
      </c>
      <c r="E591" s="162" t="s">
        <v>32</v>
      </c>
      <c r="F591" s="170" t="s">
        <v>178</v>
      </c>
      <c r="H591" s="163">
        <v>24.33</v>
      </c>
      <c r="I591" s="164"/>
      <c r="L591" s="160"/>
      <c r="M591" s="165"/>
      <c r="T591" s="166"/>
      <c r="AT591" s="161" t="s">
        <v>360</v>
      </c>
      <c r="AU591" s="161" t="s">
        <v>113</v>
      </c>
      <c r="AV591" s="13" t="s">
        <v>87</v>
      </c>
      <c r="AW591" s="13" t="s">
        <v>39</v>
      </c>
      <c r="AX591" s="13" t="s">
        <v>85</v>
      </c>
      <c r="AY591" s="161" t="s">
        <v>348</v>
      </c>
    </row>
    <row r="592" spans="2:65" s="1" customFormat="1" ht="10.199999999999999">
      <c r="B592" s="33"/>
      <c r="D592" s="154" t="s">
        <v>376</v>
      </c>
      <c r="F592" s="167" t="s">
        <v>1957</v>
      </c>
      <c r="L592" s="33"/>
      <c r="M592" s="152"/>
      <c r="T592" s="54"/>
      <c r="AU592" s="17" t="s">
        <v>113</v>
      </c>
    </row>
    <row r="593" spans="2:65" s="1" customFormat="1" ht="10.199999999999999">
      <c r="B593" s="33"/>
      <c r="D593" s="154" t="s">
        <v>376</v>
      </c>
      <c r="F593" s="168" t="s">
        <v>1958</v>
      </c>
      <c r="H593" s="169">
        <v>4.8659999999999997</v>
      </c>
      <c r="L593" s="33"/>
      <c r="M593" s="152"/>
      <c r="T593" s="54"/>
      <c r="AU593" s="17" t="s">
        <v>113</v>
      </c>
    </row>
    <row r="594" spans="2:65" s="1" customFormat="1" ht="10.199999999999999">
      <c r="B594" s="33"/>
      <c r="D594" s="154" t="s">
        <v>376</v>
      </c>
      <c r="F594" s="167" t="s">
        <v>1959</v>
      </c>
      <c r="L594" s="33"/>
      <c r="M594" s="152"/>
      <c r="T594" s="54"/>
      <c r="AU594" s="17" t="s">
        <v>113</v>
      </c>
    </row>
    <row r="595" spans="2:65" s="1" customFormat="1" ht="10.199999999999999">
      <c r="B595" s="33"/>
      <c r="D595" s="154" t="s">
        <v>376</v>
      </c>
      <c r="F595" s="168" t="s">
        <v>531</v>
      </c>
      <c r="H595" s="169">
        <v>1</v>
      </c>
      <c r="L595" s="33"/>
      <c r="M595" s="152"/>
      <c r="T595" s="54"/>
      <c r="AU595" s="17" t="s">
        <v>113</v>
      </c>
    </row>
    <row r="596" spans="2:65" s="1" customFormat="1" ht="10.199999999999999">
      <c r="B596" s="33"/>
      <c r="D596" s="154" t="s">
        <v>376</v>
      </c>
      <c r="F596" s="167" t="s">
        <v>1960</v>
      </c>
      <c r="L596" s="33"/>
      <c r="M596" s="152"/>
      <c r="T596" s="54"/>
      <c r="AU596" s="17" t="s">
        <v>113</v>
      </c>
    </row>
    <row r="597" spans="2:65" s="1" customFormat="1" ht="10.199999999999999">
      <c r="B597" s="33"/>
      <c r="D597" s="154" t="s">
        <v>376</v>
      </c>
      <c r="F597" s="168" t="s">
        <v>531</v>
      </c>
      <c r="H597" s="169">
        <v>1</v>
      </c>
      <c r="L597" s="33"/>
      <c r="M597" s="152"/>
      <c r="T597" s="54"/>
      <c r="AU597" s="17" t="s">
        <v>113</v>
      </c>
    </row>
    <row r="598" spans="2:65" s="1" customFormat="1" ht="10.199999999999999">
      <c r="B598" s="33"/>
      <c r="D598" s="154" t="s">
        <v>376</v>
      </c>
      <c r="F598" s="167" t="s">
        <v>1961</v>
      </c>
      <c r="L598" s="33"/>
      <c r="M598" s="152"/>
      <c r="T598" s="54"/>
      <c r="AU598" s="17" t="s">
        <v>113</v>
      </c>
    </row>
    <row r="599" spans="2:65" s="1" customFormat="1" ht="10.199999999999999">
      <c r="B599" s="33"/>
      <c r="D599" s="154" t="s">
        <v>376</v>
      </c>
      <c r="F599" s="168" t="s">
        <v>531</v>
      </c>
      <c r="H599" s="169">
        <v>1</v>
      </c>
      <c r="L599" s="33"/>
      <c r="M599" s="152"/>
      <c r="T599" s="54"/>
      <c r="AU599" s="17" t="s">
        <v>113</v>
      </c>
    </row>
    <row r="600" spans="2:65" s="1" customFormat="1" ht="10.199999999999999">
      <c r="B600" s="33"/>
      <c r="D600" s="154" t="s">
        <v>376</v>
      </c>
      <c r="F600" s="167" t="s">
        <v>1962</v>
      </c>
      <c r="L600" s="33"/>
      <c r="M600" s="152"/>
      <c r="T600" s="54"/>
      <c r="AU600" s="17" t="s">
        <v>113</v>
      </c>
    </row>
    <row r="601" spans="2:65" s="1" customFormat="1" ht="10.199999999999999">
      <c r="B601" s="33"/>
      <c r="D601" s="154" t="s">
        <v>376</v>
      </c>
      <c r="F601" s="168" t="s">
        <v>531</v>
      </c>
      <c r="H601" s="169">
        <v>1</v>
      </c>
      <c r="L601" s="33"/>
      <c r="M601" s="152"/>
      <c r="T601" s="54"/>
      <c r="AU601" s="17" t="s">
        <v>113</v>
      </c>
    </row>
    <row r="602" spans="2:65" s="1" customFormat="1" ht="10.199999999999999">
      <c r="B602" s="33"/>
      <c r="D602" s="154" t="s">
        <v>376</v>
      </c>
      <c r="F602" s="167" t="s">
        <v>1963</v>
      </c>
      <c r="L602" s="33"/>
      <c r="M602" s="152"/>
      <c r="T602" s="54"/>
      <c r="AU602" s="17" t="s">
        <v>113</v>
      </c>
    </row>
    <row r="603" spans="2:65" s="1" customFormat="1" ht="10.199999999999999">
      <c r="B603" s="33"/>
      <c r="D603" s="154" t="s">
        <v>376</v>
      </c>
      <c r="F603" s="168" t="s">
        <v>531</v>
      </c>
      <c r="H603" s="169">
        <v>1</v>
      </c>
      <c r="L603" s="33"/>
      <c r="M603" s="152"/>
      <c r="T603" s="54"/>
      <c r="AU603" s="17" t="s">
        <v>113</v>
      </c>
    </row>
    <row r="604" spans="2:65" s="1" customFormat="1" ht="16.5" customHeight="1">
      <c r="B604" s="33"/>
      <c r="C604" s="136" t="s">
        <v>822</v>
      </c>
      <c r="D604" s="136" t="s">
        <v>352</v>
      </c>
      <c r="E604" s="137" t="s">
        <v>509</v>
      </c>
      <c r="F604" s="138" t="s">
        <v>510</v>
      </c>
      <c r="G604" s="139" t="s">
        <v>436</v>
      </c>
      <c r="H604" s="140">
        <v>24.33</v>
      </c>
      <c r="I604" s="141"/>
      <c r="J604" s="142">
        <f>ROUND(I604*H604,2)</f>
        <v>0</v>
      </c>
      <c r="K604" s="138" t="s">
        <v>356</v>
      </c>
      <c r="L604" s="33"/>
      <c r="M604" s="143" t="s">
        <v>32</v>
      </c>
      <c r="N604" s="144" t="s">
        <v>49</v>
      </c>
      <c r="P604" s="145">
        <f>O604*H604</f>
        <v>0</v>
      </c>
      <c r="Q604" s="145">
        <v>1.6000000000000001E-4</v>
      </c>
      <c r="R604" s="145">
        <f>Q604*H604</f>
        <v>3.8928000000000001E-3</v>
      </c>
      <c r="S604" s="145">
        <v>0</v>
      </c>
      <c r="T604" s="146">
        <f>S604*H604</f>
        <v>0</v>
      </c>
      <c r="AR604" s="147" t="s">
        <v>133</v>
      </c>
      <c r="AT604" s="147" t="s">
        <v>352</v>
      </c>
      <c r="AU604" s="147" t="s">
        <v>113</v>
      </c>
      <c r="AY604" s="17" t="s">
        <v>348</v>
      </c>
      <c r="BE604" s="148">
        <f>IF(N604="základní",J604,0)</f>
        <v>0</v>
      </c>
      <c r="BF604" s="148">
        <f>IF(N604="snížená",J604,0)</f>
        <v>0</v>
      </c>
      <c r="BG604" s="148">
        <f>IF(N604="zákl. přenesená",J604,0)</f>
        <v>0</v>
      </c>
      <c r="BH604" s="148">
        <f>IF(N604="sníž. přenesená",J604,0)</f>
        <v>0</v>
      </c>
      <c r="BI604" s="148">
        <f>IF(N604="nulová",J604,0)</f>
        <v>0</v>
      </c>
      <c r="BJ604" s="17" t="s">
        <v>85</v>
      </c>
      <c r="BK604" s="148">
        <f>ROUND(I604*H604,2)</f>
        <v>0</v>
      </c>
      <c r="BL604" s="17" t="s">
        <v>133</v>
      </c>
      <c r="BM604" s="147" t="s">
        <v>1964</v>
      </c>
    </row>
    <row r="605" spans="2:65" s="1" customFormat="1" ht="10.199999999999999">
      <c r="B605" s="33"/>
      <c r="D605" s="149" t="s">
        <v>358</v>
      </c>
      <c r="F605" s="150" t="s">
        <v>512</v>
      </c>
      <c r="I605" s="151"/>
      <c r="L605" s="33"/>
      <c r="M605" s="152"/>
      <c r="T605" s="54"/>
      <c r="AT605" s="17" t="s">
        <v>358</v>
      </c>
      <c r="AU605" s="17" t="s">
        <v>113</v>
      </c>
    </row>
    <row r="606" spans="2:65" s="12" customFormat="1" ht="10.199999999999999">
      <c r="B606" s="153"/>
      <c r="D606" s="154" t="s">
        <v>360</v>
      </c>
      <c r="E606" s="155" t="s">
        <v>32</v>
      </c>
      <c r="F606" s="156" t="s">
        <v>361</v>
      </c>
      <c r="H606" s="155" t="s">
        <v>32</v>
      </c>
      <c r="I606" s="157"/>
      <c r="L606" s="153"/>
      <c r="M606" s="158"/>
      <c r="T606" s="159"/>
      <c r="AT606" s="155" t="s">
        <v>360</v>
      </c>
      <c r="AU606" s="155" t="s">
        <v>113</v>
      </c>
      <c r="AV606" s="12" t="s">
        <v>85</v>
      </c>
      <c r="AW606" s="12" t="s">
        <v>39</v>
      </c>
      <c r="AX606" s="12" t="s">
        <v>78</v>
      </c>
      <c r="AY606" s="155" t="s">
        <v>348</v>
      </c>
    </row>
    <row r="607" spans="2:65" s="12" customFormat="1" ht="10.199999999999999">
      <c r="B607" s="153"/>
      <c r="D607" s="154" t="s">
        <v>360</v>
      </c>
      <c r="E607" s="155" t="s">
        <v>32</v>
      </c>
      <c r="F607" s="156" t="s">
        <v>1955</v>
      </c>
      <c r="H607" s="155" t="s">
        <v>32</v>
      </c>
      <c r="I607" s="157"/>
      <c r="L607" s="153"/>
      <c r="M607" s="158"/>
      <c r="T607" s="159"/>
      <c r="AT607" s="155" t="s">
        <v>360</v>
      </c>
      <c r="AU607" s="155" t="s">
        <v>113</v>
      </c>
      <c r="AV607" s="12" t="s">
        <v>85</v>
      </c>
      <c r="AW607" s="12" t="s">
        <v>39</v>
      </c>
      <c r="AX607" s="12" t="s">
        <v>78</v>
      </c>
      <c r="AY607" s="155" t="s">
        <v>348</v>
      </c>
    </row>
    <row r="608" spans="2:65" s="12" customFormat="1" ht="20.399999999999999">
      <c r="B608" s="153"/>
      <c r="D608" s="154" t="s">
        <v>360</v>
      </c>
      <c r="E608" s="155" t="s">
        <v>32</v>
      </c>
      <c r="F608" s="156" t="s">
        <v>1956</v>
      </c>
      <c r="H608" s="155" t="s">
        <v>32</v>
      </c>
      <c r="I608" s="157"/>
      <c r="L608" s="153"/>
      <c r="M608" s="158"/>
      <c r="T608" s="159"/>
      <c r="AT608" s="155" t="s">
        <v>360</v>
      </c>
      <c r="AU608" s="155" t="s">
        <v>113</v>
      </c>
      <c r="AV608" s="12" t="s">
        <v>85</v>
      </c>
      <c r="AW608" s="12" t="s">
        <v>39</v>
      </c>
      <c r="AX608" s="12" t="s">
        <v>78</v>
      </c>
      <c r="AY608" s="155" t="s">
        <v>348</v>
      </c>
    </row>
    <row r="609" spans="2:65" s="13" customFormat="1" ht="10.199999999999999">
      <c r="B609" s="160"/>
      <c r="D609" s="154" t="s">
        <v>360</v>
      </c>
      <c r="E609" s="162" t="s">
        <v>32</v>
      </c>
      <c r="F609" s="170" t="s">
        <v>178</v>
      </c>
      <c r="H609" s="163">
        <v>24.33</v>
      </c>
      <c r="I609" s="164"/>
      <c r="L609" s="160"/>
      <c r="M609" s="165"/>
      <c r="T609" s="166"/>
      <c r="AT609" s="161" t="s">
        <v>360</v>
      </c>
      <c r="AU609" s="161" t="s">
        <v>113</v>
      </c>
      <c r="AV609" s="13" t="s">
        <v>87</v>
      </c>
      <c r="AW609" s="13" t="s">
        <v>39</v>
      </c>
      <c r="AX609" s="13" t="s">
        <v>85</v>
      </c>
      <c r="AY609" s="161" t="s">
        <v>348</v>
      </c>
    </row>
    <row r="610" spans="2:65" s="1" customFormat="1" ht="10.199999999999999">
      <c r="B610" s="33"/>
      <c r="D610" s="154" t="s">
        <v>376</v>
      </c>
      <c r="F610" s="167" t="s">
        <v>1957</v>
      </c>
      <c r="L610" s="33"/>
      <c r="M610" s="152"/>
      <c r="T610" s="54"/>
      <c r="AU610" s="17" t="s">
        <v>113</v>
      </c>
    </row>
    <row r="611" spans="2:65" s="1" customFormat="1" ht="10.199999999999999">
      <c r="B611" s="33"/>
      <c r="D611" s="154" t="s">
        <v>376</v>
      </c>
      <c r="F611" s="168" t="s">
        <v>1958</v>
      </c>
      <c r="H611" s="169">
        <v>4.8659999999999997</v>
      </c>
      <c r="L611" s="33"/>
      <c r="M611" s="152"/>
      <c r="T611" s="54"/>
      <c r="AU611" s="17" t="s">
        <v>113</v>
      </c>
    </row>
    <row r="612" spans="2:65" s="1" customFormat="1" ht="10.199999999999999">
      <c r="B612" s="33"/>
      <c r="D612" s="154" t="s">
        <v>376</v>
      </c>
      <c r="F612" s="167" t="s">
        <v>1959</v>
      </c>
      <c r="L612" s="33"/>
      <c r="M612" s="152"/>
      <c r="T612" s="54"/>
      <c r="AU612" s="17" t="s">
        <v>113</v>
      </c>
    </row>
    <row r="613" spans="2:65" s="1" customFormat="1" ht="10.199999999999999">
      <c r="B613" s="33"/>
      <c r="D613" s="154" t="s">
        <v>376</v>
      </c>
      <c r="F613" s="168" t="s">
        <v>531</v>
      </c>
      <c r="H613" s="169">
        <v>1</v>
      </c>
      <c r="L613" s="33"/>
      <c r="M613" s="152"/>
      <c r="T613" s="54"/>
      <c r="AU613" s="17" t="s">
        <v>113</v>
      </c>
    </row>
    <row r="614" spans="2:65" s="1" customFormat="1" ht="10.199999999999999">
      <c r="B614" s="33"/>
      <c r="D614" s="154" t="s">
        <v>376</v>
      </c>
      <c r="F614" s="167" t="s">
        <v>1960</v>
      </c>
      <c r="L614" s="33"/>
      <c r="M614" s="152"/>
      <c r="T614" s="54"/>
      <c r="AU614" s="17" t="s">
        <v>113</v>
      </c>
    </row>
    <row r="615" spans="2:65" s="1" customFormat="1" ht="10.199999999999999">
      <c r="B615" s="33"/>
      <c r="D615" s="154" t="s">
        <v>376</v>
      </c>
      <c r="F615" s="168" t="s">
        <v>531</v>
      </c>
      <c r="H615" s="169">
        <v>1</v>
      </c>
      <c r="L615" s="33"/>
      <c r="M615" s="152"/>
      <c r="T615" s="54"/>
      <c r="AU615" s="17" t="s">
        <v>113</v>
      </c>
    </row>
    <row r="616" spans="2:65" s="1" customFormat="1" ht="10.199999999999999">
      <c r="B616" s="33"/>
      <c r="D616" s="154" t="s">
        <v>376</v>
      </c>
      <c r="F616" s="167" t="s">
        <v>1961</v>
      </c>
      <c r="L616" s="33"/>
      <c r="M616" s="152"/>
      <c r="T616" s="54"/>
      <c r="AU616" s="17" t="s">
        <v>113</v>
      </c>
    </row>
    <row r="617" spans="2:65" s="1" customFormat="1" ht="10.199999999999999">
      <c r="B617" s="33"/>
      <c r="D617" s="154" t="s">
        <v>376</v>
      </c>
      <c r="F617" s="168" t="s">
        <v>531</v>
      </c>
      <c r="H617" s="169">
        <v>1</v>
      </c>
      <c r="L617" s="33"/>
      <c r="M617" s="152"/>
      <c r="T617" s="54"/>
      <c r="AU617" s="17" t="s">
        <v>113</v>
      </c>
    </row>
    <row r="618" spans="2:65" s="1" customFormat="1" ht="10.199999999999999">
      <c r="B618" s="33"/>
      <c r="D618" s="154" t="s">
        <v>376</v>
      </c>
      <c r="F618" s="167" t="s">
        <v>1962</v>
      </c>
      <c r="L618" s="33"/>
      <c r="M618" s="152"/>
      <c r="T618" s="54"/>
      <c r="AU618" s="17" t="s">
        <v>113</v>
      </c>
    </row>
    <row r="619" spans="2:65" s="1" customFormat="1" ht="10.199999999999999">
      <c r="B619" s="33"/>
      <c r="D619" s="154" t="s">
        <v>376</v>
      </c>
      <c r="F619" s="168" t="s">
        <v>531</v>
      </c>
      <c r="H619" s="169">
        <v>1</v>
      </c>
      <c r="L619" s="33"/>
      <c r="M619" s="152"/>
      <c r="T619" s="54"/>
      <c r="AU619" s="17" t="s">
        <v>113</v>
      </c>
    </row>
    <row r="620" spans="2:65" s="1" customFormat="1" ht="10.199999999999999">
      <c r="B620" s="33"/>
      <c r="D620" s="154" t="s">
        <v>376</v>
      </c>
      <c r="F620" s="167" t="s">
        <v>1963</v>
      </c>
      <c r="L620" s="33"/>
      <c r="M620" s="152"/>
      <c r="T620" s="54"/>
      <c r="AU620" s="17" t="s">
        <v>113</v>
      </c>
    </row>
    <row r="621" spans="2:65" s="1" customFormat="1" ht="10.199999999999999">
      <c r="B621" s="33"/>
      <c r="D621" s="154" t="s">
        <v>376</v>
      </c>
      <c r="F621" s="168" t="s">
        <v>531</v>
      </c>
      <c r="H621" s="169">
        <v>1</v>
      </c>
      <c r="L621" s="33"/>
      <c r="M621" s="152"/>
      <c r="T621" s="54"/>
      <c r="AU621" s="17" t="s">
        <v>113</v>
      </c>
    </row>
    <row r="622" spans="2:65" s="1" customFormat="1" ht="33" customHeight="1">
      <c r="B622" s="33"/>
      <c r="C622" s="136" t="s">
        <v>825</v>
      </c>
      <c r="D622" s="136" t="s">
        <v>352</v>
      </c>
      <c r="E622" s="137" t="s">
        <v>1965</v>
      </c>
      <c r="F622" s="138" t="s">
        <v>1966</v>
      </c>
      <c r="G622" s="139" t="s">
        <v>515</v>
      </c>
      <c r="H622" s="140">
        <v>10</v>
      </c>
      <c r="I622" s="141"/>
      <c r="J622" s="142">
        <f>ROUND(I622*H622,2)</f>
        <v>0</v>
      </c>
      <c r="K622" s="138" t="s">
        <v>356</v>
      </c>
      <c r="L622" s="33"/>
      <c r="M622" s="143" t="s">
        <v>32</v>
      </c>
      <c r="N622" s="144" t="s">
        <v>49</v>
      </c>
      <c r="P622" s="145">
        <f>O622*H622</f>
        <v>0</v>
      </c>
      <c r="Q622" s="145">
        <v>0</v>
      </c>
      <c r="R622" s="145">
        <f>Q622*H622</f>
        <v>0</v>
      </c>
      <c r="S622" s="145">
        <v>0</v>
      </c>
      <c r="T622" s="146">
        <f>S622*H622</f>
        <v>0</v>
      </c>
      <c r="AR622" s="147" t="s">
        <v>133</v>
      </c>
      <c r="AT622" s="147" t="s">
        <v>352</v>
      </c>
      <c r="AU622" s="147" t="s">
        <v>113</v>
      </c>
      <c r="AY622" s="17" t="s">
        <v>348</v>
      </c>
      <c r="BE622" s="148">
        <f>IF(N622="základní",J622,0)</f>
        <v>0</v>
      </c>
      <c r="BF622" s="148">
        <f>IF(N622="snížená",J622,0)</f>
        <v>0</v>
      </c>
      <c r="BG622" s="148">
        <f>IF(N622="zákl. přenesená",J622,0)</f>
        <v>0</v>
      </c>
      <c r="BH622" s="148">
        <f>IF(N622="sníž. přenesená",J622,0)</f>
        <v>0</v>
      </c>
      <c r="BI622" s="148">
        <f>IF(N622="nulová",J622,0)</f>
        <v>0</v>
      </c>
      <c r="BJ622" s="17" t="s">
        <v>85</v>
      </c>
      <c r="BK622" s="148">
        <f>ROUND(I622*H622,2)</f>
        <v>0</v>
      </c>
      <c r="BL622" s="17" t="s">
        <v>133</v>
      </c>
      <c r="BM622" s="147" t="s">
        <v>1967</v>
      </c>
    </row>
    <row r="623" spans="2:65" s="1" customFormat="1" ht="10.199999999999999">
      <c r="B623" s="33"/>
      <c r="D623" s="149" t="s">
        <v>358</v>
      </c>
      <c r="F623" s="150" t="s">
        <v>1968</v>
      </c>
      <c r="I623" s="151"/>
      <c r="L623" s="33"/>
      <c r="M623" s="152"/>
      <c r="T623" s="54"/>
      <c r="AT623" s="17" t="s">
        <v>358</v>
      </c>
      <c r="AU623" s="17" t="s">
        <v>113</v>
      </c>
    </row>
    <row r="624" spans="2:65" s="12" customFormat="1" ht="10.199999999999999">
      <c r="B624" s="153"/>
      <c r="D624" s="154" t="s">
        <v>360</v>
      </c>
      <c r="E624" s="155" t="s">
        <v>32</v>
      </c>
      <c r="F624" s="156" t="s">
        <v>361</v>
      </c>
      <c r="H624" s="155" t="s">
        <v>32</v>
      </c>
      <c r="I624" s="157"/>
      <c r="L624" s="153"/>
      <c r="M624" s="158"/>
      <c r="T624" s="159"/>
      <c r="AT624" s="155" t="s">
        <v>360</v>
      </c>
      <c r="AU624" s="155" t="s">
        <v>113</v>
      </c>
      <c r="AV624" s="12" t="s">
        <v>85</v>
      </c>
      <c r="AW624" s="12" t="s">
        <v>39</v>
      </c>
      <c r="AX624" s="12" t="s">
        <v>78</v>
      </c>
      <c r="AY624" s="155" t="s">
        <v>348</v>
      </c>
    </row>
    <row r="625" spans="2:65" s="12" customFormat="1" ht="10.199999999999999">
      <c r="B625" s="153"/>
      <c r="D625" s="154" t="s">
        <v>360</v>
      </c>
      <c r="E625" s="155" t="s">
        <v>32</v>
      </c>
      <c r="F625" s="156" t="s">
        <v>1955</v>
      </c>
      <c r="H625" s="155" t="s">
        <v>32</v>
      </c>
      <c r="I625" s="157"/>
      <c r="L625" s="153"/>
      <c r="M625" s="158"/>
      <c r="T625" s="159"/>
      <c r="AT625" s="155" t="s">
        <v>360</v>
      </c>
      <c r="AU625" s="155" t="s">
        <v>113</v>
      </c>
      <c r="AV625" s="12" t="s">
        <v>85</v>
      </c>
      <c r="AW625" s="12" t="s">
        <v>39</v>
      </c>
      <c r="AX625" s="12" t="s">
        <v>78</v>
      </c>
      <c r="AY625" s="155" t="s">
        <v>348</v>
      </c>
    </row>
    <row r="626" spans="2:65" s="12" customFormat="1" ht="10.199999999999999">
      <c r="B626" s="153"/>
      <c r="D626" s="154" t="s">
        <v>360</v>
      </c>
      <c r="E626" s="155" t="s">
        <v>32</v>
      </c>
      <c r="F626" s="156" t="s">
        <v>1969</v>
      </c>
      <c r="H626" s="155" t="s">
        <v>32</v>
      </c>
      <c r="I626" s="157"/>
      <c r="L626" s="153"/>
      <c r="M626" s="158"/>
      <c r="T626" s="159"/>
      <c r="AT626" s="155" t="s">
        <v>360</v>
      </c>
      <c r="AU626" s="155" t="s">
        <v>113</v>
      </c>
      <c r="AV626" s="12" t="s">
        <v>85</v>
      </c>
      <c r="AW626" s="12" t="s">
        <v>39</v>
      </c>
      <c r="AX626" s="12" t="s">
        <v>78</v>
      </c>
      <c r="AY626" s="155" t="s">
        <v>348</v>
      </c>
    </row>
    <row r="627" spans="2:65" s="12" customFormat="1" ht="20.399999999999999">
      <c r="B627" s="153"/>
      <c r="D627" s="154" t="s">
        <v>360</v>
      </c>
      <c r="E627" s="155" t="s">
        <v>32</v>
      </c>
      <c r="F627" s="156" t="s">
        <v>1970</v>
      </c>
      <c r="H627" s="155" t="s">
        <v>32</v>
      </c>
      <c r="I627" s="157"/>
      <c r="L627" s="153"/>
      <c r="M627" s="158"/>
      <c r="T627" s="159"/>
      <c r="AT627" s="155" t="s">
        <v>360</v>
      </c>
      <c r="AU627" s="155" t="s">
        <v>113</v>
      </c>
      <c r="AV627" s="12" t="s">
        <v>85</v>
      </c>
      <c r="AW627" s="12" t="s">
        <v>39</v>
      </c>
      <c r="AX627" s="12" t="s">
        <v>78</v>
      </c>
      <c r="AY627" s="155" t="s">
        <v>348</v>
      </c>
    </row>
    <row r="628" spans="2:65" s="13" customFormat="1" ht="10.199999999999999">
      <c r="B628" s="160"/>
      <c r="D628" s="154" t="s">
        <v>360</v>
      </c>
      <c r="E628" s="162" t="s">
        <v>32</v>
      </c>
      <c r="F628" s="170" t="s">
        <v>181</v>
      </c>
      <c r="H628" s="163">
        <v>10</v>
      </c>
      <c r="I628" s="164"/>
      <c r="L628" s="160"/>
      <c r="M628" s="165"/>
      <c r="T628" s="166"/>
      <c r="AT628" s="161" t="s">
        <v>360</v>
      </c>
      <c r="AU628" s="161" t="s">
        <v>113</v>
      </c>
      <c r="AV628" s="13" t="s">
        <v>87</v>
      </c>
      <c r="AW628" s="13" t="s">
        <v>39</v>
      </c>
      <c r="AX628" s="13" t="s">
        <v>85</v>
      </c>
      <c r="AY628" s="161" t="s">
        <v>348</v>
      </c>
    </row>
    <row r="629" spans="2:65" s="1" customFormat="1" ht="10.199999999999999">
      <c r="B629" s="33"/>
      <c r="D629" s="154" t="s">
        <v>376</v>
      </c>
      <c r="F629" s="167" t="s">
        <v>1959</v>
      </c>
      <c r="L629" s="33"/>
      <c r="M629" s="152"/>
      <c r="T629" s="54"/>
      <c r="AU629" s="17" t="s">
        <v>113</v>
      </c>
    </row>
    <row r="630" spans="2:65" s="1" customFormat="1" ht="10.199999999999999">
      <c r="B630" s="33"/>
      <c r="D630" s="154" t="s">
        <v>376</v>
      </c>
      <c r="F630" s="168" t="s">
        <v>531</v>
      </c>
      <c r="H630" s="169">
        <v>1</v>
      </c>
      <c r="L630" s="33"/>
      <c r="M630" s="152"/>
      <c r="T630" s="54"/>
      <c r="AU630" s="17" t="s">
        <v>113</v>
      </c>
    </row>
    <row r="631" spans="2:65" s="1" customFormat="1" ht="10.199999999999999">
      <c r="B631" s="33"/>
      <c r="D631" s="154" t="s">
        <v>376</v>
      </c>
      <c r="F631" s="167" t="s">
        <v>1960</v>
      </c>
      <c r="L631" s="33"/>
      <c r="M631" s="152"/>
      <c r="T631" s="54"/>
      <c r="AU631" s="17" t="s">
        <v>113</v>
      </c>
    </row>
    <row r="632" spans="2:65" s="1" customFormat="1" ht="10.199999999999999">
      <c r="B632" s="33"/>
      <c r="D632" s="154" t="s">
        <v>376</v>
      </c>
      <c r="F632" s="168" t="s">
        <v>531</v>
      </c>
      <c r="H632" s="169">
        <v>1</v>
      </c>
      <c r="L632" s="33"/>
      <c r="M632" s="152"/>
      <c r="T632" s="54"/>
      <c r="AU632" s="17" t="s">
        <v>113</v>
      </c>
    </row>
    <row r="633" spans="2:65" s="1" customFormat="1" ht="10.199999999999999">
      <c r="B633" s="33"/>
      <c r="D633" s="154" t="s">
        <v>376</v>
      </c>
      <c r="F633" s="167" t="s">
        <v>1961</v>
      </c>
      <c r="L633" s="33"/>
      <c r="M633" s="152"/>
      <c r="T633" s="54"/>
      <c r="AU633" s="17" t="s">
        <v>113</v>
      </c>
    </row>
    <row r="634" spans="2:65" s="1" customFormat="1" ht="10.199999999999999">
      <c r="B634" s="33"/>
      <c r="D634" s="154" t="s">
        <v>376</v>
      </c>
      <c r="F634" s="168" t="s">
        <v>531</v>
      </c>
      <c r="H634" s="169">
        <v>1</v>
      </c>
      <c r="L634" s="33"/>
      <c r="M634" s="152"/>
      <c r="T634" s="54"/>
      <c r="AU634" s="17" t="s">
        <v>113</v>
      </c>
    </row>
    <row r="635" spans="2:65" s="1" customFormat="1" ht="10.199999999999999">
      <c r="B635" s="33"/>
      <c r="D635" s="154" t="s">
        <v>376</v>
      </c>
      <c r="F635" s="167" t="s">
        <v>1962</v>
      </c>
      <c r="L635" s="33"/>
      <c r="M635" s="152"/>
      <c r="T635" s="54"/>
      <c r="AU635" s="17" t="s">
        <v>113</v>
      </c>
    </row>
    <row r="636" spans="2:65" s="1" customFormat="1" ht="10.199999999999999">
      <c r="B636" s="33"/>
      <c r="D636" s="154" t="s">
        <v>376</v>
      </c>
      <c r="F636" s="168" t="s">
        <v>531</v>
      </c>
      <c r="H636" s="169">
        <v>1</v>
      </c>
      <c r="L636" s="33"/>
      <c r="M636" s="152"/>
      <c r="T636" s="54"/>
      <c r="AU636" s="17" t="s">
        <v>113</v>
      </c>
    </row>
    <row r="637" spans="2:65" s="1" customFormat="1" ht="10.199999999999999">
      <c r="B637" s="33"/>
      <c r="D637" s="154" t="s">
        <v>376</v>
      </c>
      <c r="F637" s="167" t="s">
        <v>1963</v>
      </c>
      <c r="L637" s="33"/>
      <c r="M637" s="152"/>
      <c r="T637" s="54"/>
      <c r="AU637" s="17" t="s">
        <v>113</v>
      </c>
    </row>
    <row r="638" spans="2:65" s="1" customFormat="1" ht="10.199999999999999">
      <c r="B638" s="33"/>
      <c r="D638" s="154" t="s">
        <v>376</v>
      </c>
      <c r="F638" s="168" t="s">
        <v>531</v>
      </c>
      <c r="H638" s="169">
        <v>1</v>
      </c>
      <c r="L638" s="33"/>
      <c r="M638" s="152"/>
      <c r="T638" s="54"/>
      <c r="AU638" s="17" t="s">
        <v>113</v>
      </c>
    </row>
    <row r="639" spans="2:65" s="1" customFormat="1" ht="24.15" customHeight="1">
      <c r="B639" s="33"/>
      <c r="C639" s="178" t="s">
        <v>828</v>
      </c>
      <c r="D639" s="178" t="s">
        <v>496</v>
      </c>
      <c r="E639" s="179" t="s">
        <v>1971</v>
      </c>
      <c r="F639" s="180" t="s">
        <v>1972</v>
      </c>
      <c r="G639" s="181" t="s">
        <v>515</v>
      </c>
      <c r="H639" s="182">
        <v>10</v>
      </c>
      <c r="I639" s="183"/>
      <c r="J639" s="184">
        <f>ROUND(I639*H639,2)</f>
        <v>0</v>
      </c>
      <c r="K639" s="180" t="s">
        <v>356</v>
      </c>
      <c r="L639" s="185"/>
      <c r="M639" s="186" t="s">
        <v>32</v>
      </c>
      <c r="N639" s="187" t="s">
        <v>49</v>
      </c>
      <c r="P639" s="145">
        <f>O639*H639</f>
        <v>0</v>
      </c>
      <c r="Q639" s="145">
        <v>1.2999999999999999E-3</v>
      </c>
      <c r="R639" s="145">
        <f>Q639*H639</f>
        <v>1.2999999999999999E-2</v>
      </c>
      <c r="S639" s="145">
        <v>0</v>
      </c>
      <c r="T639" s="146">
        <f>S639*H639</f>
        <v>0</v>
      </c>
      <c r="AR639" s="147" t="s">
        <v>433</v>
      </c>
      <c r="AT639" s="147" t="s">
        <v>496</v>
      </c>
      <c r="AU639" s="147" t="s">
        <v>113</v>
      </c>
      <c r="AY639" s="17" t="s">
        <v>348</v>
      </c>
      <c r="BE639" s="148">
        <f>IF(N639="základní",J639,0)</f>
        <v>0</v>
      </c>
      <c r="BF639" s="148">
        <f>IF(N639="snížená",J639,0)</f>
        <v>0</v>
      </c>
      <c r="BG639" s="148">
        <f>IF(N639="zákl. přenesená",J639,0)</f>
        <v>0</v>
      </c>
      <c r="BH639" s="148">
        <f>IF(N639="sníž. přenesená",J639,0)</f>
        <v>0</v>
      </c>
      <c r="BI639" s="148">
        <f>IF(N639="nulová",J639,0)</f>
        <v>0</v>
      </c>
      <c r="BJ639" s="17" t="s">
        <v>85</v>
      </c>
      <c r="BK639" s="148">
        <f>ROUND(I639*H639,2)</f>
        <v>0</v>
      </c>
      <c r="BL639" s="17" t="s">
        <v>133</v>
      </c>
      <c r="BM639" s="147" t="s">
        <v>1973</v>
      </c>
    </row>
    <row r="640" spans="2:65" s="11" customFormat="1" ht="20.85" customHeight="1">
      <c r="B640" s="124"/>
      <c r="D640" s="125" t="s">
        <v>77</v>
      </c>
      <c r="E640" s="134" t="s">
        <v>1974</v>
      </c>
      <c r="F640" s="134" t="s">
        <v>1975</v>
      </c>
      <c r="I640" s="127"/>
      <c r="J640" s="135">
        <f>BK640</f>
        <v>0</v>
      </c>
      <c r="L640" s="124"/>
      <c r="M640" s="129"/>
      <c r="P640" s="130">
        <f>SUM(P641:P721)</f>
        <v>0</v>
      </c>
      <c r="R640" s="130">
        <f>SUM(R641:R721)</f>
        <v>10.2606</v>
      </c>
      <c r="T640" s="131">
        <f>SUM(T641:T721)</f>
        <v>0</v>
      </c>
      <c r="AR640" s="125" t="s">
        <v>85</v>
      </c>
      <c r="AT640" s="132" t="s">
        <v>77</v>
      </c>
      <c r="AU640" s="132" t="s">
        <v>87</v>
      </c>
      <c r="AY640" s="125" t="s">
        <v>348</v>
      </c>
      <c r="BK640" s="133">
        <f>SUM(BK641:BK721)</f>
        <v>0</v>
      </c>
    </row>
    <row r="641" spans="2:65" s="1" customFormat="1" ht="24.15" customHeight="1">
      <c r="B641" s="33"/>
      <c r="C641" s="136" t="s">
        <v>830</v>
      </c>
      <c r="D641" s="136" t="s">
        <v>352</v>
      </c>
      <c r="E641" s="137" t="s">
        <v>1976</v>
      </c>
      <c r="F641" s="138" t="s">
        <v>1977</v>
      </c>
      <c r="G641" s="139" t="s">
        <v>515</v>
      </c>
      <c r="H641" s="140">
        <v>1</v>
      </c>
      <c r="I641" s="141"/>
      <c r="J641" s="142">
        <f>ROUND(I641*H641,2)</f>
        <v>0</v>
      </c>
      <c r="K641" s="138" t="s">
        <v>356</v>
      </c>
      <c r="L641" s="33"/>
      <c r="M641" s="143" t="s">
        <v>32</v>
      </c>
      <c r="N641" s="144" t="s">
        <v>49</v>
      </c>
      <c r="P641" s="145">
        <f>O641*H641</f>
        <v>0</v>
      </c>
      <c r="Q641" s="145">
        <v>0</v>
      </c>
      <c r="R641" s="145">
        <f>Q641*H641</f>
        <v>0</v>
      </c>
      <c r="S641" s="145">
        <v>0</v>
      </c>
      <c r="T641" s="146">
        <f>S641*H641</f>
        <v>0</v>
      </c>
      <c r="AR641" s="147" t="s">
        <v>133</v>
      </c>
      <c r="AT641" s="147" t="s">
        <v>352</v>
      </c>
      <c r="AU641" s="147" t="s">
        <v>113</v>
      </c>
      <c r="AY641" s="17" t="s">
        <v>348</v>
      </c>
      <c r="BE641" s="148">
        <f>IF(N641="základní",J641,0)</f>
        <v>0</v>
      </c>
      <c r="BF641" s="148">
        <f>IF(N641="snížená",J641,0)</f>
        <v>0</v>
      </c>
      <c r="BG641" s="148">
        <f>IF(N641="zákl. přenesená",J641,0)</f>
        <v>0</v>
      </c>
      <c r="BH641" s="148">
        <f>IF(N641="sníž. přenesená",J641,0)</f>
        <v>0</v>
      </c>
      <c r="BI641" s="148">
        <f>IF(N641="nulová",J641,0)</f>
        <v>0</v>
      </c>
      <c r="BJ641" s="17" t="s">
        <v>85</v>
      </c>
      <c r="BK641" s="148">
        <f>ROUND(I641*H641,2)</f>
        <v>0</v>
      </c>
      <c r="BL641" s="17" t="s">
        <v>133</v>
      </c>
      <c r="BM641" s="147" t="s">
        <v>1978</v>
      </c>
    </row>
    <row r="642" spans="2:65" s="1" customFormat="1" ht="10.199999999999999">
      <c r="B642" s="33"/>
      <c r="D642" s="149" t="s">
        <v>358</v>
      </c>
      <c r="F642" s="150" t="s">
        <v>1979</v>
      </c>
      <c r="I642" s="151"/>
      <c r="L642" s="33"/>
      <c r="M642" s="152"/>
      <c r="T642" s="54"/>
      <c r="AT642" s="17" t="s">
        <v>358</v>
      </c>
      <c r="AU642" s="17" t="s">
        <v>113</v>
      </c>
    </row>
    <row r="643" spans="2:65" s="12" customFormat="1" ht="10.199999999999999">
      <c r="B643" s="153"/>
      <c r="D643" s="154" t="s">
        <v>360</v>
      </c>
      <c r="E643" s="155" t="s">
        <v>32</v>
      </c>
      <c r="F643" s="156" t="s">
        <v>361</v>
      </c>
      <c r="H643" s="155" t="s">
        <v>32</v>
      </c>
      <c r="I643" s="157"/>
      <c r="L643" s="153"/>
      <c r="M643" s="158"/>
      <c r="T643" s="159"/>
      <c r="AT643" s="155" t="s">
        <v>360</v>
      </c>
      <c r="AU643" s="155" t="s">
        <v>113</v>
      </c>
      <c r="AV643" s="12" t="s">
        <v>85</v>
      </c>
      <c r="AW643" s="12" t="s">
        <v>39</v>
      </c>
      <c r="AX643" s="12" t="s">
        <v>78</v>
      </c>
      <c r="AY643" s="155" t="s">
        <v>348</v>
      </c>
    </row>
    <row r="644" spans="2:65" s="12" customFormat="1" ht="10.199999999999999">
      <c r="B644" s="153"/>
      <c r="D644" s="154" t="s">
        <v>360</v>
      </c>
      <c r="E644" s="155" t="s">
        <v>32</v>
      </c>
      <c r="F644" s="156" t="s">
        <v>1552</v>
      </c>
      <c r="H644" s="155" t="s">
        <v>32</v>
      </c>
      <c r="I644" s="157"/>
      <c r="L644" s="153"/>
      <c r="M644" s="158"/>
      <c r="T644" s="159"/>
      <c r="AT644" s="155" t="s">
        <v>360</v>
      </c>
      <c r="AU644" s="155" t="s">
        <v>113</v>
      </c>
      <c r="AV644" s="12" t="s">
        <v>85</v>
      </c>
      <c r="AW644" s="12" t="s">
        <v>39</v>
      </c>
      <c r="AX644" s="12" t="s">
        <v>78</v>
      </c>
      <c r="AY644" s="155" t="s">
        <v>348</v>
      </c>
    </row>
    <row r="645" spans="2:65" s="12" customFormat="1" ht="10.199999999999999">
      <c r="B645" s="153"/>
      <c r="D645" s="154" t="s">
        <v>360</v>
      </c>
      <c r="E645" s="155" t="s">
        <v>32</v>
      </c>
      <c r="F645" s="156" t="s">
        <v>1739</v>
      </c>
      <c r="H645" s="155" t="s">
        <v>32</v>
      </c>
      <c r="I645" s="157"/>
      <c r="L645" s="153"/>
      <c r="M645" s="158"/>
      <c r="T645" s="159"/>
      <c r="AT645" s="155" t="s">
        <v>360</v>
      </c>
      <c r="AU645" s="155" t="s">
        <v>113</v>
      </c>
      <c r="AV645" s="12" t="s">
        <v>85</v>
      </c>
      <c r="AW645" s="12" t="s">
        <v>39</v>
      </c>
      <c r="AX645" s="12" t="s">
        <v>78</v>
      </c>
      <c r="AY645" s="155" t="s">
        <v>348</v>
      </c>
    </row>
    <row r="646" spans="2:65" s="12" customFormat="1" ht="10.199999999999999">
      <c r="B646" s="153"/>
      <c r="D646" s="154" t="s">
        <v>360</v>
      </c>
      <c r="E646" s="155" t="s">
        <v>32</v>
      </c>
      <c r="F646" s="156" t="s">
        <v>1488</v>
      </c>
      <c r="H646" s="155" t="s">
        <v>32</v>
      </c>
      <c r="I646" s="157"/>
      <c r="L646" s="153"/>
      <c r="M646" s="158"/>
      <c r="T646" s="159"/>
      <c r="AT646" s="155" t="s">
        <v>360</v>
      </c>
      <c r="AU646" s="155" t="s">
        <v>113</v>
      </c>
      <c r="AV646" s="12" t="s">
        <v>85</v>
      </c>
      <c r="AW646" s="12" t="s">
        <v>39</v>
      </c>
      <c r="AX646" s="12" t="s">
        <v>78</v>
      </c>
      <c r="AY646" s="155" t="s">
        <v>348</v>
      </c>
    </row>
    <row r="647" spans="2:65" s="13" customFormat="1" ht="10.199999999999999">
      <c r="B647" s="160"/>
      <c r="D647" s="154" t="s">
        <v>360</v>
      </c>
      <c r="E647" s="162" t="s">
        <v>32</v>
      </c>
      <c r="F647" s="170" t="s">
        <v>154</v>
      </c>
      <c r="H647" s="163">
        <v>1</v>
      </c>
      <c r="I647" s="164"/>
      <c r="L647" s="160"/>
      <c r="M647" s="165"/>
      <c r="T647" s="166"/>
      <c r="AT647" s="161" t="s">
        <v>360</v>
      </c>
      <c r="AU647" s="161" t="s">
        <v>113</v>
      </c>
      <c r="AV647" s="13" t="s">
        <v>87</v>
      </c>
      <c r="AW647" s="13" t="s">
        <v>39</v>
      </c>
      <c r="AX647" s="13" t="s">
        <v>85</v>
      </c>
      <c r="AY647" s="161" t="s">
        <v>348</v>
      </c>
    </row>
    <row r="648" spans="2:65" s="1" customFormat="1" ht="24.15" customHeight="1">
      <c r="B648" s="33"/>
      <c r="C648" s="136" t="s">
        <v>837</v>
      </c>
      <c r="D648" s="136" t="s">
        <v>352</v>
      </c>
      <c r="E648" s="137" t="s">
        <v>1980</v>
      </c>
      <c r="F648" s="138" t="s">
        <v>1981</v>
      </c>
      <c r="G648" s="139" t="s">
        <v>515</v>
      </c>
      <c r="H648" s="140">
        <v>30</v>
      </c>
      <c r="I648" s="141"/>
      <c r="J648" s="142">
        <f>ROUND(I648*H648,2)</f>
        <v>0</v>
      </c>
      <c r="K648" s="138" t="s">
        <v>356</v>
      </c>
      <c r="L648" s="33"/>
      <c r="M648" s="143" t="s">
        <v>32</v>
      </c>
      <c r="N648" s="144" t="s">
        <v>49</v>
      </c>
      <c r="P648" s="145">
        <f>O648*H648</f>
        <v>0</v>
      </c>
      <c r="Q648" s="145">
        <v>0</v>
      </c>
      <c r="R648" s="145">
        <f>Q648*H648</f>
        <v>0</v>
      </c>
      <c r="S648" s="145">
        <v>0</v>
      </c>
      <c r="T648" s="146">
        <f>S648*H648</f>
        <v>0</v>
      </c>
      <c r="AR648" s="147" t="s">
        <v>133</v>
      </c>
      <c r="AT648" s="147" t="s">
        <v>352</v>
      </c>
      <c r="AU648" s="147" t="s">
        <v>113</v>
      </c>
      <c r="AY648" s="17" t="s">
        <v>348</v>
      </c>
      <c r="BE648" s="148">
        <f>IF(N648="základní",J648,0)</f>
        <v>0</v>
      </c>
      <c r="BF648" s="148">
        <f>IF(N648="snížená",J648,0)</f>
        <v>0</v>
      </c>
      <c r="BG648" s="148">
        <f>IF(N648="zákl. přenesená",J648,0)</f>
        <v>0</v>
      </c>
      <c r="BH648" s="148">
        <f>IF(N648="sníž. přenesená",J648,0)</f>
        <v>0</v>
      </c>
      <c r="BI648" s="148">
        <f>IF(N648="nulová",J648,0)</f>
        <v>0</v>
      </c>
      <c r="BJ648" s="17" t="s">
        <v>85</v>
      </c>
      <c r="BK648" s="148">
        <f>ROUND(I648*H648,2)</f>
        <v>0</v>
      </c>
      <c r="BL648" s="17" t="s">
        <v>133</v>
      </c>
      <c r="BM648" s="147" t="s">
        <v>1982</v>
      </c>
    </row>
    <row r="649" spans="2:65" s="1" customFormat="1" ht="10.199999999999999">
      <c r="B649" s="33"/>
      <c r="D649" s="149" t="s">
        <v>358</v>
      </c>
      <c r="F649" s="150" t="s">
        <v>1983</v>
      </c>
      <c r="I649" s="151"/>
      <c r="L649" s="33"/>
      <c r="M649" s="152"/>
      <c r="T649" s="54"/>
      <c r="AT649" s="17" t="s">
        <v>358</v>
      </c>
      <c r="AU649" s="17" t="s">
        <v>113</v>
      </c>
    </row>
    <row r="650" spans="2:65" s="12" customFormat="1" ht="10.199999999999999">
      <c r="B650" s="153"/>
      <c r="D650" s="154" t="s">
        <v>360</v>
      </c>
      <c r="E650" s="155" t="s">
        <v>32</v>
      </c>
      <c r="F650" s="156" t="s">
        <v>1551</v>
      </c>
      <c r="H650" s="155" t="s">
        <v>32</v>
      </c>
      <c r="I650" s="157"/>
      <c r="L650" s="153"/>
      <c r="M650" s="158"/>
      <c r="T650" s="159"/>
      <c r="AT650" s="155" t="s">
        <v>360</v>
      </c>
      <c r="AU650" s="155" t="s">
        <v>113</v>
      </c>
      <c r="AV650" s="12" t="s">
        <v>85</v>
      </c>
      <c r="AW650" s="12" t="s">
        <v>39</v>
      </c>
      <c r="AX650" s="12" t="s">
        <v>78</v>
      </c>
      <c r="AY650" s="155" t="s">
        <v>348</v>
      </c>
    </row>
    <row r="651" spans="2:65" s="12" customFormat="1" ht="10.199999999999999">
      <c r="B651" s="153"/>
      <c r="D651" s="154" t="s">
        <v>360</v>
      </c>
      <c r="E651" s="155" t="s">
        <v>32</v>
      </c>
      <c r="F651" s="156" t="s">
        <v>1555</v>
      </c>
      <c r="H651" s="155" t="s">
        <v>32</v>
      </c>
      <c r="I651" s="157"/>
      <c r="L651" s="153"/>
      <c r="M651" s="158"/>
      <c r="T651" s="159"/>
      <c r="AT651" s="155" t="s">
        <v>360</v>
      </c>
      <c r="AU651" s="155" t="s">
        <v>113</v>
      </c>
      <c r="AV651" s="12" t="s">
        <v>85</v>
      </c>
      <c r="AW651" s="12" t="s">
        <v>39</v>
      </c>
      <c r="AX651" s="12" t="s">
        <v>78</v>
      </c>
      <c r="AY651" s="155" t="s">
        <v>348</v>
      </c>
    </row>
    <row r="652" spans="2:65" s="12" customFormat="1" ht="10.199999999999999">
      <c r="B652" s="153"/>
      <c r="D652" s="154" t="s">
        <v>360</v>
      </c>
      <c r="E652" s="155" t="s">
        <v>32</v>
      </c>
      <c r="F652" s="156" t="s">
        <v>1984</v>
      </c>
      <c r="H652" s="155" t="s">
        <v>32</v>
      </c>
      <c r="I652" s="157"/>
      <c r="L652" s="153"/>
      <c r="M652" s="158"/>
      <c r="T652" s="159"/>
      <c r="AT652" s="155" t="s">
        <v>360</v>
      </c>
      <c r="AU652" s="155" t="s">
        <v>113</v>
      </c>
      <c r="AV652" s="12" t="s">
        <v>85</v>
      </c>
      <c r="AW652" s="12" t="s">
        <v>39</v>
      </c>
      <c r="AX652" s="12" t="s">
        <v>78</v>
      </c>
      <c r="AY652" s="155" t="s">
        <v>348</v>
      </c>
    </row>
    <row r="653" spans="2:65" s="12" customFormat="1" ht="10.199999999999999">
      <c r="B653" s="153"/>
      <c r="D653" s="154" t="s">
        <v>360</v>
      </c>
      <c r="E653" s="155" t="s">
        <v>32</v>
      </c>
      <c r="F653" s="156" t="s">
        <v>1985</v>
      </c>
      <c r="H653" s="155" t="s">
        <v>32</v>
      </c>
      <c r="I653" s="157"/>
      <c r="L653" s="153"/>
      <c r="M653" s="158"/>
      <c r="T653" s="159"/>
      <c r="AT653" s="155" t="s">
        <v>360</v>
      </c>
      <c r="AU653" s="155" t="s">
        <v>113</v>
      </c>
      <c r="AV653" s="12" t="s">
        <v>85</v>
      </c>
      <c r="AW653" s="12" t="s">
        <v>39</v>
      </c>
      <c r="AX653" s="12" t="s">
        <v>78</v>
      </c>
      <c r="AY653" s="155" t="s">
        <v>348</v>
      </c>
    </row>
    <row r="654" spans="2:65" s="13" customFormat="1" ht="10.199999999999999">
      <c r="B654" s="160"/>
      <c r="D654" s="154" t="s">
        <v>360</v>
      </c>
      <c r="E654" s="161" t="s">
        <v>32</v>
      </c>
      <c r="F654" s="162" t="s">
        <v>1986</v>
      </c>
      <c r="H654" s="163">
        <v>30</v>
      </c>
      <c r="I654" s="164"/>
      <c r="L654" s="160"/>
      <c r="M654" s="165"/>
      <c r="T654" s="166"/>
      <c r="AT654" s="161" t="s">
        <v>360</v>
      </c>
      <c r="AU654" s="161" t="s">
        <v>113</v>
      </c>
      <c r="AV654" s="13" t="s">
        <v>87</v>
      </c>
      <c r="AW654" s="13" t="s">
        <v>39</v>
      </c>
      <c r="AX654" s="13" t="s">
        <v>85</v>
      </c>
      <c r="AY654" s="161" t="s">
        <v>348</v>
      </c>
    </row>
    <row r="655" spans="2:65" s="1" customFormat="1" ht="33" customHeight="1">
      <c r="B655" s="33"/>
      <c r="C655" s="136" t="s">
        <v>842</v>
      </c>
      <c r="D655" s="136" t="s">
        <v>352</v>
      </c>
      <c r="E655" s="137" t="s">
        <v>1757</v>
      </c>
      <c r="F655" s="138" t="s">
        <v>1758</v>
      </c>
      <c r="G655" s="139" t="s">
        <v>515</v>
      </c>
      <c r="H655" s="140">
        <v>30</v>
      </c>
      <c r="I655" s="141"/>
      <c r="J655" s="142">
        <f>ROUND(I655*H655,2)</f>
        <v>0</v>
      </c>
      <c r="K655" s="138" t="s">
        <v>356</v>
      </c>
      <c r="L655" s="33"/>
      <c r="M655" s="143" t="s">
        <v>32</v>
      </c>
      <c r="N655" s="144" t="s">
        <v>49</v>
      </c>
      <c r="P655" s="145">
        <f>O655*H655</f>
        <v>0</v>
      </c>
      <c r="Q655" s="145">
        <v>0</v>
      </c>
      <c r="R655" s="145">
        <f>Q655*H655</f>
        <v>0</v>
      </c>
      <c r="S655" s="145">
        <v>0</v>
      </c>
      <c r="T655" s="146">
        <f>S655*H655</f>
        <v>0</v>
      </c>
      <c r="AR655" s="147" t="s">
        <v>133</v>
      </c>
      <c r="AT655" s="147" t="s">
        <v>352</v>
      </c>
      <c r="AU655" s="147" t="s">
        <v>113</v>
      </c>
      <c r="AY655" s="17" t="s">
        <v>348</v>
      </c>
      <c r="BE655" s="148">
        <f>IF(N655="základní",J655,0)</f>
        <v>0</v>
      </c>
      <c r="BF655" s="148">
        <f>IF(N655="snížená",J655,0)</f>
        <v>0</v>
      </c>
      <c r="BG655" s="148">
        <f>IF(N655="zákl. přenesená",J655,0)</f>
        <v>0</v>
      </c>
      <c r="BH655" s="148">
        <f>IF(N655="sníž. přenesená",J655,0)</f>
        <v>0</v>
      </c>
      <c r="BI655" s="148">
        <f>IF(N655="nulová",J655,0)</f>
        <v>0</v>
      </c>
      <c r="BJ655" s="17" t="s">
        <v>85</v>
      </c>
      <c r="BK655" s="148">
        <f>ROUND(I655*H655,2)</f>
        <v>0</v>
      </c>
      <c r="BL655" s="17" t="s">
        <v>133</v>
      </c>
      <c r="BM655" s="147" t="s">
        <v>1987</v>
      </c>
    </row>
    <row r="656" spans="2:65" s="1" customFormat="1" ht="10.199999999999999">
      <c r="B656" s="33"/>
      <c r="D656" s="149" t="s">
        <v>358</v>
      </c>
      <c r="F656" s="150" t="s">
        <v>1760</v>
      </c>
      <c r="I656" s="151"/>
      <c r="L656" s="33"/>
      <c r="M656" s="152"/>
      <c r="T656" s="54"/>
      <c r="AT656" s="17" t="s">
        <v>358</v>
      </c>
      <c r="AU656" s="17" t="s">
        <v>113</v>
      </c>
    </row>
    <row r="657" spans="2:65" s="12" customFormat="1" ht="10.199999999999999">
      <c r="B657" s="153"/>
      <c r="D657" s="154" t="s">
        <v>360</v>
      </c>
      <c r="E657" s="155" t="s">
        <v>32</v>
      </c>
      <c r="F657" s="156" t="s">
        <v>1551</v>
      </c>
      <c r="H657" s="155" t="s">
        <v>32</v>
      </c>
      <c r="I657" s="157"/>
      <c r="L657" s="153"/>
      <c r="M657" s="158"/>
      <c r="T657" s="159"/>
      <c r="AT657" s="155" t="s">
        <v>360</v>
      </c>
      <c r="AU657" s="155" t="s">
        <v>113</v>
      </c>
      <c r="AV657" s="12" t="s">
        <v>85</v>
      </c>
      <c r="AW657" s="12" t="s">
        <v>39</v>
      </c>
      <c r="AX657" s="12" t="s">
        <v>78</v>
      </c>
      <c r="AY657" s="155" t="s">
        <v>348</v>
      </c>
    </row>
    <row r="658" spans="2:65" s="12" customFormat="1" ht="10.199999999999999">
      <c r="B658" s="153"/>
      <c r="D658" s="154" t="s">
        <v>360</v>
      </c>
      <c r="E658" s="155" t="s">
        <v>32</v>
      </c>
      <c r="F658" s="156" t="s">
        <v>1555</v>
      </c>
      <c r="H658" s="155" t="s">
        <v>32</v>
      </c>
      <c r="I658" s="157"/>
      <c r="L658" s="153"/>
      <c r="M658" s="158"/>
      <c r="T658" s="159"/>
      <c r="AT658" s="155" t="s">
        <v>360</v>
      </c>
      <c r="AU658" s="155" t="s">
        <v>113</v>
      </c>
      <c r="AV658" s="12" t="s">
        <v>85</v>
      </c>
      <c r="AW658" s="12" t="s">
        <v>39</v>
      </c>
      <c r="AX658" s="12" t="s">
        <v>78</v>
      </c>
      <c r="AY658" s="155" t="s">
        <v>348</v>
      </c>
    </row>
    <row r="659" spans="2:65" s="13" customFormat="1" ht="10.199999999999999">
      <c r="B659" s="160"/>
      <c r="D659" s="154" t="s">
        <v>360</v>
      </c>
      <c r="E659" s="161" t="s">
        <v>32</v>
      </c>
      <c r="F659" s="162" t="s">
        <v>1986</v>
      </c>
      <c r="H659" s="163">
        <v>30</v>
      </c>
      <c r="I659" s="164"/>
      <c r="L659" s="160"/>
      <c r="M659" s="165"/>
      <c r="T659" s="166"/>
      <c r="AT659" s="161" t="s">
        <v>360</v>
      </c>
      <c r="AU659" s="161" t="s">
        <v>113</v>
      </c>
      <c r="AV659" s="13" t="s">
        <v>87</v>
      </c>
      <c r="AW659" s="13" t="s">
        <v>39</v>
      </c>
      <c r="AX659" s="13" t="s">
        <v>85</v>
      </c>
      <c r="AY659" s="161" t="s">
        <v>348</v>
      </c>
    </row>
    <row r="660" spans="2:65" s="1" customFormat="1" ht="16.5" customHeight="1">
      <c r="B660" s="33"/>
      <c r="C660" s="178" t="s">
        <v>855</v>
      </c>
      <c r="D660" s="178" t="s">
        <v>496</v>
      </c>
      <c r="E660" s="179" t="s">
        <v>1763</v>
      </c>
      <c r="F660" s="180" t="s">
        <v>1764</v>
      </c>
      <c r="G660" s="181" t="s">
        <v>408</v>
      </c>
      <c r="H660" s="182">
        <v>0.03</v>
      </c>
      <c r="I660" s="183"/>
      <c r="J660" s="184">
        <f>ROUND(I660*H660,2)</f>
        <v>0</v>
      </c>
      <c r="K660" s="180" t="s">
        <v>356</v>
      </c>
      <c r="L660" s="185"/>
      <c r="M660" s="186" t="s">
        <v>32</v>
      </c>
      <c r="N660" s="187" t="s">
        <v>49</v>
      </c>
      <c r="P660" s="145">
        <f>O660*H660</f>
        <v>0</v>
      </c>
      <c r="Q660" s="145">
        <v>1</v>
      </c>
      <c r="R660" s="145">
        <f>Q660*H660</f>
        <v>0.03</v>
      </c>
      <c r="S660" s="145">
        <v>0</v>
      </c>
      <c r="T660" s="146">
        <f>S660*H660</f>
        <v>0</v>
      </c>
      <c r="AR660" s="147" t="s">
        <v>433</v>
      </c>
      <c r="AT660" s="147" t="s">
        <v>496</v>
      </c>
      <c r="AU660" s="147" t="s">
        <v>113</v>
      </c>
      <c r="AY660" s="17" t="s">
        <v>348</v>
      </c>
      <c r="BE660" s="148">
        <f>IF(N660="základní",J660,0)</f>
        <v>0</v>
      </c>
      <c r="BF660" s="148">
        <f>IF(N660="snížená",J660,0)</f>
        <v>0</v>
      </c>
      <c r="BG660" s="148">
        <f>IF(N660="zákl. přenesená",J660,0)</f>
        <v>0</v>
      </c>
      <c r="BH660" s="148">
        <f>IF(N660="sníž. přenesená",J660,0)</f>
        <v>0</v>
      </c>
      <c r="BI660" s="148">
        <f>IF(N660="nulová",J660,0)</f>
        <v>0</v>
      </c>
      <c r="BJ660" s="17" t="s">
        <v>85</v>
      </c>
      <c r="BK660" s="148">
        <f>ROUND(I660*H660,2)</f>
        <v>0</v>
      </c>
      <c r="BL660" s="17" t="s">
        <v>133</v>
      </c>
      <c r="BM660" s="147" t="s">
        <v>1988</v>
      </c>
    </row>
    <row r="661" spans="2:65" s="13" customFormat="1" ht="10.199999999999999">
      <c r="B661" s="160"/>
      <c r="D661" s="154" t="s">
        <v>360</v>
      </c>
      <c r="F661" s="162" t="s">
        <v>1989</v>
      </c>
      <c r="H661" s="163">
        <v>0.03</v>
      </c>
      <c r="I661" s="164"/>
      <c r="L661" s="160"/>
      <c r="M661" s="165"/>
      <c r="T661" s="166"/>
      <c r="AT661" s="161" t="s">
        <v>360</v>
      </c>
      <c r="AU661" s="161" t="s">
        <v>113</v>
      </c>
      <c r="AV661" s="13" t="s">
        <v>87</v>
      </c>
      <c r="AW661" s="13" t="s">
        <v>4</v>
      </c>
      <c r="AX661" s="13" t="s">
        <v>85</v>
      </c>
      <c r="AY661" s="161" t="s">
        <v>348</v>
      </c>
    </row>
    <row r="662" spans="2:65" s="1" customFormat="1" ht="24.15" customHeight="1">
      <c r="B662" s="33"/>
      <c r="C662" s="136" t="s">
        <v>860</v>
      </c>
      <c r="D662" s="136" t="s">
        <v>352</v>
      </c>
      <c r="E662" s="137" t="s">
        <v>1990</v>
      </c>
      <c r="F662" s="138" t="s">
        <v>1991</v>
      </c>
      <c r="G662" s="139" t="s">
        <v>420</v>
      </c>
      <c r="H662" s="140">
        <v>870.75</v>
      </c>
      <c r="I662" s="141"/>
      <c r="J662" s="142">
        <f>ROUND(I662*H662,2)</f>
        <v>0</v>
      </c>
      <c r="K662" s="138" t="s">
        <v>356</v>
      </c>
      <c r="L662" s="33"/>
      <c r="M662" s="143" t="s">
        <v>32</v>
      </c>
      <c r="N662" s="144" t="s">
        <v>49</v>
      </c>
      <c r="P662" s="145">
        <f>O662*H662</f>
        <v>0</v>
      </c>
      <c r="Q662" s="145">
        <v>0</v>
      </c>
      <c r="R662" s="145">
        <f>Q662*H662</f>
        <v>0</v>
      </c>
      <c r="S662" s="145">
        <v>0</v>
      </c>
      <c r="T662" s="146">
        <f>S662*H662</f>
        <v>0</v>
      </c>
      <c r="AR662" s="147" t="s">
        <v>133</v>
      </c>
      <c r="AT662" s="147" t="s">
        <v>352</v>
      </c>
      <c r="AU662" s="147" t="s">
        <v>113</v>
      </c>
      <c r="AY662" s="17" t="s">
        <v>348</v>
      </c>
      <c r="BE662" s="148">
        <f>IF(N662="základní",J662,0)</f>
        <v>0</v>
      </c>
      <c r="BF662" s="148">
        <f>IF(N662="snížená",J662,0)</f>
        <v>0</v>
      </c>
      <c r="BG662" s="148">
        <f>IF(N662="zákl. přenesená",J662,0)</f>
        <v>0</v>
      </c>
      <c r="BH662" s="148">
        <f>IF(N662="sníž. přenesená",J662,0)</f>
        <v>0</v>
      </c>
      <c r="BI662" s="148">
        <f>IF(N662="nulová",J662,0)</f>
        <v>0</v>
      </c>
      <c r="BJ662" s="17" t="s">
        <v>85</v>
      </c>
      <c r="BK662" s="148">
        <f>ROUND(I662*H662,2)</f>
        <v>0</v>
      </c>
      <c r="BL662" s="17" t="s">
        <v>133</v>
      </c>
      <c r="BM662" s="147" t="s">
        <v>1992</v>
      </c>
    </row>
    <row r="663" spans="2:65" s="1" customFormat="1" ht="10.199999999999999">
      <c r="B663" s="33"/>
      <c r="D663" s="149" t="s">
        <v>358</v>
      </c>
      <c r="F663" s="150" t="s">
        <v>1993</v>
      </c>
      <c r="I663" s="151"/>
      <c r="L663" s="33"/>
      <c r="M663" s="152"/>
      <c r="T663" s="54"/>
      <c r="AT663" s="17" t="s">
        <v>358</v>
      </c>
      <c r="AU663" s="17" t="s">
        <v>113</v>
      </c>
    </row>
    <row r="664" spans="2:65" s="12" customFormat="1" ht="10.199999999999999">
      <c r="B664" s="153"/>
      <c r="D664" s="154" t="s">
        <v>360</v>
      </c>
      <c r="E664" s="155" t="s">
        <v>32</v>
      </c>
      <c r="F664" s="156" t="s">
        <v>361</v>
      </c>
      <c r="H664" s="155" t="s">
        <v>32</v>
      </c>
      <c r="I664" s="157"/>
      <c r="L664" s="153"/>
      <c r="M664" s="158"/>
      <c r="T664" s="159"/>
      <c r="AT664" s="155" t="s">
        <v>360</v>
      </c>
      <c r="AU664" s="155" t="s">
        <v>113</v>
      </c>
      <c r="AV664" s="12" t="s">
        <v>85</v>
      </c>
      <c r="AW664" s="12" t="s">
        <v>39</v>
      </c>
      <c r="AX664" s="12" t="s">
        <v>78</v>
      </c>
      <c r="AY664" s="155" t="s">
        <v>348</v>
      </c>
    </row>
    <row r="665" spans="2:65" s="12" customFormat="1" ht="10.199999999999999">
      <c r="B665" s="153"/>
      <c r="D665" s="154" t="s">
        <v>360</v>
      </c>
      <c r="E665" s="155" t="s">
        <v>32</v>
      </c>
      <c r="F665" s="156" t="s">
        <v>1955</v>
      </c>
      <c r="H665" s="155" t="s">
        <v>32</v>
      </c>
      <c r="I665" s="157"/>
      <c r="L665" s="153"/>
      <c r="M665" s="158"/>
      <c r="T665" s="159"/>
      <c r="AT665" s="155" t="s">
        <v>360</v>
      </c>
      <c r="AU665" s="155" t="s">
        <v>113</v>
      </c>
      <c r="AV665" s="12" t="s">
        <v>85</v>
      </c>
      <c r="AW665" s="12" t="s">
        <v>39</v>
      </c>
      <c r="AX665" s="12" t="s">
        <v>78</v>
      </c>
      <c r="AY665" s="155" t="s">
        <v>348</v>
      </c>
    </row>
    <row r="666" spans="2:65" s="12" customFormat="1" ht="10.199999999999999">
      <c r="B666" s="153"/>
      <c r="D666" s="154" t="s">
        <v>360</v>
      </c>
      <c r="E666" s="155" t="s">
        <v>32</v>
      </c>
      <c r="F666" s="156" t="s">
        <v>1994</v>
      </c>
      <c r="H666" s="155" t="s">
        <v>32</v>
      </c>
      <c r="I666" s="157"/>
      <c r="L666" s="153"/>
      <c r="M666" s="158"/>
      <c r="T666" s="159"/>
      <c r="AT666" s="155" t="s">
        <v>360</v>
      </c>
      <c r="AU666" s="155" t="s">
        <v>113</v>
      </c>
      <c r="AV666" s="12" t="s">
        <v>85</v>
      </c>
      <c r="AW666" s="12" t="s">
        <v>39</v>
      </c>
      <c r="AX666" s="12" t="s">
        <v>78</v>
      </c>
      <c r="AY666" s="155" t="s">
        <v>348</v>
      </c>
    </row>
    <row r="667" spans="2:65" s="12" customFormat="1" ht="10.199999999999999">
      <c r="B667" s="153"/>
      <c r="D667" s="154" t="s">
        <v>360</v>
      </c>
      <c r="E667" s="155" t="s">
        <v>32</v>
      </c>
      <c r="F667" s="156" t="s">
        <v>1995</v>
      </c>
      <c r="H667" s="155" t="s">
        <v>32</v>
      </c>
      <c r="I667" s="157"/>
      <c r="L667" s="153"/>
      <c r="M667" s="158"/>
      <c r="T667" s="159"/>
      <c r="AT667" s="155" t="s">
        <v>360</v>
      </c>
      <c r="AU667" s="155" t="s">
        <v>113</v>
      </c>
      <c r="AV667" s="12" t="s">
        <v>85</v>
      </c>
      <c r="AW667" s="12" t="s">
        <v>39</v>
      </c>
      <c r="AX667" s="12" t="s">
        <v>78</v>
      </c>
      <c r="AY667" s="155" t="s">
        <v>348</v>
      </c>
    </row>
    <row r="668" spans="2:65" s="12" customFormat="1" ht="10.199999999999999">
      <c r="B668" s="153"/>
      <c r="D668" s="154" t="s">
        <v>360</v>
      </c>
      <c r="E668" s="155" t="s">
        <v>32</v>
      </c>
      <c r="F668" s="156" t="s">
        <v>1996</v>
      </c>
      <c r="H668" s="155" t="s">
        <v>32</v>
      </c>
      <c r="I668" s="157"/>
      <c r="L668" s="153"/>
      <c r="M668" s="158"/>
      <c r="T668" s="159"/>
      <c r="AT668" s="155" t="s">
        <v>360</v>
      </c>
      <c r="AU668" s="155" t="s">
        <v>113</v>
      </c>
      <c r="AV668" s="12" t="s">
        <v>85</v>
      </c>
      <c r="AW668" s="12" t="s">
        <v>39</v>
      </c>
      <c r="AX668" s="12" t="s">
        <v>78</v>
      </c>
      <c r="AY668" s="155" t="s">
        <v>348</v>
      </c>
    </row>
    <row r="669" spans="2:65" s="13" customFormat="1" ht="10.199999999999999">
      <c r="B669" s="160"/>
      <c r="D669" s="154" t="s">
        <v>360</v>
      </c>
      <c r="E669" s="162" t="s">
        <v>32</v>
      </c>
      <c r="F669" s="170" t="s">
        <v>184</v>
      </c>
      <c r="H669" s="163">
        <v>870.75</v>
      </c>
      <c r="I669" s="164"/>
      <c r="L669" s="160"/>
      <c r="M669" s="165"/>
      <c r="T669" s="166"/>
      <c r="AT669" s="161" t="s">
        <v>360</v>
      </c>
      <c r="AU669" s="161" t="s">
        <v>113</v>
      </c>
      <c r="AV669" s="13" t="s">
        <v>87</v>
      </c>
      <c r="AW669" s="13" t="s">
        <v>39</v>
      </c>
      <c r="AX669" s="13" t="s">
        <v>85</v>
      </c>
      <c r="AY669" s="161" t="s">
        <v>348</v>
      </c>
    </row>
    <row r="670" spans="2:65" s="1" customFormat="1" ht="33" customHeight="1">
      <c r="B670" s="33"/>
      <c r="C670" s="136" t="s">
        <v>866</v>
      </c>
      <c r="D670" s="136" t="s">
        <v>352</v>
      </c>
      <c r="E670" s="137" t="s">
        <v>1997</v>
      </c>
      <c r="F670" s="138" t="s">
        <v>1998</v>
      </c>
      <c r="G670" s="139" t="s">
        <v>515</v>
      </c>
      <c r="H670" s="140">
        <v>30</v>
      </c>
      <c r="I670" s="141"/>
      <c r="J670" s="142">
        <f>ROUND(I670*H670,2)</f>
        <v>0</v>
      </c>
      <c r="K670" s="138" t="s">
        <v>356</v>
      </c>
      <c r="L670" s="33"/>
      <c r="M670" s="143" t="s">
        <v>32</v>
      </c>
      <c r="N670" s="144" t="s">
        <v>49</v>
      </c>
      <c r="P670" s="145">
        <f>O670*H670</f>
        <v>0</v>
      </c>
      <c r="Q670" s="145">
        <v>0</v>
      </c>
      <c r="R670" s="145">
        <f>Q670*H670</f>
        <v>0</v>
      </c>
      <c r="S670" s="145">
        <v>0</v>
      </c>
      <c r="T670" s="146">
        <f>S670*H670</f>
        <v>0</v>
      </c>
      <c r="AR670" s="147" t="s">
        <v>133</v>
      </c>
      <c r="AT670" s="147" t="s">
        <v>352</v>
      </c>
      <c r="AU670" s="147" t="s">
        <v>113</v>
      </c>
      <c r="AY670" s="17" t="s">
        <v>348</v>
      </c>
      <c r="BE670" s="148">
        <f>IF(N670="základní",J670,0)</f>
        <v>0</v>
      </c>
      <c r="BF670" s="148">
        <f>IF(N670="snížená",J670,0)</f>
        <v>0</v>
      </c>
      <c r="BG670" s="148">
        <f>IF(N670="zákl. přenesená",J670,0)</f>
        <v>0</v>
      </c>
      <c r="BH670" s="148">
        <f>IF(N670="sníž. přenesená",J670,0)</f>
        <v>0</v>
      </c>
      <c r="BI670" s="148">
        <f>IF(N670="nulová",J670,0)</f>
        <v>0</v>
      </c>
      <c r="BJ670" s="17" t="s">
        <v>85</v>
      </c>
      <c r="BK670" s="148">
        <f>ROUND(I670*H670,2)</f>
        <v>0</v>
      </c>
      <c r="BL670" s="17" t="s">
        <v>133</v>
      </c>
      <c r="BM670" s="147" t="s">
        <v>1999</v>
      </c>
    </row>
    <row r="671" spans="2:65" s="1" customFormat="1" ht="10.199999999999999">
      <c r="B671" s="33"/>
      <c r="D671" s="149" t="s">
        <v>358</v>
      </c>
      <c r="F671" s="150" t="s">
        <v>2000</v>
      </c>
      <c r="I671" s="151"/>
      <c r="L671" s="33"/>
      <c r="M671" s="152"/>
      <c r="T671" s="54"/>
      <c r="AT671" s="17" t="s">
        <v>358</v>
      </c>
      <c r="AU671" s="17" t="s">
        <v>113</v>
      </c>
    </row>
    <row r="672" spans="2:65" s="12" customFormat="1" ht="10.199999999999999">
      <c r="B672" s="153"/>
      <c r="D672" s="154" t="s">
        <v>360</v>
      </c>
      <c r="E672" s="155" t="s">
        <v>32</v>
      </c>
      <c r="F672" s="156" t="s">
        <v>1551</v>
      </c>
      <c r="H672" s="155" t="s">
        <v>32</v>
      </c>
      <c r="I672" s="157"/>
      <c r="L672" s="153"/>
      <c r="M672" s="158"/>
      <c r="T672" s="159"/>
      <c r="AT672" s="155" t="s">
        <v>360</v>
      </c>
      <c r="AU672" s="155" t="s">
        <v>113</v>
      </c>
      <c r="AV672" s="12" t="s">
        <v>85</v>
      </c>
      <c r="AW672" s="12" t="s">
        <v>39</v>
      </c>
      <c r="AX672" s="12" t="s">
        <v>78</v>
      </c>
      <c r="AY672" s="155" t="s">
        <v>348</v>
      </c>
    </row>
    <row r="673" spans="2:65" s="12" customFormat="1" ht="10.199999999999999">
      <c r="B673" s="153"/>
      <c r="D673" s="154" t="s">
        <v>360</v>
      </c>
      <c r="E673" s="155" t="s">
        <v>32</v>
      </c>
      <c r="F673" s="156" t="s">
        <v>1555</v>
      </c>
      <c r="H673" s="155" t="s">
        <v>32</v>
      </c>
      <c r="I673" s="157"/>
      <c r="L673" s="153"/>
      <c r="M673" s="158"/>
      <c r="T673" s="159"/>
      <c r="AT673" s="155" t="s">
        <v>360</v>
      </c>
      <c r="AU673" s="155" t="s">
        <v>113</v>
      </c>
      <c r="AV673" s="12" t="s">
        <v>85</v>
      </c>
      <c r="AW673" s="12" t="s">
        <v>39</v>
      </c>
      <c r="AX673" s="12" t="s">
        <v>78</v>
      </c>
      <c r="AY673" s="155" t="s">
        <v>348</v>
      </c>
    </row>
    <row r="674" spans="2:65" s="13" customFormat="1" ht="10.199999999999999">
      <c r="B674" s="160"/>
      <c r="D674" s="154" t="s">
        <v>360</v>
      </c>
      <c r="E674" s="161" t="s">
        <v>32</v>
      </c>
      <c r="F674" s="162" t="s">
        <v>1986</v>
      </c>
      <c r="H674" s="163">
        <v>30</v>
      </c>
      <c r="I674" s="164"/>
      <c r="L674" s="160"/>
      <c r="M674" s="165"/>
      <c r="T674" s="166"/>
      <c r="AT674" s="161" t="s">
        <v>360</v>
      </c>
      <c r="AU674" s="161" t="s">
        <v>113</v>
      </c>
      <c r="AV674" s="13" t="s">
        <v>87</v>
      </c>
      <c r="AW674" s="13" t="s">
        <v>39</v>
      </c>
      <c r="AX674" s="13" t="s">
        <v>85</v>
      </c>
      <c r="AY674" s="161" t="s">
        <v>348</v>
      </c>
    </row>
    <row r="675" spans="2:65" s="1" customFormat="1" ht="24.15" customHeight="1">
      <c r="B675" s="33"/>
      <c r="C675" s="136" t="s">
        <v>875</v>
      </c>
      <c r="D675" s="136" t="s">
        <v>352</v>
      </c>
      <c r="E675" s="137" t="s">
        <v>2001</v>
      </c>
      <c r="F675" s="138" t="s">
        <v>2002</v>
      </c>
      <c r="G675" s="139" t="s">
        <v>515</v>
      </c>
      <c r="H675" s="140">
        <v>30</v>
      </c>
      <c r="I675" s="141"/>
      <c r="J675" s="142">
        <f>ROUND(I675*H675,2)</f>
        <v>0</v>
      </c>
      <c r="K675" s="138" t="s">
        <v>356</v>
      </c>
      <c r="L675" s="33"/>
      <c r="M675" s="143" t="s">
        <v>32</v>
      </c>
      <c r="N675" s="144" t="s">
        <v>49</v>
      </c>
      <c r="P675" s="145">
        <f>O675*H675</f>
        <v>0</v>
      </c>
      <c r="Q675" s="145">
        <v>2.0000000000000002E-5</v>
      </c>
      <c r="R675" s="145">
        <f>Q675*H675</f>
        <v>6.0000000000000006E-4</v>
      </c>
      <c r="S675" s="145">
        <v>0</v>
      </c>
      <c r="T675" s="146">
        <f>S675*H675</f>
        <v>0</v>
      </c>
      <c r="AR675" s="147" t="s">
        <v>133</v>
      </c>
      <c r="AT675" s="147" t="s">
        <v>352</v>
      </c>
      <c r="AU675" s="147" t="s">
        <v>113</v>
      </c>
      <c r="AY675" s="17" t="s">
        <v>348</v>
      </c>
      <c r="BE675" s="148">
        <f>IF(N675="základní",J675,0)</f>
        <v>0</v>
      </c>
      <c r="BF675" s="148">
        <f>IF(N675="snížená",J675,0)</f>
        <v>0</v>
      </c>
      <c r="BG675" s="148">
        <f>IF(N675="zákl. přenesená",J675,0)</f>
        <v>0</v>
      </c>
      <c r="BH675" s="148">
        <f>IF(N675="sníž. přenesená",J675,0)</f>
        <v>0</v>
      </c>
      <c r="BI675" s="148">
        <f>IF(N675="nulová",J675,0)</f>
        <v>0</v>
      </c>
      <c r="BJ675" s="17" t="s">
        <v>85</v>
      </c>
      <c r="BK675" s="148">
        <f>ROUND(I675*H675,2)</f>
        <v>0</v>
      </c>
      <c r="BL675" s="17" t="s">
        <v>133</v>
      </c>
      <c r="BM675" s="147" t="s">
        <v>2003</v>
      </c>
    </row>
    <row r="676" spans="2:65" s="1" customFormat="1" ht="10.199999999999999">
      <c r="B676" s="33"/>
      <c r="D676" s="149" t="s">
        <v>358</v>
      </c>
      <c r="F676" s="150" t="s">
        <v>2004</v>
      </c>
      <c r="I676" s="151"/>
      <c r="L676" s="33"/>
      <c r="M676" s="152"/>
      <c r="T676" s="54"/>
      <c r="AT676" s="17" t="s">
        <v>358</v>
      </c>
      <c r="AU676" s="17" t="s">
        <v>113</v>
      </c>
    </row>
    <row r="677" spans="2:65" s="12" customFormat="1" ht="10.199999999999999">
      <c r="B677" s="153"/>
      <c r="D677" s="154" t="s">
        <v>360</v>
      </c>
      <c r="E677" s="155" t="s">
        <v>32</v>
      </c>
      <c r="F677" s="156" t="s">
        <v>1551</v>
      </c>
      <c r="H677" s="155" t="s">
        <v>32</v>
      </c>
      <c r="I677" s="157"/>
      <c r="L677" s="153"/>
      <c r="M677" s="158"/>
      <c r="T677" s="159"/>
      <c r="AT677" s="155" t="s">
        <v>360</v>
      </c>
      <c r="AU677" s="155" t="s">
        <v>113</v>
      </c>
      <c r="AV677" s="12" t="s">
        <v>85</v>
      </c>
      <c r="AW677" s="12" t="s">
        <v>39</v>
      </c>
      <c r="AX677" s="12" t="s">
        <v>78</v>
      </c>
      <c r="AY677" s="155" t="s">
        <v>348</v>
      </c>
    </row>
    <row r="678" spans="2:65" s="12" customFormat="1" ht="10.199999999999999">
      <c r="B678" s="153"/>
      <c r="D678" s="154" t="s">
        <v>360</v>
      </c>
      <c r="E678" s="155" t="s">
        <v>32</v>
      </c>
      <c r="F678" s="156" t="s">
        <v>1555</v>
      </c>
      <c r="H678" s="155" t="s">
        <v>32</v>
      </c>
      <c r="I678" s="157"/>
      <c r="L678" s="153"/>
      <c r="M678" s="158"/>
      <c r="T678" s="159"/>
      <c r="AT678" s="155" t="s">
        <v>360</v>
      </c>
      <c r="AU678" s="155" t="s">
        <v>113</v>
      </c>
      <c r="AV678" s="12" t="s">
        <v>85</v>
      </c>
      <c r="AW678" s="12" t="s">
        <v>39</v>
      </c>
      <c r="AX678" s="12" t="s">
        <v>78</v>
      </c>
      <c r="AY678" s="155" t="s">
        <v>348</v>
      </c>
    </row>
    <row r="679" spans="2:65" s="13" customFormat="1" ht="10.199999999999999">
      <c r="B679" s="160"/>
      <c r="D679" s="154" t="s">
        <v>360</v>
      </c>
      <c r="E679" s="161" t="s">
        <v>32</v>
      </c>
      <c r="F679" s="162" t="s">
        <v>1986</v>
      </c>
      <c r="H679" s="163">
        <v>30</v>
      </c>
      <c r="I679" s="164"/>
      <c r="L679" s="160"/>
      <c r="M679" s="165"/>
      <c r="T679" s="166"/>
      <c r="AT679" s="161" t="s">
        <v>360</v>
      </c>
      <c r="AU679" s="161" t="s">
        <v>113</v>
      </c>
      <c r="AV679" s="13" t="s">
        <v>87</v>
      </c>
      <c r="AW679" s="13" t="s">
        <v>39</v>
      </c>
      <c r="AX679" s="13" t="s">
        <v>85</v>
      </c>
      <c r="AY679" s="161" t="s">
        <v>348</v>
      </c>
    </row>
    <row r="680" spans="2:65" s="1" customFormat="1" ht="37.799999999999997" customHeight="1">
      <c r="B680" s="33"/>
      <c r="C680" s="136" t="s">
        <v>879</v>
      </c>
      <c r="D680" s="136" t="s">
        <v>352</v>
      </c>
      <c r="E680" s="137" t="s">
        <v>1833</v>
      </c>
      <c r="F680" s="138" t="s">
        <v>1834</v>
      </c>
      <c r="G680" s="139" t="s">
        <v>420</v>
      </c>
      <c r="H680" s="140">
        <v>81.674999999999997</v>
      </c>
      <c r="I680" s="141"/>
      <c r="J680" s="142">
        <f>ROUND(I680*H680,2)</f>
        <v>0</v>
      </c>
      <c r="K680" s="138" t="s">
        <v>356</v>
      </c>
      <c r="L680" s="33"/>
      <c r="M680" s="143" t="s">
        <v>32</v>
      </c>
      <c r="N680" s="144" t="s">
        <v>49</v>
      </c>
      <c r="P680" s="145">
        <f>O680*H680</f>
        <v>0</v>
      </c>
      <c r="Q680" s="145">
        <v>0</v>
      </c>
      <c r="R680" s="145">
        <f>Q680*H680</f>
        <v>0</v>
      </c>
      <c r="S680" s="145">
        <v>0</v>
      </c>
      <c r="T680" s="146">
        <f>S680*H680</f>
        <v>0</v>
      </c>
      <c r="AR680" s="147" t="s">
        <v>133</v>
      </c>
      <c r="AT680" s="147" t="s">
        <v>352</v>
      </c>
      <c r="AU680" s="147" t="s">
        <v>113</v>
      </c>
      <c r="AY680" s="17" t="s">
        <v>348</v>
      </c>
      <c r="BE680" s="148">
        <f>IF(N680="základní",J680,0)</f>
        <v>0</v>
      </c>
      <c r="BF680" s="148">
        <f>IF(N680="snížená",J680,0)</f>
        <v>0</v>
      </c>
      <c r="BG680" s="148">
        <f>IF(N680="zákl. přenesená",J680,0)</f>
        <v>0</v>
      </c>
      <c r="BH680" s="148">
        <f>IF(N680="sníž. přenesená",J680,0)</f>
        <v>0</v>
      </c>
      <c r="BI680" s="148">
        <f>IF(N680="nulová",J680,0)</f>
        <v>0</v>
      </c>
      <c r="BJ680" s="17" t="s">
        <v>85</v>
      </c>
      <c r="BK680" s="148">
        <f>ROUND(I680*H680,2)</f>
        <v>0</v>
      </c>
      <c r="BL680" s="17" t="s">
        <v>133</v>
      </c>
      <c r="BM680" s="147" t="s">
        <v>2005</v>
      </c>
    </row>
    <row r="681" spans="2:65" s="1" customFormat="1" ht="10.199999999999999">
      <c r="B681" s="33"/>
      <c r="D681" s="149" t="s">
        <v>358</v>
      </c>
      <c r="F681" s="150" t="s">
        <v>1836</v>
      </c>
      <c r="I681" s="151"/>
      <c r="L681" s="33"/>
      <c r="M681" s="152"/>
      <c r="T681" s="54"/>
      <c r="AT681" s="17" t="s">
        <v>358</v>
      </c>
      <c r="AU681" s="17" t="s">
        <v>113</v>
      </c>
    </row>
    <row r="682" spans="2:65" s="12" customFormat="1" ht="10.199999999999999">
      <c r="B682" s="153"/>
      <c r="D682" s="154" t="s">
        <v>360</v>
      </c>
      <c r="E682" s="155" t="s">
        <v>32</v>
      </c>
      <c r="F682" s="156" t="s">
        <v>1552</v>
      </c>
      <c r="H682" s="155" t="s">
        <v>32</v>
      </c>
      <c r="I682" s="157"/>
      <c r="L682" s="153"/>
      <c r="M682" s="158"/>
      <c r="T682" s="159"/>
      <c r="AT682" s="155" t="s">
        <v>360</v>
      </c>
      <c r="AU682" s="155" t="s">
        <v>113</v>
      </c>
      <c r="AV682" s="12" t="s">
        <v>85</v>
      </c>
      <c r="AW682" s="12" t="s">
        <v>39</v>
      </c>
      <c r="AX682" s="12" t="s">
        <v>78</v>
      </c>
      <c r="AY682" s="155" t="s">
        <v>348</v>
      </c>
    </row>
    <row r="683" spans="2:65" s="12" customFormat="1" ht="10.199999999999999">
      <c r="B683" s="153"/>
      <c r="D683" s="154" t="s">
        <v>360</v>
      </c>
      <c r="E683" s="155" t="s">
        <v>32</v>
      </c>
      <c r="F683" s="156" t="s">
        <v>2006</v>
      </c>
      <c r="H683" s="155" t="s">
        <v>32</v>
      </c>
      <c r="I683" s="157"/>
      <c r="L683" s="153"/>
      <c r="M683" s="158"/>
      <c r="T683" s="159"/>
      <c r="AT683" s="155" t="s">
        <v>360</v>
      </c>
      <c r="AU683" s="155" t="s">
        <v>113</v>
      </c>
      <c r="AV683" s="12" t="s">
        <v>85</v>
      </c>
      <c r="AW683" s="12" t="s">
        <v>39</v>
      </c>
      <c r="AX683" s="12" t="s">
        <v>78</v>
      </c>
      <c r="AY683" s="155" t="s">
        <v>348</v>
      </c>
    </row>
    <row r="684" spans="2:65" s="12" customFormat="1" ht="10.199999999999999">
      <c r="B684" s="153"/>
      <c r="D684" s="154" t="s">
        <v>360</v>
      </c>
      <c r="E684" s="155" t="s">
        <v>32</v>
      </c>
      <c r="F684" s="156" t="s">
        <v>1724</v>
      </c>
      <c r="H684" s="155" t="s">
        <v>32</v>
      </c>
      <c r="I684" s="157"/>
      <c r="L684" s="153"/>
      <c r="M684" s="158"/>
      <c r="T684" s="159"/>
      <c r="AT684" s="155" t="s">
        <v>360</v>
      </c>
      <c r="AU684" s="155" t="s">
        <v>113</v>
      </c>
      <c r="AV684" s="12" t="s">
        <v>85</v>
      </c>
      <c r="AW684" s="12" t="s">
        <v>39</v>
      </c>
      <c r="AX684" s="12" t="s">
        <v>78</v>
      </c>
      <c r="AY684" s="155" t="s">
        <v>348</v>
      </c>
    </row>
    <row r="685" spans="2:65" s="12" customFormat="1" ht="10.199999999999999">
      <c r="B685" s="153"/>
      <c r="D685" s="154" t="s">
        <v>360</v>
      </c>
      <c r="E685" s="155" t="s">
        <v>32</v>
      </c>
      <c r="F685" s="156" t="s">
        <v>1837</v>
      </c>
      <c r="H685" s="155" t="s">
        <v>32</v>
      </c>
      <c r="I685" s="157"/>
      <c r="L685" s="153"/>
      <c r="M685" s="158"/>
      <c r="T685" s="159"/>
      <c r="AT685" s="155" t="s">
        <v>360</v>
      </c>
      <c r="AU685" s="155" t="s">
        <v>113</v>
      </c>
      <c r="AV685" s="12" t="s">
        <v>85</v>
      </c>
      <c r="AW685" s="12" t="s">
        <v>39</v>
      </c>
      <c r="AX685" s="12" t="s">
        <v>78</v>
      </c>
      <c r="AY685" s="155" t="s">
        <v>348</v>
      </c>
    </row>
    <row r="686" spans="2:65" s="13" customFormat="1" ht="10.199999999999999">
      <c r="B686" s="160"/>
      <c r="D686" s="154" t="s">
        <v>360</v>
      </c>
      <c r="E686" s="161" t="s">
        <v>32</v>
      </c>
      <c r="F686" s="162" t="s">
        <v>2007</v>
      </c>
      <c r="H686" s="163">
        <v>81.674999999999997</v>
      </c>
      <c r="I686" s="164"/>
      <c r="L686" s="160"/>
      <c r="M686" s="165"/>
      <c r="T686" s="166"/>
      <c r="AT686" s="161" t="s">
        <v>360</v>
      </c>
      <c r="AU686" s="161" t="s">
        <v>113</v>
      </c>
      <c r="AV686" s="13" t="s">
        <v>87</v>
      </c>
      <c r="AW686" s="13" t="s">
        <v>39</v>
      </c>
      <c r="AX686" s="13" t="s">
        <v>85</v>
      </c>
      <c r="AY686" s="161" t="s">
        <v>348</v>
      </c>
    </row>
    <row r="687" spans="2:65" s="1" customFormat="1" ht="16.5" customHeight="1">
      <c r="B687" s="33"/>
      <c r="C687" s="178" t="s">
        <v>885</v>
      </c>
      <c r="D687" s="178" t="s">
        <v>496</v>
      </c>
      <c r="E687" s="179" t="s">
        <v>1789</v>
      </c>
      <c r="F687" s="180" t="s">
        <v>1790</v>
      </c>
      <c r="G687" s="181" t="s">
        <v>408</v>
      </c>
      <c r="H687" s="182">
        <v>10.209</v>
      </c>
      <c r="I687" s="183"/>
      <c r="J687" s="184">
        <f>ROUND(I687*H687,2)</f>
        <v>0</v>
      </c>
      <c r="K687" s="180" t="s">
        <v>356</v>
      </c>
      <c r="L687" s="185"/>
      <c r="M687" s="186" t="s">
        <v>32</v>
      </c>
      <c r="N687" s="187" t="s">
        <v>49</v>
      </c>
      <c r="P687" s="145">
        <f>O687*H687</f>
        <v>0</v>
      </c>
      <c r="Q687" s="145">
        <v>1</v>
      </c>
      <c r="R687" s="145">
        <f>Q687*H687</f>
        <v>10.209</v>
      </c>
      <c r="S687" s="145">
        <v>0</v>
      </c>
      <c r="T687" s="146">
        <f>S687*H687</f>
        <v>0</v>
      </c>
      <c r="AR687" s="147" t="s">
        <v>433</v>
      </c>
      <c r="AT687" s="147" t="s">
        <v>496</v>
      </c>
      <c r="AU687" s="147" t="s">
        <v>113</v>
      </c>
      <c r="AY687" s="17" t="s">
        <v>348</v>
      </c>
      <c r="BE687" s="148">
        <f>IF(N687="základní",J687,0)</f>
        <v>0</v>
      </c>
      <c r="BF687" s="148">
        <f>IF(N687="snížená",J687,0)</f>
        <v>0</v>
      </c>
      <c r="BG687" s="148">
        <f>IF(N687="zákl. přenesená",J687,0)</f>
        <v>0</v>
      </c>
      <c r="BH687" s="148">
        <f>IF(N687="sníž. přenesená",J687,0)</f>
        <v>0</v>
      </c>
      <c r="BI687" s="148">
        <f>IF(N687="nulová",J687,0)</f>
        <v>0</v>
      </c>
      <c r="BJ687" s="17" t="s">
        <v>85</v>
      </c>
      <c r="BK687" s="148">
        <f>ROUND(I687*H687,2)</f>
        <v>0</v>
      </c>
      <c r="BL687" s="17" t="s">
        <v>133</v>
      </c>
      <c r="BM687" s="147" t="s">
        <v>2008</v>
      </c>
    </row>
    <row r="688" spans="2:65" s="13" customFormat="1" ht="10.199999999999999">
      <c r="B688" s="160"/>
      <c r="D688" s="154" t="s">
        <v>360</v>
      </c>
      <c r="F688" s="162" t="s">
        <v>2009</v>
      </c>
      <c r="H688" s="163">
        <v>10.209</v>
      </c>
      <c r="I688" s="164"/>
      <c r="L688" s="160"/>
      <c r="M688" s="165"/>
      <c r="T688" s="166"/>
      <c r="AT688" s="161" t="s">
        <v>360</v>
      </c>
      <c r="AU688" s="161" t="s">
        <v>113</v>
      </c>
      <c r="AV688" s="13" t="s">
        <v>87</v>
      </c>
      <c r="AW688" s="13" t="s">
        <v>4</v>
      </c>
      <c r="AX688" s="13" t="s">
        <v>85</v>
      </c>
      <c r="AY688" s="161" t="s">
        <v>348</v>
      </c>
    </row>
    <row r="689" spans="2:65" s="1" customFormat="1" ht="21.75" customHeight="1">
      <c r="B689" s="33"/>
      <c r="C689" s="136" t="s">
        <v>890</v>
      </c>
      <c r="D689" s="136" t="s">
        <v>352</v>
      </c>
      <c r="E689" s="137" t="s">
        <v>2010</v>
      </c>
      <c r="F689" s="138" t="s">
        <v>2011</v>
      </c>
      <c r="G689" s="139" t="s">
        <v>420</v>
      </c>
      <c r="H689" s="140">
        <v>870.75</v>
      </c>
      <c r="I689" s="141"/>
      <c r="J689" s="142">
        <f>ROUND(I689*H689,2)</f>
        <v>0</v>
      </c>
      <c r="K689" s="138" t="s">
        <v>356</v>
      </c>
      <c r="L689" s="33"/>
      <c r="M689" s="143" t="s">
        <v>32</v>
      </c>
      <c r="N689" s="144" t="s">
        <v>49</v>
      </c>
      <c r="P689" s="145">
        <f>O689*H689</f>
        <v>0</v>
      </c>
      <c r="Q689" s="145">
        <v>0</v>
      </c>
      <c r="R689" s="145">
        <f>Q689*H689</f>
        <v>0</v>
      </c>
      <c r="S689" s="145">
        <v>0</v>
      </c>
      <c r="T689" s="146">
        <f>S689*H689</f>
        <v>0</v>
      </c>
      <c r="AR689" s="147" t="s">
        <v>133</v>
      </c>
      <c r="AT689" s="147" t="s">
        <v>352</v>
      </c>
      <c r="AU689" s="147" t="s">
        <v>113</v>
      </c>
      <c r="AY689" s="17" t="s">
        <v>348</v>
      </c>
      <c r="BE689" s="148">
        <f>IF(N689="základní",J689,0)</f>
        <v>0</v>
      </c>
      <c r="BF689" s="148">
        <f>IF(N689="snížená",J689,0)</f>
        <v>0</v>
      </c>
      <c r="BG689" s="148">
        <f>IF(N689="zákl. přenesená",J689,0)</f>
        <v>0</v>
      </c>
      <c r="BH689" s="148">
        <f>IF(N689="sníž. přenesená",J689,0)</f>
        <v>0</v>
      </c>
      <c r="BI689" s="148">
        <f>IF(N689="nulová",J689,0)</f>
        <v>0</v>
      </c>
      <c r="BJ689" s="17" t="s">
        <v>85</v>
      </c>
      <c r="BK689" s="148">
        <f>ROUND(I689*H689,2)</f>
        <v>0</v>
      </c>
      <c r="BL689" s="17" t="s">
        <v>133</v>
      </c>
      <c r="BM689" s="147" t="s">
        <v>2012</v>
      </c>
    </row>
    <row r="690" spans="2:65" s="1" customFormat="1" ht="10.199999999999999">
      <c r="B690" s="33"/>
      <c r="D690" s="149" t="s">
        <v>358</v>
      </c>
      <c r="F690" s="150" t="s">
        <v>2013</v>
      </c>
      <c r="I690" s="151"/>
      <c r="L690" s="33"/>
      <c r="M690" s="152"/>
      <c r="T690" s="54"/>
      <c r="AT690" s="17" t="s">
        <v>358</v>
      </c>
      <c r="AU690" s="17" t="s">
        <v>113</v>
      </c>
    </row>
    <row r="691" spans="2:65" s="12" customFormat="1" ht="10.199999999999999">
      <c r="B691" s="153"/>
      <c r="D691" s="154" t="s">
        <v>360</v>
      </c>
      <c r="E691" s="155" t="s">
        <v>32</v>
      </c>
      <c r="F691" s="156" t="s">
        <v>361</v>
      </c>
      <c r="H691" s="155" t="s">
        <v>32</v>
      </c>
      <c r="I691" s="157"/>
      <c r="L691" s="153"/>
      <c r="M691" s="158"/>
      <c r="T691" s="159"/>
      <c r="AT691" s="155" t="s">
        <v>360</v>
      </c>
      <c r="AU691" s="155" t="s">
        <v>113</v>
      </c>
      <c r="AV691" s="12" t="s">
        <v>85</v>
      </c>
      <c r="AW691" s="12" t="s">
        <v>39</v>
      </c>
      <c r="AX691" s="12" t="s">
        <v>78</v>
      </c>
      <c r="AY691" s="155" t="s">
        <v>348</v>
      </c>
    </row>
    <row r="692" spans="2:65" s="12" customFormat="1" ht="10.199999999999999">
      <c r="B692" s="153"/>
      <c r="D692" s="154" t="s">
        <v>360</v>
      </c>
      <c r="E692" s="155" t="s">
        <v>32</v>
      </c>
      <c r="F692" s="156" t="s">
        <v>1955</v>
      </c>
      <c r="H692" s="155" t="s">
        <v>32</v>
      </c>
      <c r="I692" s="157"/>
      <c r="L692" s="153"/>
      <c r="M692" s="158"/>
      <c r="T692" s="159"/>
      <c r="AT692" s="155" t="s">
        <v>360</v>
      </c>
      <c r="AU692" s="155" t="s">
        <v>113</v>
      </c>
      <c r="AV692" s="12" t="s">
        <v>85</v>
      </c>
      <c r="AW692" s="12" t="s">
        <v>39</v>
      </c>
      <c r="AX692" s="12" t="s">
        <v>78</v>
      </c>
      <c r="AY692" s="155" t="s">
        <v>348</v>
      </c>
    </row>
    <row r="693" spans="2:65" s="12" customFormat="1" ht="10.199999999999999">
      <c r="B693" s="153"/>
      <c r="D693" s="154" t="s">
        <v>360</v>
      </c>
      <c r="E693" s="155" t="s">
        <v>32</v>
      </c>
      <c r="F693" s="156" t="s">
        <v>1994</v>
      </c>
      <c r="H693" s="155" t="s">
        <v>32</v>
      </c>
      <c r="I693" s="157"/>
      <c r="L693" s="153"/>
      <c r="M693" s="158"/>
      <c r="T693" s="159"/>
      <c r="AT693" s="155" t="s">
        <v>360</v>
      </c>
      <c r="AU693" s="155" t="s">
        <v>113</v>
      </c>
      <c r="AV693" s="12" t="s">
        <v>85</v>
      </c>
      <c r="AW693" s="12" t="s">
        <v>39</v>
      </c>
      <c r="AX693" s="12" t="s">
        <v>78</v>
      </c>
      <c r="AY693" s="155" t="s">
        <v>348</v>
      </c>
    </row>
    <row r="694" spans="2:65" s="12" customFormat="1" ht="10.199999999999999">
      <c r="B694" s="153"/>
      <c r="D694" s="154" t="s">
        <v>360</v>
      </c>
      <c r="E694" s="155" t="s">
        <v>32</v>
      </c>
      <c r="F694" s="156" t="s">
        <v>1995</v>
      </c>
      <c r="H694" s="155" t="s">
        <v>32</v>
      </c>
      <c r="I694" s="157"/>
      <c r="L694" s="153"/>
      <c r="M694" s="158"/>
      <c r="T694" s="159"/>
      <c r="AT694" s="155" t="s">
        <v>360</v>
      </c>
      <c r="AU694" s="155" t="s">
        <v>113</v>
      </c>
      <c r="AV694" s="12" t="s">
        <v>85</v>
      </c>
      <c r="AW694" s="12" t="s">
        <v>39</v>
      </c>
      <c r="AX694" s="12" t="s">
        <v>78</v>
      </c>
      <c r="AY694" s="155" t="s">
        <v>348</v>
      </c>
    </row>
    <row r="695" spans="2:65" s="12" customFormat="1" ht="10.199999999999999">
      <c r="B695" s="153"/>
      <c r="D695" s="154" t="s">
        <v>360</v>
      </c>
      <c r="E695" s="155" t="s">
        <v>32</v>
      </c>
      <c r="F695" s="156" t="s">
        <v>1996</v>
      </c>
      <c r="H695" s="155" t="s">
        <v>32</v>
      </c>
      <c r="I695" s="157"/>
      <c r="L695" s="153"/>
      <c r="M695" s="158"/>
      <c r="T695" s="159"/>
      <c r="AT695" s="155" t="s">
        <v>360</v>
      </c>
      <c r="AU695" s="155" t="s">
        <v>113</v>
      </c>
      <c r="AV695" s="12" t="s">
        <v>85</v>
      </c>
      <c r="AW695" s="12" t="s">
        <v>39</v>
      </c>
      <c r="AX695" s="12" t="s">
        <v>78</v>
      </c>
      <c r="AY695" s="155" t="s">
        <v>348</v>
      </c>
    </row>
    <row r="696" spans="2:65" s="13" customFormat="1" ht="10.199999999999999">
      <c r="B696" s="160"/>
      <c r="D696" s="154" t="s">
        <v>360</v>
      </c>
      <c r="E696" s="162" t="s">
        <v>32</v>
      </c>
      <c r="F696" s="170" t="s">
        <v>184</v>
      </c>
      <c r="H696" s="163">
        <v>870.75</v>
      </c>
      <c r="I696" s="164"/>
      <c r="L696" s="160"/>
      <c r="M696" s="165"/>
      <c r="T696" s="166"/>
      <c r="AT696" s="161" t="s">
        <v>360</v>
      </c>
      <c r="AU696" s="161" t="s">
        <v>113</v>
      </c>
      <c r="AV696" s="13" t="s">
        <v>87</v>
      </c>
      <c r="AW696" s="13" t="s">
        <v>39</v>
      </c>
      <c r="AX696" s="13" t="s">
        <v>85</v>
      </c>
      <c r="AY696" s="161" t="s">
        <v>348</v>
      </c>
    </row>
    <row r="697" spans="2:65" s="1" customFormat="1" ht="21.75" customHeight="1">
      <c r="B697" s="33"/>
      <c r="C697" s="136" t="s">
        <v>897</v>
      </c>
      <c r="D697" s="136" t="s">
        <v>352</v>
      </c>
      <c r="E697" s="137" t="s">
        <v>1680</v>
      </c>
      <c r="F697" s="138" t="s">
        <v>1681</v>
      </c>
      <c r="G697" s="139" t="s">
        <v>355</v>
      </c>
      <c r="H697" s="140">
        <v>42.78</v>
      </c>
      <c r="I697" s="141"/>
      <c r="J697" s="142">
        <f>ROUND(I697*H697,2)</f>
        <v>0</v>
      </c>
      <c r="K697" s="138" t="s">
        <v>356</v>
      </c>
      <c r="L697" s="33"/>
      <c r="M697" s="143" t="s">
        <v>32</v>
      </c>
      <c r="N697" s="144" t="s">
        <v>49</v>
      </c>
      <c r="P697" s="145">
        <f>O697*H697</f>
        <v>0</v>
      </c>
      <c r="Q697" s="145">
        <v>0</v>
      </c>
      <c r="R697" s="145">
        <f>Q697*H697</f>
        <v>0</v>
      </c>
      <c r="S697" s="145">
        <v>0</v>
      </c>
      <c r="T697" s="146">
        <f>S697*H697</f>
        <v>0</v>
      </c>
      <c r="AR697" s="147" t="s">
        <v>133</v>
      </c>
      <c r="AT697" s="147" t="s">
        <v>352</v>
      </c>
      <c r="AU697" s="147" t="s">
        <v>113</v>
      </c>
      <c r="AY697" s="17" t="s">
        <v>348</v>
      </c>
      <c r="BE697" s="148">
        <f>IF(N697="základní",J697,0)</f>
        <v>0</v>
      </c>
      <c r="BF697" s="148">
        <f>IF(N697="snížená",J697,0)</f>
        <v>0</v>
      </c>
      <c r="BG697" s="148">
        <f>IF(N697="zákl. přenesená",J697,0)</f>
        <v>0</v>
      </c>
      <c r="BH697" s="148">
        <f>IF(N697="sníž. přenesená",J697,0)</f>
        <v>0</v>
      </c>
      <c r="BI697" s="148">
        <f>IF(N697="nulová",J697,0)</f>
        <v>0</v>
      </c>
      <c r="BJ697" s="17" t="s">
        <v>85</v>
      </c>
      <c r="BK697" s="148">
        <f>ROUND(I697*H697,2)</f>
        <v>0</v>
      </c>
      <c r="BL697" s="17" t="s">
        <v>133</v>
      </c>
      <c r="BM697" s="147" t="s">
        <v>2014</v>
      </c>
    </row>
    <row r="698" spans="2:65" s="1" customFormat="1" ht="10.199999999999999">
      <c r="B698" s="33"/>
      <c r="D698" s="149" t="s">
        <v>358</v>
      </c>
      <c r="F698" s="150" t="s">
        <v>1683</v>
      </c>
      <c r="I698" s="151"/>
      <c r="L698" s="33"/>
      <c r="M698" s="152"/>
      <c r="T698" s="54"/>
      <c r="AT698" s="17" t="s">
        <v>358</v>
      </c>
      <c r="AU698" s="17" t="s">
        <v>113</v>
      </c>
    </row>
    <row r="699" spans="2:65" s="12" customFormat="1" ht="10.199999999999999">
      <c r="B699" s="153"/>
      <c r="D699" s="154" t="s">
        <v>360</v>
      </c>
      <c r="E699" s="155" t="s">
        <v>32</v>
      </c>
      <c r="F699" s="156" t="s">
        <v>1551</v>
      </c>
      <c r="H699" s="155" t="s">
        <v>32</v>
      </c>
      <c r="I699" s="157"/>
      <c r="L699" s="153"/>
      <c r="M699" s="158"/>
      <c r="T699" s="159"/>
      <c r="AT699" s="155" t="s">
        <v>360</v>
      </c>
      <c r="AU699" s="155" t="s">
        <v>113</v>
      </c>
      <c r="AV699" s="12" t="s">
        <v>85</v>
      </c>
      <c r="AW699" s="12" t="s">
        <v>39</v>
      </c>
      <c r="AX699" s="12" t="s">
        <v>78</v>
      </c>
      <c r="AY699" s="155" t="s">
        <v>348</v>
      </c>
    </row>
    <row r="700" spans="2:65" s="12" customFormat="1" ht="20.399999999999999">
      <c r="B700" s="153"/>
      <c r="D700" s="154" t="s">
        <v>360</v>
      </c>
      <c r="E700" s="155" t="s">
        <v>32</v>
      </c>
      <c r="F700" s="156" t="s">
        <v>2015</v>
      </c>
      <c r="H700" s="155" t="s">
        <v>32</v>
      </c>
      <c r="I700" s="157"/>
      <c r="L700" s="153"/>
      <c r="M700" s="158"/>
      <c r="T700" s="159"/>
      <c r="AT700" s="155" t="s">
        <v>360</v>
      </c>
      <c r="AU700" s="155" t="s">
        <v>113</v>
      </c>
      <c r="AV700" s="12" t="s">
        <v>85</v>
      </c>
      <c r="AW700" s="12" t="s">
        <v>39</v>
      </c>
      <c r="AX700" s="12" t="s">
        <v>78</v>
      </c>
      <c r="AY700" s="155" t="s">
        <v>348</v>
      </c>
    </row>
    <row r="701" spans="2:65" s="12" customFormat="1" ht="10.199999999999999">
      <c r="B701" s="153"/>
      <c r="D701" s="154" t="s">
        <v>360</v>
      </c>
      <c r="E701" s="155" t="s">
        <v>32</v>
      </c>
      <c r="F701" s="156" t="s">
        <v>1555</v>
      </c>
      <c r="H701" s="155" t="s">
        <v>32</v>
      </c>
      <c r="I701" s="157"/>
      <c r="L701" s="153"/>
      <c r="M701" s="158"/>
      <c r="T701" s="159"/>
      <c r="AT701" s="155" t="s">
        <v>360</v>
      </c>
      <c r="AU701" s="155" t="s">
        <v>113</v>
      </c>
      <c r="AV701" s="12" t="s">
        <v>85</v>
      </c>
      <c r="AW701" s="12" t="s">
        <v>39</v>
      </c>
      <c r="AX701" s="12" t="s">
        <v>78</v>
      </c>
      <c r="AY701" s="155" t="s">
        <v>348</v>
      </c>
    </row>
    <row r="702" spans="2:65" s="13" customFormat="1" ht="10.199999999999999">
      <c r="B702" s="160"/>
      <c r="D702" s="154" t="s">
        <v>360</v>
      </c>
      <c r="E702" s="161" t="s">
        <v>32</v>
      </c>
      <c r="F702" s="162" t="s">
        <v>2016</v>
      </c>
      <c r="H702" s="163">
        <v>12</v>
      </c>
      <c r="I702" s="164"/>
      <c r="L702" s="160"/>
      <c r="M702" s="165"/>
      <c r="T702" s="166"/>
      <c r="AT702" s="161" t="s">
        <v>360</v>
      </c>
      <c r="AU702" s="161" t="s">
        <v>113</v>
      </c>
      <c r="AV702" s="13" t="s">
        <v>87</v>
      </c>
      <c r="AW702" s="13" t="s">
        <v>39</v>
      </c>
      <c r="AX702" s="13" t="s">
        <v>78</v>
      </c>
      <c r="AY702" s="161" t="s">
        <v>348</v>
      </c>
    </row>
    <row r="703" spans="2:65" s="12" customFormat="1" ht="20.399999999999999">
      <c r="B703" s="153"/>
      <c r="D703" s="154" t="s">
        <v>360</v>
      </c>
      <c r="E703" s="155" t="s">
        <v>32</v>
      </c>
      <c r="F703" s="156" t="s">
        <v>2017</v>
      </c>
      <c r="H703" s="155" t="s">
        <v>32</v>
      </c>
      <c r="I703" s="157"/>
      <c r="L703" s="153"/>
      <c r="M703" s="158"/>
      <c r="T703" s="159"/>
      <c r="AT703" s="155" t="s">
        <v>360</v>
      </c>
      <c r="AU703" s="155" t="s">
        <v>113</v>
      </c>
      <c r="AV703" s="12" t="s">
        <v>85</v>
      </c>
      <c r="AW703" s="12" t="s">
        <v>39</v>
      </c>
      <c r="AX703" s="12" t="s">
        <v>78</v>
      </c>
      <c r="AY703" s="155" t="s">
        <v>348</v>
      </c>
    </row>
    <row r="704" spans="2:65" s="13" customFormat="1" ht="10.199999999999999">
      <c r="B704" s="160"/>
      <c r="D704" s="154" t="s">
        <v>360</v>
      </c>
      <c r="E704" s="161" t="s">
        <v>32</v>
      </c>
      <c r="F704" s="162" t="s">
        <v>2018</v>
      </c>
      <c r="H704" s="163">
        <v>30.78</v>
      </c>
      <c r="I704" s="164"/>
      <c r="L704" s="160"/>
      <c r="M704" s="165"/>
      <c r="T704" s="166"/>
      <c r="AT704" s="161" t="s">
        <v>360</v>
      </c>
      <c r="AU704" s="161" t="s">
        <v>113</v>
      </c>
      <c r="AV704" s="13" t="s">
        <v>87</v>
      </c>
      <c r="AW704" s="13" t="s">
        <v>39</v>
      </c>
      <c r="AX704" s="13" t="s">
        <v>78</v>
      </c>
      <c r="AY704" s="161" t="s">
        <v>348</v>
      </c>
    </row>
    <row r="705" spans="2:65" s="14" customFormat="1" ht="10.199999999999999">
      <c r="B705" s="171"/>
      <c r="D705" s="154" t="s">
        <v>360</v>
      </c>
      <c r="E705" s="172" t="s">
        <v>32</v>
      </c>
      <c r="F705" s="173" t="s">
        <v>444</v>
      </c>
      <c r="H705" s="174">
        <v>42.78</v>
      </c>
      <c r="I705" s="175"/>
      <c r="L705" s="171"/>
      <c r="M705" s="176"/>
      <c r="T705" s="177"/>
      <c r="AT705" s="172" t="s">
        <v>360</v>
      </c>
      <c r="AU705" s="172" t="s">
        <v>113</v>
      </c>
      <c r="AV705" s="14" t="s">
        <v>133</v>
      </c>
      <c r="AW705" s="14" t="s">
        <v>39</v>
      </c>
      <c r="AX705" s="14" t="s">
        <v>85</v>
      </c>
      <c r="AY705" s="172" t="s">
        <v>348</v>
      </c>
    </row>
    <row r="706" spans="2:65" s="1" customFormat="1" ht="21.75" customHeight="1">
      <c r="B706" s="33"/>
      <c r="C706" s="136" t="s">
        <v>901</v>
      </c>
      <c r="D706" s="136" t="s">
        <v>352</v>
      </c>
      <c r="E706" s="137" t="s">
        <v>1696</v>
      </c>
      <c r="F706" s="138" t="s">
        <v>1697</v>
      </c>
      <c r="G706" s="139" t="s">
        <v>355</v>
      </c>
      <c r="H706" s="140">
        <v>42.78</v>
      </c>
      <c r="I706" s="141"/>
      <c r="J706" s="142">
        <f>ROUND(I706*H706,2)</f>
        <v>0</v>
      </c>
      <c r="K706" s="138" t="s">
        <v>356</v>
      </c>
      <c r="L706" s="33"/>
      <c r="M706" s="143" t="s">
        <v>32</v>
      </c>
      <c r="N706" s="144" t="s">
        <v>49</v>
      </c>
      <c r="P706" s="145">
        <f>O706*H706</f>
        <v>0</v>
      </c>
      <c r="Q706" s="145">
        <v>0</v>
      </c>
      <c r="R706" s="145">
        <f>Q706*H706</f>
        <v>0</v>
      </c>
      <c r="S706" s="145">
        <v>0</v>
      </c>
      <c r="T706" s="146">
        <f>S706*H706</f>
        <v>0</v>
      </c>
      <c r="AR706" s="147" t="s">
        <v>133</v>
      </c>
      <c r="AT706" s="147" t="s">
        <v>352</v>
      </c>
      <c r="AU706" s="147" t="s">
        <v>113</v>
      </c>
      <c r="AY706" s="17" t="s">
        <v>348</v>
      </c>
      <c r="BE706" s="148">
        <f>IF(N706="základní",J706,0)</f>
        <v>0</v>
      </c>
      <c r="BF706" s="148">
        <f>IF(N706="snížená",J706,0)</f>
        <v>0</v>
      </c>
      <c r="BG706" s="148">
        <f>IF(N706="zákl. přenesená",J706,0)</f>
        <v>0</v>
      </c>
      <c r="BH706" s="148">
        <f>IF(N706="sníž. přenesená",J706,0)</f>
        <v>0</v>
      </c>
      <c r="BI706" s="148">
        <f>IF(N706="nulová",J706,0)</f>
        <v>0</v>
      </c>
      <c r="BJ706" s="17" t="s">
        <v>85</v>
      </c>
      <c r="BK706" s="148">
        <f>ROUND(I706*H706,2)</f>
        <v>0</v>
      </c>
      <c r="BL706" s="17" t="s">
        <v>133</v>
      </c>
      <c r="BM706" s="147" t="s">
        <v>2019</v>
      </c>
    </row>
    <row r="707" spans="2:65" s="1" customFormat="1" ht="10.199999999999999">
      <c r="B707" s="33"/>
      <c r="D707" s="149" t="s">
        <v>358</v>
      </c>
      <c r="F707" s="150" t="s">
        <v>1699</v>
      </c>
      <c r="I707" s="151"/>
      <c r="L707" s="33"/>
      <c r="M707" s="152"/>
      <c r="T707" s="54"/>
      <c r="AT707" s="17" t="s">
        <v>358</v>
      </c>
      <c r="AU707" s="17" t="s">
        <v>113</v>
      </c>
    </row>
    <row r="708" spans="2:65" s="12" customFormat="1" ht="10.199999999999999">
      <c r="B708" s="153"/>
      <c r="D708" s="154" t="s">
        <v>360</v>
      </c>
      <c r="E708" s="155" t="s">
        <v>32</v>
      </c>
      <c r="F708" s="156" t="s">
        <v>2020</v>
      </c>
      <c r="H708" s="155" t="s">
        <v>32</v>
      </c>
      <c r="I708" s="157"/>
      <c r="L708" s="153"/>
      <c r="M708" s="158"/>
      <c r="T708" s="159"/>
      <c r="AT708" s="155" t="s">
        <v>360</v>
      </c>
      <c r="AU708" s="155" t="s">
        <v>113</v>
      </c>
      <c r="AV708" s="12" t="s">
        <v>85</v>
      </c>
      <c r="AW708" s="12" t="s">
        <v>39</v>
      </c>
      <c r="AX708" s="12" t="s">
        <v>78</v>
      </c>
      <c r="AY708" s="155" t="s">
        <v>348</v>
      </c>
    </row>
    <row r="709" spans="2:65" s="13" customFormat="1" ht="10.199999999999999">
      <c r="B709" s="160"/>
      <c r="D709" s="154" t="s">
        <v>360</v>
      </c>
      <c r="E709" s="161" t="s">
        <v>32</v>
      </c>
      <c r="F709" s="162" t="s">
        <v>2021</v>
      </c>
      <c r="H709" s="163">
        <v>42.78</v>
      </c>
      <c r="I709" s="164"/>
      <c r="L709" s="160"/>
      <c r="M709" s="165"/>
      <c r="T709" s="166"/>
      <c r="AT709" s="161" t="s">
        <v>360</v>
      </c>
      <c r="AU709" s="161" t="s">
        <v>113</v>
      </c>
      <c r="AV709" s="13" t="s">
        <v>87</v>
      </c>
      <c r="AW709" s="13" t="s">
        <v>39</v>
      </c>
      <c r="AX709" s="13" t="s">
        <v>85</v>
      </c>
      <c r="AY709" s="161" t="s">
        <v>348</v>
      </c>
    </row>
    <row r="710" spans="2:65" s="1" customFormat="1" ht="24.15" customHeight="1">
      <c r="B710" s="33"/>
      <c r="C710" s="136" t="s">
        <v>907</v>
      </c>
      <c r="D710" s="136" t="s">
        <v>352</v>
      </c>
      <c r="E710" s="137" t="s">
        <v>1702</v>
      </c>
      <c r="F710" s="138" t="s">
        <v>1703</v>
      </c>
      <c r="G710" s="139" t="s">
        <v>355</v>
      </c>
      <c r="H710" s="140">
        <v>171.12</v>
      </c>
      <c r="I710" s="141"/>
      <c r="J710" s="142">
        <f>ROUND(I710*H710,2)</f>
        <v>0</v>
      </c>
      <c r="K710" s="138" t="s">
        <v>356</v>
      </c>
      <c r="L710" s="33"/>
      <c r="M710" s="143" t="s">
        <v>32</v>
      </c>
      <c r="N710" s="144" t="s">
        <v>49</v>
      </c>
      <c r="P710" s="145">
        <f>O710*H710</f>
        <v>0</v>
      </c>
      <c r="Q710" s="145">
        <v>0</v>
      </c>
      <c r="R710" s="145">
        <f>Q710*H710</f>
        <v>0</v>
      </c>
      <c r="S710" s="145">
        <v>0</v>
      </c>
      <c r="T710" s="146">
        <f>S710*H710</f>
        <v>0</v>
      </c>
      <c r="AR710" s="147" t="s">
        <v>133</v>
      </c>
      <c r="AT710" s="147" t="s">
        <v>352</v>
      </c>
      <c r="AU710" s="147" t="s">
        <v>113</v>
      </c>
      <c r="AY710" s="17" t="s">
        <v>348</v>
      </c>
      <c r="BE710" s="148">
        <f>IF(N710="základní",J710,0)</f>
        <v>0</v>
      </c>
      <c r="BF710" s="148">
        <f>IF(N710="snížená",J710,0)</f>
        <v>0</v>
      </c>
      <c r="BG710" s="148">
        <f>IF(N710="zákl. přenesená",J710,0)</f>
        <v>0</v>
      </c>
      <c r="BH710" s="148">
        <f>IF(N710="sníž. přenesená",J710,0)</f>
        <v>0</v>
      </c>
      <c r="BI710" s="148">
        <f>IF(N710="nulová",J710,0)</f>
        <v>0</v>
      </c>
      <c r="BJ710" s="17" t="s">
        <v>85</v>
      </c>
      <c r="BK710" s="148">
        <f>ROUND(I710*H710,2)</f>
        <v>0</v>
      </c>
      <c r="BL710" s="17" t="s">
        <v>133</v>
      </c>
      <c r="BM710" s="147" t="s">
        <v>2022</v>
      </c>
    </row>
    <row r="711" spans="2:65" s="1" customFormat="1" ht="10.199999999999999">
      <c r="B711" s="33"/>
      <c r="D711" s="149" t="s">
        <v>358</v>
      </c>
      <c r="F711" s="150" t="s">
        <v>1705</v>
      </c>
      <c r="I711" s="151"/>
      <c r="L711" s="33"/>
      <c r="M711" s="152"/>
      <c r="T711" s="54"/>
      <c r="AT711" s="17" t="s">
        <v>358</v>
      </c>
      <c r="AU711" s="17" t="s">
        <v>113</v>
      </c>
    </row>
    <row r="712" spans="2:65" s="12" customFormat="1" ht="10.199999999999999">
      <c r="B712" s="153"/>
      <c r="D712" s="154" t="s">
        <v>360</v>
      </c>
      <c r="E712" s="155" t="s">
        <v>32</v>
      </c>
      <c r="F712" s="156" t="s">
        <v>2020</v>
      </c>
      <c r="H712" s="155" t="s">
        <v>32</v>
      </c>
      <c r="I712" s="157"/>
      <c r="L712" s="153"/>
      <c r="M712" s="158"/>
      <c r="T712" s="159"/>
      <c r="AT712" s="155" t="s">
        <v>360</v>
      </c>
      <c r="AU712" s="155" t="s">
        <v>113</v>
      </c>
      <c r="AV712" s="12" t="s">
        <v>85</v>
      </c>
      <c r="AW712" s="12" t="s">
        <v>39</v>
      </c>
      <c r="AX712" s="12" t="s">
        <v>78</v>
      </c>
      <c r="AY712" s="155" t="s">
        <v>348</v>
      </c>
    </row>
    <row r="713" spans="2:65" s="13" customFormat="1" ht="10.199999999999999">
      <c r="B713" s="160"/>
      <c r="D713" s="154" t="s">
        <v>360</v>
      </c>
      <c r="E713" s="161" t="s">
        <v>32</v>
      </c>
      <c r="F713" s="162" t="s">
        <v>2021</v>
      </c>
      <c r="H713" s="163">
        <v>42.78</v>
      </c>
      <c r="I713" s="164"/>
      <c r="L713" s="160"/>
      <c r="M713" s="165"/>
      <c r="T713" s="166"/>
      <c r="AT713" s="161" t="s">
        <v>360</v>
      </c>
      <c r="AU713" s="161" t="s">
        <v>113</v>
      </c>
      <c r="AV713" s="13" t="s">
        <v>87</v>
      </c>
      <c r="AW713" s="13" t="s">
        <v>39</v>
      </c>
      <c r="AX713" s="13" t="s">
        <v>85</v>
      </c>
      <c r="AY713" s="161" t="s">
        <v>348</v>
      </c>
    </row>
    <row r="714" spans="2:65" s="13" customFormat="1" ht="10.199999999999999">
      <c r="B714" s="160"/>
      <c r="D714" s="154" t="s">
        <v>360</v>
      </c>
      <c r="F714" s="162" t="s">
        <v>2023</v>
      </c>
      <c r="H714" s="163">
        <v>171.12</v>
      </c>
      <c r="I714" s="164"/>
      <c r="L714" s="160"/>
      <c r="M714" s="165"/>
      <c r="T714" s="166"/>
      <c r="AT714" s="161" t="s">
        <v>360</v>
      </c>
      <c r="AU714" s="161" t="s">
        <v>113</v>
      </c>
      <c r="AV714" s="13" t="s">
        <v>87</v>
      </c>
      <c r="AW714" s="13" t="s">
        <v>4</v>
      </c>
      <c r="AX714" s="13" t="s">
        <v>85</v>
      </c>
      <c r="AY714" s="161" t="s">
        <v>348</v>
      </c>
    </row>
    <row r="715" spans="2:65" s="1" customFormat="1" ht="16.5" customHeight="1">
      <c r="B715" s="33"/>
      <c r="C715" s="136" t="s">
        <v>912</v>
      </c>
      <c r="D715" s="136" t="s">
        <v>352</v>
      </c>
      <c r="E715" s="137" t="s">
        <v>2024</v>
      </c>
      <c r="F715" s="138" t="s">
        <v>2025</v>
      </c>
      <c r="G715" s="139" t="s">
        <v>515</v>
      </c>
      <c r="H715" s="140">
        <v>30</v>
      </c>
      <c r="I715" s="141"/>
      <c r="J715" s="142">
        <f>ROUND(I715*H715,2)</f>
        <v>0</v>
      </c>
      <c r="K715" s="138" t="s">
        <v>356</v>
      </c>
      <c r="L715" s="33"/>
      <c r="M715" s="143" t="s">
        <v>32</v>
      </c>
      <c r="N715" s="144" t="s">
        <v>49</v>
      </c>
      <c r="P715" s="145">
        <f>O715*H715</f>
        <v>0</v>
      </c>
      <c r="Q715" s="145">
        <v>0</v>
      </c>
      <c r="R715" s="145">
        <f>Q715*H715</f>
        <v>0</v>
      </c>
      <c r="S715" s="145">
        <v>0</v>
      </c>
      <c r="T715" s="146">
        <f>S715*H715</f>
        <v>0</v>
      </c>
      <c r="AR715" s="147" t="s">
        <v>133</v>
      </c>
      <c r="AT715" s="147" t="s">
        <v>352</v>
      </c>
      <c r="AU715" s="147" t="s">
        <v>113</v>
      </c>
      <c r="AY715" s="17" t="s">
        <v>348</v>
      </c>
      <c r="BE715" s="148">
        <f>IF(N715="základní",J715,0)</f>
        <v>0</v>
      </c>
      <c r="BF715" s="148">
        <f>IF(N715="snížená",J715,0)</f>
        <v>0</v>
      </c>
      <c r="BG715" s="148">
        <f>IF(N715="zákl. přenesená",J715,0)</f>
        <v>0</v>
      </c>
      <c r="BH715" s="148">
        <f>IF(N715="sníž. přenesená",J715,0)</f>
        <v>0</v>
      </c>
      <c r="BI715" s="148">
        <f>IF(N715="nulová",J715,0)</f>
        <v>0</v>
      </c>
      <c r="BJ715" s="17" t="s">
        <v>85</v>
      </c>
      <c r="BK715" s="148">
        <f>ROUND(I715*H715,2)</f>
        <v>0</v>
      </c>
      <c r="BL715" s="17" t="s">
        <v>133</v>
      </c>
      <c r="BM715" s="147" t="s">
        <v>2026</v>
      </c>
    </row>
    <row r="716" spans="2:65" s="1" customFormat="1" ht="10.199999999999999">
      <c r="B716" s="33"/>
      <c r="D716" s="149" t="s">
        <v>358</v>
      </c>
      <c r="F716" s="150" t="s">
        <v>2027</v>
      </c>
      <c r="I716" s="151"/>
      <c r="L716" s="33"/>
      <c r="M716" s="152"/>
      <c r="T716" s="54"/>
      <c r="AT716" s="17" t="s">
        <v>358</v>
      </c>
      <c r="AU716" s="17" t="s">
        <v>113</v>
      </c>
    </row>
    <row r="717" spans="2:65" s="12" customFormat="1" ht="10.199999999999999">
      <c r="B717" s="153"/>
      <c r="D717" s="154" t="s">
        <v>360</v>
      </c>
      <c r="E717" s="155" t="s">
        <v>32</v>
      </c>
      <c r="F717" s="156" t="s">
        <v>1551</v>
      </c>
      <c r="H717" s="155" t="s">
        <v>32</v>
      </c>
      <c r="I717" s="157"/>
      <c r="L717" s="153"/>
      <c r="M717" s="158"/>
      <c r="T717" s="159"/>
      <c r="AT717" s="155" t="s">
        <v>360</v>
      </c>
      <c r="AU717" s="155" t="s">
        <v>113</v>
      </c>
      <c r="AV717" s="12" t="s">
        <v>85</v>
      </c>
      <c r="AW717" s="12" t="s">
        <v>39</v>
      </c>
      <c r="AX717" s="12" t="s">
        <v>78</v>
      </c>
      <c r="AY717" s="155" t="s">
        <v>348</v>
      </c>
    </row>
    <row r="718" spans="2:65" s="12" customFormat="1" ht="10.199999999999999">
      <c r="B718" s="153"/>
      <c r="D718" s="154" t="s">
        <v>360</v>
      </c>
      <c r="E718" s="155" t="s">
        <v>32</v>
      </c>
      <c r="F718" s="156" t="s">
        <v>2028</v>
      </c>
      <c r="H718" s="155" t="s">
        <v>32</v>
      </c>
      <c r="I718" s="157"/>
      <c r="L718" s="153"/>
      <c r="M718" s="158"/>
      <c r="T718" s="159"/>
      <c r="AT718" s="155" t="s">
        <v>360</v>
      </c>
      <c r="AU718" s="155" t="s">
        <v>113</v>
      </c>
      <c r="AV718" s="12" t="s">
        <v>85</v>
      </c>
      <c r="AW718" s="12" t="s">
        <v>39</v>
      </c>
      <c r="AX718" s="12" t="s">
        <v>78</v>
      </c>
      <c r="AY718" s="155" t="s">
        <v>348</v>
      </c>
    </row>
    <row r="719" spans="2:65" s="12" customFormat="1" ht="10.199999999999999">
      <c r="B719" s="153"/>
      <c r="D719" s="154" t="s">
        <v>360</v>
      </c>
      <c r="E719" s="155" t="s">
        <v>32</v>
      </c>
      <c r="F719" s="156" t="s">
        <v>1555</v>
      </c>
      <c r="H719" s="155" t="s">
        <v>32</v>
      </c>
      <c r="I719" s="157"/>
      <c r="L719" s="153"/>
      <c r="M719" s="158"/>
      <c r="T719" s="159"/>
      <c r="AT719" s="155" t="s">
        <v>360</v>
      </c>
      <c r="AU719" s="155" t="s">
        <v>113</v>
      </c>
      <c r="AV719" s="12" t="s">
        <v>85</v>
      </c>
      <c r="AW719" s="12" t="s">
        <v>39</v>
      </c>
      <c r="AX719" s="12" t="s">
        <v>78</v>
      </c>
      <c r="AY719" s="155" t="s">
        <v>348</v>
      </c>
    </row>
    <row r="720" spans="2:65" s="13" customFormat="1" ht="10.199999999999999">
      <c r="B720" s="160"/>
      <c r="D720" s="154" t="s">
        <v>360</v>
      </c>
      <c r="E720" s="161" t="s">
        <v>32</v>
      </c>
      <c r="F720" s="162" t="s">
        <v>1986</v>
      </c>
      <c r="H720" s="163">
        <v>30</v>
      </c>
      <c r="I720" s="164"/>
      <c r="L720" s="160"/>
      <c r="M720" s="165"/>
      <c r="T720" s="166"/>
      <c r="AT720" s="161" t="s">
        <v>360</v>
      </c>
      <c r="AU720" s="161" t="s">
        <v>113</v>
      </c>
      <c r="AV720" s="13" t="s">
        <v>87</v>
      </c>
      <c r="AW720" s="13" t="s">
        <v>39</v>
      </c>
      <c r="AX720" s="13" t="s">
        <v>85</v>
      </c>
      <c r="AY720" s="161" t="s">
        <v>348</v>
      </c>
    </row>
    <row r="721" spans="2:65" s="1" customFormat="1" ht="16.5" customHeight="1">
      <c r="B721" s="33"/>
      <c r="C721" s="178" t="s">
        <v>916</v>
      </c>
      <c r="D721" s="178" t="s">
        <v>496</v>
      </c>
      <c r="E721" s="179" t="s">
        <v>2029</v>
      </c>
      <c r="F721" s="180" t="s">
        <v>2030</v>
      </c>
      <c r="G721" s="181" t="s">
        <v>515</v>
      </c>
      <c r="H721" s="182">
        <v>30</v>
      </c>
      <c r="I721" s="183"/>
      <c r="J721" s="184">
        <f>ROUND(I721*H721,2)</f>
        <v>0</v>
      </c>
      <c r="K721" s="180" t="s">
        <v>356</v>
      </c>
      <c r="L721" s="185"/>
      <c r="M721" s="186" t="s">
        <v>32</v>
      </c>
      <c r="N721" s="187" t="s">
        <v>49</v>
      </c>
      <c r="P721" s="145">
        <f>O721*H721</f>
        <v>0</v>
      </c>
      <c r="Q721" s="145">
        <v>6.9999999999999999E-4</v>
      </c>
      <c r="R721" s="145">
        <f>Q721*H721</f>
        <v>2.1000000000000001E-2</v>
      </c>
      <c r="S721" s="145">
        <v>0</v>
      </c>
      <c r="T721" s="146">
        <f>S721*H721</f>
        <v>0</v>
      </c>
      <c r="AR721" s="147" t="s">
        <v>433</v>
      </c>
      <c r="AT721" s="147" t="s">
        <v>496</v>
      </c>
      <c r="AU721" s="147" t="s">
        <v>113</v>
      </c>
      <c r="AY721" s="17" t="s">
        <v>348</v>
      </c>
      <c r="BE721" s="148">
        <f>IF(N721="základní",J721,0)</f>
        <v>0</v>
      </c>
      <c r="BF721" s="148">
        <f>IF(N721="snížená",J721,0)</f>
        <v>0</v>
      </c>
      <c r="BG721" s="148">
        <f>IF(N721="zákl. přenesená",J721,0)</f>
        <v>0</v>
      </c>
      <c r="BH721" s="148">
        <f>IF(N721="sníž. přenesená",J721,0)</f>
        <v>0</v>
      </c>
      <c r="BI721" s="148">
        <f>IF(N721="nulová",J721,0)</f>
        <v>0</v>
      </c>
      <c r="BJ721" s="17" t="s">
        <v>85</v>
      </c>
      <c r="BK721" s="148">
        <f>ROUND(I721*H721,2)</f>
        <v>0</v>
      </c>
      <c r="BL721" s="17" t="s">
        <v>133</v>
      </c>
      <c r="BM721" s="147" t="s">
        <v>2031</v>
      </c>
    </row>
    <row r="722" spans="2:65" s="11" customFormat="1" ht="22.8" customHeight="1">
      <c r="B722" s="124"/>
      <c r="D722" s="125" t="s">
        <v>77</v>
      </c>
      <c r="E722" s="134" t="s">
        <v>413</v>
      </c>
      <c r="F722" s="134" t="s">
        <v>551</v>
      </c>
      <c r="I722" s="127"/>
      <c r="J722" s="135">
        <f>BK722</f>
        <v>0</v>
      </c>
      <c r="L722" s="124"/>
      <c r="M722" s="129"/>
      <c r="P722" s="130">
        <f>P723</f>
        <v>0</v>
      </c>
      <c r="R722" s="130">
        <f>R723</f>
        <v>10.6974502</v>
      </c>
      <c r="T722" s="131">
        <f>T723</f>
        <v>0</v>
      </c>
      <c r="AR722" s="125" t="s">
        <v>85</v>
      </c>
      <c r="AT722" s="132" t="s">
        <v>77</v>
      </c>
      <c r="AU722" s="132" t="s">
        <v>85</v>
      </c>
      <c r="AY722" s="125" t="s">
        <v>348</v>
      </c>
      <c r="BK722" s="133">
        <f>BK723</f>
        <v>0</v>
      </c>
    </row>
    <row r="723" spans="2:65" s="11" customFormat="1" ht="20.85" customHeight="1">
      <c r="B723" s="124"/>
      <c r="D723" s="125" t="s">
        <v>77</v>
      </c>
      <c r="E723" s="134" t="s">
        <v>552</v>
      </c>
      <c r="F723" s="134" t="s">
        <v>2032</v>
      </c>
      <c r="I723" s="127"/>
      <c r="J723" s="135">
        <f>BK723</f>
        <v>0</v>
      </c>
      <c r="L723" s="124"/>
      <c r="M723" s="129"/>
      <c r="P723" s="130">
        <f>SUM(P724:P775)</f>
        <v>0</v>
      </c>
      <c r="R723" s="130">
        <f>SUM(R724:R775)</f>
        <v>10.6974502</v>
      </c>
      <c r="T723" s="131">
        <f>SUM(T724:T775)</f>
        <v>0</v>
      </c>
      <c r="AR723" s="125" t="s">
        <v>85</v>
      </c>
      <c r="AT723" s="132" t="s">
        <v>77</v>
      </c>
      <c r="AU723" s="132" t="s">
        <v>87</v>
      </c>
      <c r="AY723" s="125" t="s">
        <v>348</v>
      </c>
      <c r="BK723" s="133">
        <f>SUM(BK724:BK775)</f>
        <v>0</v>
      </c>
    </row>
    <row r="724" spans="2:65" s="1" customFormat="1" ht="37.799999999999997" customHeight="1">
      <c r="B724" s="33"/>
      <c r="C724" s="136" t="s">
        <v>921</v>
      </c>
      <c r="D724" s="136" t="s">
        <v>352</v>
      </c>
      <c r="E724" s="137" t="s">
        <v>418</v>
      </c>
      <c r="F724" s="138" t="s">
        <v>419</v>
      </c>
      <c r="G724" s="139" t="s">
        <v>420</v>
      </c>
      <c r="H724" s="140">
        <v>45.58</v>
      </c>
      <c r="I724" s="141"/>
      <c r="J724" s="142">
        <f>ROUND(I724*H724,2)</f>
        <v>0</v>
      </c>
      <c r="K724" s="138" t="s">
        <v>356</v>
      </c>
      <c r="L724" s="33"/>
      <c r="M724" s="143" t="s">
        <v>32</v>
      </c>
      <c r="N724" s="144" t="s">
        <v>49</v>
      </c>
      <c r="P724" s="145">
        <f>O724*H724</f>
        <v>0</v>
      </c>
      <c r="Q724" s="145">
        <v>0</v>
      </c>
      <c r="R724" s="145">
        <f>Q724*H724</f>
        <v>0</v>
      </c>
      <c r="S724" s="145">
        <v>0</v>
      </c>
      <c r="T724" s="146">
        <f>S724*H724</f>
        <v>0</v>
      </c>
      <c r="AR724" s="147" t="s">
        <v>133</v>
      </c>
      <c r="AT724" s="147" t="s">
        <v>352</v>
      </c>
      <c r="AU724" s="147" t="s">
        <v>113</v>
      </c>
      <c r="AY724" s="17" t="s">
        <v>348</v>
      </c>
      <c r="BE724" s="148">
        <f>IF(N724="základní",J724,0)</f>
        <v>0</v>
      </c>
      <c r="BF724" s="148">
        <f>IF(N724="snížená",J724,0)</f>
        <v>0</v>
      </c>
      <c r="BG724" s="148">
        <f>IF(N724="zákl. přenesená",J724,0)</f>
        <v>0</v>
      </c>
      <c r="BH724" s="148">
        <f>IF(N724="sníž. přenesená",J724,0)</f>
        <v>0</v>
      </c>
      <c r="BI724" s="148">
        <f>IF(N724="nulová",J724,0)</f>
        <v>0</v>
      </c>
      <c r="BJ724" s="17" t="s">
        <v>85</v>
      </c>
      <c r="BK724" s="148">
        <f>ROUND(I724*H724,2)</f>
        <v>0</v>
      </c>
      <c r="BL724" s="17" t="s">
        <v>133</v>
      </c>
      <c r="BM724" s="147" t="s">
        <v>2033</v>
      </c>
    </row>
    <row r="725" spans="2:65" s="1" customFormat="1" ht="10.199999999999999">
      <c r="B725" s="33"/>
      <c r="D725" s="149" t="s">
        <v>358</v>
      </c>
      <c r="F725" s="150" t="s">
        <v>422</v>
      </c>
      <c r="I725" s="151"/>
      <c r="L725" s="33"/>
      <c r="M725" s="152"/>
      <c r="T725" s="54"/>
      <c r="AT725" s="17" t="s">
        <v>358</v>
      </c>
      <c r="AU725" s="17" t="s">
        <v>113</v>
      </c>
    </row>
    <row r="726" spans="2:65" s="12" customFormat="1" ht="10.199999999999999">
      <c r="B726" s="153"/>
      <c r="D726" s="154" t="s">
        <v>360</v>
      </c>
      <c r="E726" s="155" t="s">
        <v>32</v>
      </c>
      <c r="F726" s="156" t="s">
        <v>361</v>
      </c>
      <c r="H726" s="155" t="s">
        <v>32</v>
      </c>
      <c r="I726" s="157"/>
      <c r="L726" s="153"/>
      <c r="M726" s="158"/>
      <c r="T726" s="159"/>
      <c r="AT726" s="155" t="s">
        <v>360</v>
      </c>
      <c r="AU726" s="155" t="s">
        <v>113</v>
      </c>
      <c r="AV726" s="12" t="s">
        <v>85</v>
      </c>
      <c r="AW726" s="12" t="s">
        <v>39</v>
      </c>
      <c r="AX726" s="12" t="s">
        <v>78</v>
      </c>
      <c r="AY726" s="155" t="s">
        <v>348</v>
      </c>
    </row>
    <row r="727" spans="2:65" s="12" customFormat="1" ht="10.199999999999999">
      <c r="B727" s="153"/>
      <c r="D727" s="154" t="s">
        <v>360</v>
      </c>
      <c r="E727" s="155" t="s">
        <v>32</v>
      </c>
      <c r="F727" s="156" t="s">
        <v>362</v>
      </c>
      <c r="H727" s="155" t="s">
        <v>32</v>
      </c>
      <c r="I727" s="157"/>
      <c r="L727" s="153"/>
      <c r="M727" s="158"/>
      <c r="T727" s="159"/>
      <c r="AT727" s="155" t="s">
        <v>360</v>
      </c>
      <c r="AU727" s="155" t="s">
        <v>113</v>
      </c>
      <c r="AV727" s="12" t="s">
        <v>85</v>
      </c>
      <c r="AW727" s="12" t="s">
        <v>39</v>
      </c>
      <c r="AX727" s="12" t="s">
        <v>78</v>
      </c>
      <c r="AY727" s="155" t="s">
        <v>348</v>
      </c>
    </row>
    <row r="728" spans="2:65" s="12" customFormat="1" ht="10.199999999999999">
      <c r="B728" s="153"/>
      <c r="D728" s="154" t="s">
        <v>360</v>
      </c>
      <c r="E728" s="155" t="s">
        <v>32</v>
      </c>
      <c r="F728" s="156" t="s">
        <v>2034</v>
      </c>
      <c r="H728" s="155" t="s">
        <v>32</v>
      </c>
      <c r="I728" s="157"/>
      <c r="L728" s="153"/>
      <c r="M728" s="158"/>
      <c r="T728" s="159"/>
      <c r="AT728" s="155" t="s">
        <v>360</v>
      </c>
      <c r="AU728" s="155" t="s">
        <v>113</v>
      </c>
      <c r="AV728" s="12" t="s">
        <v>85</v>
      </c>
      <c r="AW728" s="12" t="s">
        <v>39</v>
      </c>
      <c r="AX728" s="12" t="s">
        <v>78</v>
      </c>
      <c r="AY728" s="155" t="s">
        <v>348</v>
      </c>
    </row>
    <row r="729" spans="2:65" s="13" customFormat="1" ht="10.199999999999999">
      <c r="B729" s="160"/>
      <c r="D729" s="154" t="s">
        <v>360</v>
      </c>
      <c r="E729" s="162" t="s">
        <v>32</v>
      </c>
      <c r="F729" s="170" t="s">
        <v>175</v>
      </c>
      <c r="H729" s="163">
        <v>45.58</v>
      </c>
      <c r="I729" s="164"/>
      <c r="L729" s="160"/>
      <c r="M729" s="165"/>
      <c r="T729" s="166"/>
      <c r="AT729" s="161" t="s">
        <v>360</v>
      </c>
      <c r="AU729" s="161" t="s">
        <v>113</v>
      </c>
      <c r="AV729" s="13" t="s">
        <v>87</v>
      </c>
      <c r="AW729" s="13" t="s">
        <v>39</v>
      </c>
      <c r="AX729" s="13" t="s">
        <v>85</v>
      </c>
      <c r="AY729" s="161" t="s">
        <v>348</v>
      </c>
    </row>
    <row r="730" spans="2:65" s="1" customFormat="1" ht="10.199999999999999">
      <c r="B730" s="33"/>
      <c r="D730" s="154" t="s">
        <v>376</v>
      </c>
      <c r="F730" s="167" t="s">
        <v>2035</v>
      </c>
      <c r="L730" s="33"/>
      <c r="M730" s="152"/>
      <c r="T730" s="54"/>
      <c r="AU730" s="17" t="s">
        <v>113</v>
      </c>
    </row>
    <row r="731" spans="2:65" s="1" customFormat="1" ht="10.199999999999999">
      <c r="B731" s="33"/>
      <c r="D731" s="154" t="s">
        <v>376</v>
      </c>
      <c r="F731" s="168" t="s">
        <v>2036</v>
      </c>
      <c r="H731" s="169">
        <v>45.58</v>
      </c>
      <c r="L731" s="33"/>
      <c r="M731" s="152"/>
      <c r="T731" s="54"/>
      <c r="AU731" s="17" t="s">
        <v>113</v>
      </c>
    </row>
    <row r="732" spans="2:65" s="1" customFormat="1" ht="33" customHeight="1">
      <c r="B732" s="33"/>
      <c r="C732" s="136" t="s">
        <v>925</v>
      </c>
      <c r="D732" s="136" t="s">
        <v>352</v>
      </c>
      <c r="E732" s="137" t="s">
        <v>2037</v>
      </c>
      <c r="F732" s="138" t="s">
        <v>2038</v>
      </c>
      <c r="G732" s="139" t="s">
        <v>420</v>
      </c>
      <c r="H732" s="140">
        <v>45.58</v>
      </c>
      <c r="I732" s="141"/>
      <c r="J732" s="142">
        <f>ROUND(I732*H732,2)</f>
        <v>0</v>
      </c>
      <c r="K732" s="138" t="s">
        <v>356</v>
      </c>
      <c r="L732" s="33"/>
      <c r="M732" s="143" t="s">
        <v>32</v>
      </c>
      <c r="N732" s="144" t="s">
        <v>49</v>
      </c>
      <c r="P732" s="145">
        <f>O732*H732</f>
        <v>0</v>
      </c>
      <c r="Q732" s="145">
        <v>0</v>
      </c>
      <c r="R732" s="145">
        <f>Q732*H732</f>
        <v>0</v>
      </c>
      <c r="S732" s="145">
        <v>0</v>
      </c>
      <c r="T732" s="146">
        <f>S732*H732</f>
        <v>0</v>
      </c>
      <c r="AR732" s="147" t="s">
        <v>133</v>
      </c>
      <c r="AT732" s="147" t="s">
        <v>352</v>
      </c>
      <c r="AU732" s="147" t="s">
        <v>113</v>
      </c>
      <c r="AY732" s="17" t="s">
        <v>348</v>
      </c>
      <c r="BE732" s="148">
        <f>IF(N732="základní",J732,0)</f>
        <v>0</v>
      </c>
      <c r="BF732" s="148">
        <f>IF(N732="snížená",J732,0)</f>
        <v>0</v>
      </c>
      <c r="BG732" s="148">
        <f>IF(N732="zákl. přenesená",J732,0)</f>
        <v>0</v>
      </c>
      <c r="BH732" s="148">
        <f>IF(N732="sníž. přenesená",J732,0)</f>
        <v>0</v>
      </c>
      <c r="BI732" s="148">
        <f>IF(N732="nulová",J732,0)</f>
        <v>0</v>
      </c>
      <c r="BJ732" s="17" t="s">
        <v>85</v>
      </c>
      <c r="BK732" s="148">
        <f>ROUND(I732*H732,2)</f>
        <v>0</v>
      </c>
      <c r="BL732" s="17" t="s">
        <v>133</v>
      </c>
      <c r="BM732" s="147" t="s">
        <v>2039</v>
      </c>
    </row>
    <row r="733" spans="2:65" s="1" customFormat="1" ht="10.199999999999999">
      <c r="B733" s="33"/>
      <c r="D733" s="149" t="s">
        <v>358</v>
      </c>
      <c r="F733" s="150" t="s">
        <v>2040</v>
      </c>
      <c r="I733" s="151"/>
      <c r="L733" s="33"/>
      <c r="M733" s="152"/>
      <c r="T733" s="54"/>
      <c r="AT733" s="17" t="s">
        <v>358</v>
      </c>
      <c r="AU733" s="17" t="s">
        <v>113</v>
      </c>
    </row>
    <row r="734" spans="2:65" s="12" customFormat="1" ht="10.199999999999999">
      <c r="B734" s="153"/>
      <c r="D734" s="154" t="s">
        <v>360</v>
      </c>
      <c r="E734" s="155" t="s">
        <v>32</v>
      </c>
      <c r="F734" s="156" t="s">
        <v>361</v>
      </c>
      <c r="H734" s="155" t="s">
        <v>32</v>
      </c>
      <c r="I734" s="157"/>
      <c r="L734" s="153"/>
      <c r="M734" s="158"/>
      <c r="T734" s="159"/>
      <c r="AT734" s="155" t="s">
        <v>360</v>
      </c>
      <c r="AU734" s="155" t="s">
        <v>113</v>
      </c>
      <c r="AV734" s="12" t="s">
        <v>85</v>
      </c>
      <c r="AW734" s="12" t="s">
        <v>39</v>
      </c>
      <c r="AX734" s="12" t="s">
        <v>78</v>
      </c>
      <c r="AY734" s="155" t="s">
        <v>348</v>
      </c>
    </row>
    <row r="735" spans="2:65" s="12" customFormat="1" ht="10.199999999999999">
      <c r="B735" s="153"/>
      <c r="D735" s="154" t="s">
        <v>360</v>
      </c>
      <c r="E735" s="155" t="s">
        <v>32</v>
      </c>
      <c r="F735" s="156" t="s">
        <v>362</v>
      </c>
      <c r="H735" s="155" t="s">
        <v>32</v>
      </c>
      <c r="I735" s="157"/>
      <c r="L735" s="153"/>
      <c r="M735" s="158"/>
      <c r="T735" s="159"/>
      <c r="AT735" s="155" t="s">
        <v>360</v>
      </c>
      <c r="AU735" s="155" t="s">
        <v>113</v>
      </c>
      <c r="AV735" s="12" t="s">
        <v>85</v>
      </c>
      <c r="AW735" s="12" t="s">
        <v>39</v>
      </c>
      <c r="AX735" s="12" t="s">
        <v>78</v>
      </c>
      <c r="AY735" s="155" t="s">
        <v>348</v>
      </c>
    </row>
    <row r="736" spans="2:65" s="12" customFormat="1" ht="10.199999999999999">
      <c r="B736" s="153"/>
      <c r="D736" s="154" t="s">
        <v>360</v>
      </c>
      <c r="E736" s="155" t="s">
        <v>32</v>
      </c>
      <c r="F736" s="156" t="s">
        <v>2034</v>
      </c>
      <c r="H736" s="155" t="s">
        <v>32</v>
      </c>
      <c r="I736" s="157"/>
      <c r="L736" s="153"/>
      <c r="M736" s="158"/>
      <c r="T736" s="159"/>
      <c r="AT736" s="155" t="s">
        <v>360</v>
      </c>
      <c r="AU736" s="155" t="s">
        <v>113</v>
      </c>
      <c r="AV736" s="12" t="s">
        <v>85</v>
      </c>
      <c r="AW736" s="12" t="s">
        <v>39</v>
      </c>
      <c r="AX736" s="12" t="s">
        <v>78</v>
      </c>
      <c r="AY736" s="155" t="s">
        <v>348</v>
      </c>
    </row>
    <row r="737" spans="2:65" s="13" customFormat="1" ht="10.199999999999999">
      <c r="B737" s="160"/>
      <c r="D737" s="154" t="s">
        <v>360</v>
      </c>
      <c r="E737" s="162" t="s">
        <v>32</v>
      </c>
      <c r="F737" s="170" t="s">
        <v>175</v>
      </c>
      <c r="H737" s="163">
        <v>45.58</v>
      </c>
      <c r="I737" s="164"/>
      <c r="L737" s="160"/>
      <c r="M737" s="165"/>
      <c r="T737" s="166"/>
      <c r="AT737" s="161" t="s">
        <v>360</v>
      </c>
      <c r="AU737" s="161" t="s">
        <v>113</v>
      </c>
      <c r="AV737" s="13" t="s">
        <v>87</v>
      </c>
      <c r="AW737" s="13" t="s">
        <v>39</v>
      </c>
      <c r="AX737" s="13" t="s">
        <v>85</v>
      </c>
      <c r="AY737" s="161" t="s">
        <v>348</v>
      </c>
    </row>
    <row r="738" spans="2:65" s="1" customFormat="1" ht="10.199999999999999">
      <c r="B738" s="33"/>
      <c r="D738" s="154" t="s">
        <v>376</v>
      </c>
      <c r="F738" s="167" t="s">
        <v>2035</v>
      </c>
      <c r="L738" s="33"/>
      <c r="M738" s="152"/>
      <c r="T738" s="54"/>
      <c r="AU738" s="17" t="s">
        <v>113</v>
      </c>
    </row>
    <row r="739" spans="2:65" s="1" customFormat="1" ht="10.199999999999999">
      <c r="B739" s="33"/>
      <c r="D739" s="154" t="s">
        <v>376</v>
      </c>
      <c r="F739" s="168" t="s">
        <v>2036</v>
      </c>
      <c r="H739" s="169">
        <v>45.58</v>
      </c>
      <c r="L739" s="33"/>
      <c r="M739" s="152"/>
      <c r="T739" s="54"/>
      <c r="AU739" s="17" t="s">
        <v>113</v>
      </c>
    </row>
    <row r="740" spans="2:65" s="1" customFormat="1" ht="62.7" customHeight="1">
      <c r="B740" s="33"/>
      <c r="C740" s="136" t="s">
        <v>930</v>
      </c>
      <c r="D740" s="136" t="s">
        <v>352</v>
      </c>
      <c r="E740" s="137" t="s">
        <v>2041</v>
      </c>
      <c r="F740" s="138" t="s">
        <v>2042</v>
      </c>
      <c r="G740" s="139" t="s">
        <v>420</v>
      </c>
      <c r="H740" s="140">
        <v>45.58</v>
      </c>
      <c r="I740" s="141"/>
      <c r="J740" s="142">
        <f>ROUND(I740*H740,2)</f>
        <v>0</v>
      </c>
      <c r="K740" s="138" t="s">
        <v>356</v>
      </c>
      <c r="L740" s="33"/>
      <c r="M740" s="143" t="s">
        <v>32</v>
      </c>
      <c r="N740" s="144" t="s">
        <v>49</v>
      </c>
      <c r="P740" s="145">
        <f>O740*H740</f>
        <v>0</v>
      </c>
      <c r="Q740" s="145">
        <v>0</v>
      </c>
      <c r="R740" s="145">
        <f>Q740*H740</f>
        <v>0</v>
      </c>
      <c r="S740" s="145">
        <v>0</v>
      </c>
      <c r="T740" s="146">
        <f>S740*H740</f>
        <v>0</v>
      </c>
      <c r="AR740" s="147" t="s">
        <v>133</v>
      </c>
      <c r="AT740" s="147" t="s">
        <v>352</v>
      </c>
      <c r="AU740" s="147" t="s">
        <v>113</v>
      </c>
      <c r="AY740" s="17" t="s">
        <v>348</v>
      </c>
      <c r="BE740" s="148">
        <f>IF(N740="základní",J740,0)</f>
        <v>0</v>
      </c>
      <c r="BF740" s="148">
        <f>IF(N740="snížená",J740,0)</f>
        <v>0</v>
      </c>
      <c r="BG740" s="148">
        <f>IF(N740="zákl. přenesená",J740,0)</f>
        <v>0</v>
      </c>
      <c r="BH740" s="148">
        <f>IF(N740="sníž. přenesená",J740,0)</f>
        <v>0</v>
      </c>
      <c r="BI740" s="148">
        <f>IF(N740="nulová",J740,0)</f>
        <v>0</v>
      </c>
      <c r="BJ740" s="17" t="s">
        <v>85</v>
      </c>
      <c r="BK740" s="148">
        <f>ROUND(I740*H740,2)</f>
        <v>0</v>
      </c>
      <c r="BL740" s="17" t="s">
        <v>133</v>
      </c>
      <c r="BM740" s="147" t="s">
        <v>2043</v>
      </c>
    </row>
    <row r="741" spans="2:65" s="1" customFormat="1" ht="10.199999999999999">
      <c r="B741" s="33"/>
      <c r="D741" s="149" t="s">
        <v>358</v>
      </c>
      <c r="F741" s="150" t="s">
        <v>2044</v>
      </c>
      <c r="I741" s="151"/>
      <c r="L741" s="33"/>
      <c r="M741" s="152"/>
      <c r="T741" s="54"/>
      <c r="AT741" s="17" t="s">
        <v>358</v>
      </c>
      <c r="AU741" s="17" t="s">
        <v>113</v>
      </c>
    </row>
    <row r="742" spans="2:65" s="12" customFormat="1" ht="10.199999999999999">
      <c r="B742" s="153"/>
      <c r="D742" s="154" t="s">
        <v>360</v>
      </c>
      <c r="E742" s="155" t="s">
        <v>32</v>
      </c>
      <c r="F742" s="156" t="s">
        <v>361</v>
      </c>
      <c r="H742" s="155" t="s">
        <v>32</v>
      </c>
      <c r="I742" s="157"/>
      <c r="L742" s="153"/>
      <c r="M742" s="158"/>
      <c r="T742" s="159"/>
      <c r="AT742" s="155" t="s">
        <v>360</v>
      </c>
      <c r="AU742" s="155" t="s">
        <v>113</v>
      </c>
      <c r="AV742" s="12" t="s">
        <v>85</v>
      </c>
      <c r="AW742" s="12" t="s">
        <v>39</v>
      </c>
      <c r="AX742" s="12" t="s">
        <v>78</v>
      </c>
      <c r="AY742" s="155" t="s">
        <v>348</v>
      </c>
    </row>
    <row r="743" spans="2:65" s="12" customFormat="1" ht="10.199999999999999">
      <c r="B743" s="153"/>
      <c r="D743" s="154" t="s">
        <v>360</v>
      </c>
      <c r="E743" s="155" t="s">
        <v>32</v>
      </c>
      <c r="F743" s="156" t="s">
        <v>362</v>
      </c>
      <c r="H743" s="155" t="s">
        <v>32</v>
      </c>
      <c r="I743" s="157"/>
      <c r="L743" s="153"/>
      <c r="M743" s="158"/>
      <c r="T743" s="159"/>
      <c r="AT743" s="155" t="s">
        <v>360</v>
      </c>
      <c r="AU743" s="155" t="s">
        <v>113</v>
      </c>
      <c r="AV743" s="12" t="s">
        <v>85</v>
      </c>
      <c r="AW743" s="12" t="s">
        <v>39</v>
      </c>
      <c r="AX743" s="12" t="s">
        <v>78</v>
      </c>
      <c r="AY743" s="155" t="s">
        <v>348</v>
      </c>
    </row>
    <row r="744" spans="2:65" s="12" customFormat="1" ht="10.199999999999999">
      <c r="B744" s="153"/>
      <c r="D744" s="154" t="s">
        <v>360</v>
      </c>
      <c r="E744" s="155" t="s">
        <v>32</v>
      </c>
      <c r="F744" s="156" t="s">
        <v>2034</v>
      </c>
      <c r="H744" s="155" t="s">
        <v>32</v>
      </c>
      <c r="I744" s="157"/>
      <c r="L744" s="153"/>
      <c r="M744" s="158"/>
      <c r="T744" s="159"/>
      <c r="AT744" s="155" t="s">
        <v>360</v>
      </c>
      <c r="AU744" s="155" t="s">
        <v>113</v>
      </c>
      <c r="AV744" s="12" t="s">
        <v>85</v>
      </c>
      <c r="AW744" s="12" t="s">
        <v>39</v>
      </c>
      <c r="AX744" s="12" t="s">
        <v>78</v>
      </c>
      <c r="AY744" s="155" t="s">
        <v>348</v>
      </c>
    </row>
    <row r="745" spans="2:65" s="13" customFormat="1" ht="10.199999999999999">
      <c r="B745" s="160"/>
      <c r="D745" s="154" t="s">
        <v>360</v>
      </c>
      <c r="E745" s="162" t="s">
        <v>32</v>
      </c>
      <c r="F745" s="170" t="s">
        <v>175</v>
      </c>
      <c r="H745" s="163">
        <v>45.58</v>
      </c>
      <c r="I745" s="164"/>
      <c r="L745" s="160"/>
      <c r="M745" s="165"/>
      <c r="T745" s="166"/>
      <c r="AT745" s="161" t="s">
        <v>360</v>
      </c>
      <c r="AU745" s="161" t="s">
        <v>113</v>
      </c>
      <c r="AV745" s="13" t="s">
        <v>87</v>
      </c>
      <c r="AW745" s="13" t="s">
        <v>39</v>
      </c>
      <c r="AX745" s="13" t="s">
        <v>85</v>
      </c>
      <c r="AY745" s="161" t="s">
        <v>348</v>
      </c>
    </row>
    <row r="746" spans="2:65" s="1" customFormat="1" ht="10.199999999999999">
      <c r="B746" s="33"/>
      <c r="D746" s="154" t="s">
        <v>376</v>
      </c>
      <c r="F746" s="167" t="s">
        <v>2035</v>
      </c>
      <c r="L746" s="33"/>
      <c r="M746" s="152"/>
      <c r="T746" s="54"/>
      <c r="AU746" s="17" t="s">
        <v>113</v>
      </c>
    </row>
    <row r="747" spans="2:65" s="1" customFormat="1" ht="10.199999999999999">
      <c r="B747" s="33"/>
      <c r="D747" s="154" t="s">
        <v>376</v>
      </c>
      <c r="F747" s="168" t="s">
        <v>2036</v>
      </c>
      <c r="H747" s="169">
        <v>45.58</v>
      </c>
      <c r="L747" s="33"/>
      <c r="M747" s="152"/>
      <c r="T747" s="54"/>
      <c r="AU747" s="17" t="s">
        <v>113</v>
      </c>
    </row>
    <row r="748" spans="2:65" s="1" customFormat="1" ht="16.5" customHeight="1">
      <c r="B748" s="33"/>
      <c r="C748" s="178" t="s">
        <v>934</v>
      </c>
      <c r="D748" s="178" t="s">
        <v>496</v>
      </c>
      <c r="E748" s="179" t="s">
        <v>2045</v>
      </c>
      <c r="F748" s="180" t="s">
        <v>2046</v>
      </c>
      <c r="G748" s="181" t="s">
        <v>408</v>
      </c>
      <c r="H748" s="182">
        <v>4.1020000000000003</v>
      </c>
      <c r="I748" s="183"/>
      <c r="J748" s="184">
        <f>ROUND(I748*H748,2)</f>
        <v>0</v>
      </c>
      <c r="K748" s="180" t="s">
        <v>356</v>
      </c>
      <c r="L748" s="185"/>
      <c r="M748" s="186" t="s">
        <v>32</v>
      </c>
      <c r="N748" s="187" t="s">
        <v>49</v>
      </c>
      <c r="P748" s="145">
        <f>O748*H748</f>
        <v>0</v>
      </c>
      <c r="Q748" s="145">
        <v>1</v>
      </c>
      <c r="R748" s="145">
        <f>Q748*H748</f>
        <v>4.1020000000000003</v>
      </c>
      <c r="S748" s="145">
        <v>0</v>
      </c>
      <c r="T748" s="146">
        <f>S748*H748</f>
        <v>0</v>
      </c>
      <c r="AR748" s="147" t="s">
        <v>433</v>
      </c>
      <c r="AT748" s="147" t="s">
        <v>496</v>
      </c>
      <c r="AU748" s="147" t="s">
        <v>113</v>
      </c>
      <c r="AY748" s="17" t="s">
        <v>348</v>
      </c>
      <c r="BE748" s="148">
        <f>IF(N748="základní",J748,0)</f>
        <v>0</v>
      </c>
      <c r="BF748" s="148">
        <f>IF(N748="snížená",J748,0)</f>
        <v>0</v>
      </c>
      <c r="BG748" s="148">
        <f>IF(N748="zákl. přenesená",J748,0)</f>
        <v>0</v>
      </c>
      <c r="BH748" s="148">
        <f>IF(N748="sníž. přenesená",J748,0)</f>
        <v>0</v>
      </c>
      <c r="BI748" s="148">
        <f>IF(N748="nulová",J748,0)</f>
        <v>0</v>
      </c>
      <c r="BJ748" s="17" t="s">
        <v>85</v>
      </c>
      <c r="BK748" s="148">
        <f>ROUND(I748*H748,2)</f>
        <v>0</v>
      </c>
      <c r="BL748" s="17" t="s">
        <v>133</v>
      </c>
      <c r="BM748" s="147" t="s">
        <v>2047</v>
      </c>
    </row>
    <row r="749" spans="2:65" s="13" customFormat="1" ht="10.199999999999999">
      <c r="B749" s="160"/>
      <c r="D749" s="154" t="s">
        <v>360</v>
      </c>
      <c r="F749" s="162" t="s">
        <v>2048</v>
      </c>
      <c r="H749" s="163">
        <v>4.1020000000000003</v>
      </c>
      <c r="I749" s="164"/>
      <c r="L749" s="160"/>
      <c r="M749" s="165"/>
      <c r="T749" s="166"/>
      <c r="AT749" s="161" t="s">
        <v>360</v>
      </c>
      <c r="AU749" s="161" t="s">
        <v>113</v>
      </c>
      <c r="AV749" s="13" t="s">
        <v>87</v>
      </c>
      <c r="AW749" s="13" t="s">
        <v>4</v>
      </c>
      <c r="AX749" s="13" t="s">
        <v>85</v>
      </c>
      <c r="AY749" s="161" t="s">
        <v>348</v>
      </c>
    </row>
    <row r="750" spans="2:65" s="1" customFormat="1" ht="62.7" customHeight="1">
      <c r="B750" s="33"/>
      <c r="C750" s="136" t="s">
        <v>939</v>
      </c>
      <c r="D750" s="136" t="s">
        <v>352</v>
      </c>
      <c r="E750" s="137" t="s">
        <v>2049</v>
      </c>
      <c r="F750" s="138" t="s">
        <v>2050</v>
      </c>
      <c r="G750" s="139" t="s">
        <v>420</v>
      </c>
      <c r="H750" s="140">
        <v>45.58</v>
      </c>
      <c r="I750" s="141"/>
      <c r="J750" s="142">
        <f>ROUND(I750*H750,2)</f>
        <v>0</v>
      </c>
      <c r="K750" s="138" t="s">
        <v>356</v>
      </c>
      <c r="L750" s="33"/>
      <c r="M750" s="143" t="s">
        <v>32</v>
      </c>
      <c r="N750" s="144" t="s">
        <v>49</v>
      </c>
      <c r="P750" s="145">
        <f>O750*H750</f>
        <v>0</v>
      </c>
      <c r="Q750" s="145">
        <v>0</v>
      </c>
      <c r="R750" s="145">
        <f>Q750*H750</f>
        <v>0</v>
      </c>
      <c r="S750" s="145">
        <v>0</v>
      </c>
      <c r="T750" s="146">
        <f>S750*H750</f>
        <v>0</v>
      </c>
      <c r="AR750" s="147" t="s">
        <v>133</v>
      </c>
      <c r="AT750" s="147" t="s">
        <v>352</v>
      </c>
      <c r="AU750" s="147" t="s">
        <v>113</v>
      </c>
      <c r="AY750" s="17" t="s">
        <v>348</v>
      </c>
      <c r="BE750" s="148">
        <f>IF(N750="základní",J750,0)</f>
        <v>0</v>
      </c>
      <c r="BF750" s="148">
        <f>IF(N750="snížená",J750,0)</f>
        <v>0</v>
      </c>
      <c r="BG750" s="148">
        <f>IF(N750="zákl. přenesená",J750,0)</f>
        <v>0</v>
      </c>
      <c r="BH750" s="148">
        <f>IF(N750="sníž. přenesená",J750,0)</f>
        <v>0</v>
      </c>
      <c r="BI750" s="148">
        <f>IF(N750="nulová",J750,0)</f>
        <v>0</v>
      </c>
      <c r="BJ750" s="17" t="s">
        <v>85</v>
      </c>
      <c r="BK750" s="148">
        <f>ROUND(I750*H750,2)</f>
        <v>0</v>
      </c>
      <c r="BL750" s="17" t="s">
        <v>133</v>
      </c>
      <c r="BM750" s="147" t="s">
        <v>2051</v>
      </c>
    </row>
    <row r="751" spans="2:65" s="1" customFormat="1" ht="10.199999999999999">
      <c r="B751" s="33"/>
      <c r="D751" s="149" t="s">
        <v>358</v>
      </c>
      <c r="F751" s="150" t="s">
        <v>2052</v>
      </c>
      <c r="I751" s="151"/>
      <c r="L751" s="33"/>
      <c r="M751" s="152"/>
      <c r="T751" s="54"/>
      <c r="AT751" s="17" t="s">
        <v>358</v>
      </c>
      <c r="AU751" s="17" t="s">
        <v>113</v>
      </c>
    </row>
    <row r="752" spans="2:65" s="12" customFormat="1" ht="10.199999999999999">
      <c r="B752" s="153"/>
      <c r="D752" s="154" t="s">
        <v>360</v>
      </c>
      <c r="E752" s="155" t="s">
        <v>32</v>
      </c>
      <c r="F752" s="156" t="s">
        <v>361</v>
      </c>
      <c r="H752" s="155" t="s">
        <v>32</v>
      </c>
      <c r="I752" s="157"/>
      <c r="L752" s="153"/>
      <c r="M752" s="158"/>
      <c r="T752" s="159"/>
      <c r="AT752" s="155" t="s">
        <v>360</v>
      </c>
      <c r="AU752" s="155" t="s">
        <v>113</v>
      </c>
      <c r="AV752" s="12" t="s">
        <v>85</v>
      </c>
      <c r="AW752" s="12" t="s">
        <v>39</v>
      </c>
      <c r="AX752" s="12" t="s">
        <v>78</v>
      </c>
      <c r="AY752" s="155" t="s">
        <v>348</v>
      </c>
    </row>
    <row r="753" spans="2:65" s="12" customFormat="1" ht="10.199999999999999">
      <c r="B753" s="153"/>
      <c r="D753" s="154" t="s">
        <v>360</v>
      </c>
      <c r="E753" s="155" t="s">
        <v>32</v>
      </c>
      <c r="F753" s="156" t="s">
        <v>362</v>
      </c>
      <c r="H753" s="155" t="s">
        <v>32</v>
      </c>
      <c r="I753" s="157"/>
      <c r="L753" s="153"/>
      <c r="M753" s="158"/>
      <c r="T753" s="159"/>
      <c r="AT753" s="155" t="s">
        <v>360</v>
      </c>
      <c r="AU753" s="155" t="s">
        <v>113</v>
      </c>
      <c r="AV753" s="12" t="s">
        <v>85</v>
      </c>
      <c r="AW753" s="12" t="s">
        <v>39</v>
      </c>
      <c r="AX753" s="12" t="s">
        <v>78</v>
      </c>
      <c r="AY753" s="155" t="s">
        <v>348</v>
      </c>
    </row>
    <row r="754" spans="2:65" s="12" customFormat="1" ht="10.199999999999999">
      <c r="B754" s="153"/>
      <c r="D754" s="154" t="s">
        <v>360</v>
      </c>
      <c r="E754" s="155" t="s">
        <v>32</v>
      </c>
      <c r="F754" s="156" t="s">
        <v>2034</v>
      </c>
      <c r="H754" s="155" t="s">
        <v>32</v>
      </c>
      <c r="I754" s="157"/>
      <c r="L754" s="153"/>
      <c r="M754" s="158"/>
      <c r="T754" s="159"/>
      <c r="AT754" s="155" t="s">
        <v>360</v>
      </c>
      <c r="AU754" s="155" t="s">
        <v>113</v>
      </c>
      <c r="AV754" s="12" t="s">
        <v>85</v>
      </c>
      <c r="AW754" s="12" t="s">
        <v>39</v>
      </c>
      <c r="AX754" s="12" t="s">
        <v>78</v>
      </c>
      <c r="AY754" s="155" t="s">
        <v>348</v>
      </c>
    </row>
    <row r="755" spans="2:65" s="13" customFormat="1" ht="10.199999999999999">
      <c r="B755" s="160"/>
      <c r="D755" s="154" t="s">
        <v>360</v>
      </c>
      <c r="E755" s="162" t="s">
        <v>32</v>
      </c>
      <c r="F755" s="170" t="s">
        <v>175</v>
      </c>
      <c r="H755" s="163">
        <v>45.58</v>
      </c>
      <c r="I755" s="164"/>
      <c r="L755" s="160"/>
      <c r="M755" s="165"/>
      <c r="T755" s="166"/>
      <c r="AT755" s="161" t="s">
        <v>360</v>
      </c>
      <c r="AU755" s="161" t="s">
        <v>113</v>
      </c>
      <c r="AV755" s="13" t="s">
        <v>87</v>
      </c>
      <c r="AW755" s="13" t="s">
        <v>39</v>
      </c>
      <c r="AX755" s="13" t="s">
        <v>85</v>
      </c>
      <c r="AY755" s="161" t="s">
        <v>348</v>
      </c>
    </row>
    <row r="756" spans="2:65" s="1" customFormat="1" ht="10.199999999999999">
      <c r="B756" s="33"/>
      <c r="D756" s="154" t="s">
        <v>376</v>
      </c>
      <c r="F756" s="167" t="s">
        <v>2035</v>
      </c>
      <c r="L756" s="33"/>
      <c r="M756" s="152"/>
      <c r="T756" s="54"/>
      <c r="AU756" s="17" t="s">
        <v>113</v>
      </c>
    </row>
    <row r="757" spans="2:65" s="1" customFormat="1" ht="10.199999999999999">
      <c r="B757" s="33"/>
      <c r="D757" s="154" t="s">
        <v>376</v>
      </c>
      <c r="F757" s="168" t="s">
        <v>2036</v>
      </c>
      <c r="H757" s="169">
        <v>45.58</v>
      </c>
      <c r="L757" s="33"/>
      <c r="M757" s="152"/>
      <c r="T757" s="54"/>
      <c r="AU757" s="17" t="s">
        <v>113</v>
      </c>
    </row>
    <row r="758" spans="2:65" s="1" customFormat="1" ht="16.5" customHeight="1">
      <c r="B758" s="33"/>
      <c r="C758" s="178" t="s">
        <v>943</v>
      </c>
      <c r="D758" s="178" t="s">
        <v>496</v>
      </c>
      <c r="E758" s="179" t="s">
        <v>838</v>
      </c>
      <c r="F758" s="180" t="s">
        <v>839</v>
      </c>
      <c r="G758" s="181" t="s">
        <v>408</v>
      </c>
      <c r="H758" s="182">
        <v>6.5640000000000001</v>
      </c>
      <c r="I758" s="183"/>
      <c r="J758" s="184">
        <f>ROUND(I758*H758,2)</f>
        <v>0</v>
      </c>
      <c r="K758" s="180" t="s">
        <v>356</v>
      </c>
      <c r="L758" s="185"/>
      <c r="M758" s="186" t="s">
        <v>32</v>
      </c>
      <c r="N758" s="187" t="s">
        <v>49</v>
      </c>
      <c r="P758" s="145">
        <f>O758*H758</f>
        <v>0</v>
      </c>
      <c r="Q758" s="145">
        <v>1</v>
      </c>
      <c r="R758" s="145">
        <f>Q758*H758</f>
        <v>6.5640000000000001</v>
      </c>
      <c r="S758" s="145">
        <v>0</v>
      </c>
      <c r="T758" s="146">
        <f>S758*H758</f>
        <v>0</v>
      </c>
      <c r="AR758" s="147" t="s">
        <v>433</v>
      </c>
      <c r="AT758" s="147" t="s">
        <v>496</v>
      </c>
      <c r="AU758" s="147" t="s">
        <v>113</v>
      </c>
      <c r="AY758" s="17" t="s">
        <v>348</v>
      </c>
      <c r="BE758" s="148">
        <f>IF(N758="základní",J758,0)</f>
        <v>0</v>
      </c>
      <c r="BF758" s="148">
        <f>IF(N758="snížená",J758,0)</f>
        <v>0</v>
      </c>
      <c r="BG758" s="148">
        <f>IF(N758="zákl. přenesená",J758,0)</f>
        <v>0</v>
      </c>
      <c r="BH758" s="148">
        <f>IF(N758="sníž. přenesená",J758,0)</f>
        <v>0</v>
      </c>
      <c r="BI758" s="148">
        <f>IF(N758="nulová",J758,0)</f>
        <v>0</v>
      </c>
      <c r="BJ758" s="17" t="s">
        <v>85</v>
      </c>
      <c r="BK758" s="148">
        <f>ROUND(I758*H758,2)</f>
        <v>0</v>
      </c>
      <c r="BL758" s="17" t="s">
        <v>133</v>
      </c>
      <c r="BM758" s="147" t="s">
        <v>2053</v>
      </c>
    </row>
    <row r="759" spans="2:65" s="13" customFormat="1" ht="10.199999999999999">
      <c r="B759" s="160"/>
      <c r="D759" s="154" t="s">
        <v>360</v>
      </c>
      <c r="F759" s="162" t="s">
        <v>2054</v>
      </c>
      <c r="H759" s="163">
        <v>6.5640000000000001</v>
      </c>
      <c r="I759" s="164"/>
      <c r="L759" s="160"/>
      <c r="M759" s="165"/>
      <c r="T759" s="166"/>
      <c r="AT759" s="161" t="s">
        <v>360</v>
      </c>
      <c r="AU759" s="161" t="s">
        <v>113</v>
      </c>
      <c r="AV759" s="13" t="s">
        <v>87</v>
      </c>
      <c r="AW759" s="13" t="s">
        <v>4</v>
      </c>
      <c r="AX759" s="13" t="s">
        <v>85</v>
      </c>
      <c r="AY759" s="161" t="s">
        <v>348</v>
      </c>
    </row>
    <row r="760" spans="2:65" s="1" customFormat="1" ht="44.25" customHeight="1">
      <c r="B760" s="33"/>
      <c r="C760" s="136" t="s">
        <v>948</v>
      </c>
      <c r="D760" s="136" t="s">
        <v>352</v>
      </c>
      <c r="E760" s="137" t="s">
        <v>2055</v>
      </c>
      <c r="F760" s="138" t="s">
        <v>2056</v>
      </c>
      <c r="G760" s="139" t="s">
        <v>420</v>
      </c>
      <c r="H760" s="140">
        <v>45.58</v>
      </c>
      <c r="I760" s="141"/>
      <c r="J760" s="142">
        <f>ROUND(I760*H760,2)</f>
        <v>0</v>
      </c>
      <c r="K760" s="138" t="s">
        <v>356</v>
      </c>
      <c r="L760" s="33"/>
      <c r="M760" s="143" t="s">
        <v>32</v>
      </c>
      <c r="N760" s="144" t="s">
        <v>49</v>
      </c>
      <c r="P760" s="145">
        <f>O760*H760</f>
        <v>0</v>
      </c>
      <c r="Q760" s="145">
        <v>0</v>
      </c>
      <c r="R760" s="145">
        <f>Q760*H760</f>
        <v>0</v>
      </c>
      <c r="S760" s="145">
        <v>0</v>
      </c>
      <c r="T760" s="146">
        <f>S760*H760</f>
        <v>0</v>
      </c>
      <c r="AR760" s="147" t="s">
        <v>133</v>
      </c>
      <c r="AT760" s="147" t="s">
        <v>352</v>
      </c>
      <c r="AU760" s="147" t="s">
        <v>113</v>
      </c>
      <c r="AY760" s="17" t="s">
        <v>348</v>
      </c>
      <c r="BE760" s="148">
        <f>IF(N760="základní",J760,0)</f>
        <v>0</v>
      </c>
      <c r="BF760" s="148">
        <f>IF(N760="snížená",J760,0)</f>
        <v>0</v>
      </c>
      <c r="BG760" s="148">
        <f>IF(N760="zákl. přenesená",J760,0)</f>
        <v>0</v>
      </c>
      <c r="BH760" s="148">
        <f>IF(N760="sníž. přenesená",J760,0)</f>
        <v>0</v>
      </c>
      <c r="BI760" s="148">
        <f>IF(N760="nulová",J760,0)</f>
        <v>0</v>
      </c>
      <c r="BJ760" s="17" t="s">
        <v>85</v>
      </c>
      <c r="BK760" s="148">
        <f>ROUND(I760*H760,2)</f>
        <v>0</v>
      </c>
      <c r="BL760" s="17" t="s">
        <v>133</v>
      </c>
      <c r="BM760" s="147" t="s">
        <v>2057</v>
      </c>
    </row>
    <row r="761" spans="2:65" s="1" customFormat="1" ht="10.199999999999999">
      <c r="B761" s="33"/>
      <c r="D761" s="149" t="s">
        <v>358</v>
      </c>
      <c r="F761" s="150" t="s">
        <v>2058</v>
      </c>
      <c r="I761" s="151"/>
      <c r="L761" s="33"/>
      <c r="M761" s="152"/>
      <c r="T761" s="54"/>
      <c r="AT761" s="17" t="s">
        <v>358</v>
      </c>
      <c r="AU761" s="17" t="s">
        <v>113</v>
      </c>
    </row>
    <row r="762" spans="2:65" s="12" customFormat="1" ht="10.199999999999999">
      <c r="B762" s="153"/>
      <c r="D762" s="154" t="s">
        <v>360</v>
      </c>
      <c r="E762" s="155" t="s">
        <v>32</v>
      </c>
      <c r="F762" s="156" t="s">
        <v>361</v>
      </c>
      <c r="H762" s="155" t="s">
        <v>32</v>
      </c>
      <c r="I762" s="157"/>
      <c r="L762" s="153"/>
      <c r="M762" s="158"/>
      <c r="T762" s="159"/>
      <c r="AT762" s="155" t="s">
        <v>360</v>
      </c>
      <c r="AU762" s="155" t="s">
        <v>113</v>
      </c>
      <c r="AV762" s="12" t="s">
        <v>85</v>
      </c>
      <c r="AW762" s="12" t="s">
        <v>39</v>
      </c>
      <c r="AX762" s="12" t="s">
        <v>78</v>
      </c>
      <c r="AY762" s="155" t="s">
        <v>348</v>
      </c>
    </row>
    <row r="763" spans="2:65" s="12" customFormat="1" ht="10.199999999999999">
      <c r="B763" s="153"/>
      <c r="D763" s="154" t="s">
        <v>360</v>
      </c>
      <c r="E763" s="155" t="s">
        <v>32</v>
      </c>
      <c r="F763" s="156" t="s">
        <v>362</v>
      </c>
      <c r="H763" s="155" t="s">
        <v>32</v>
      </c>
      <c r="I763" s="157"/>
      <c r="L763" s="153"/>
      <c r="M763" s="158"/>
      <c r="T763" s="159"/>
      <c r="AT763" s="155" t="s">
        <v>360</v>
      </c>
      <c r="AU763" s="155" t="s">
        <v>113</v>
      </c>
      <c r="AV763" s="12" t="s">
        <v>85</v>
      </c>
      <c r="AW763" s="12" t="s">
        <v>39</v>
      </c>
      <c r="AX763" s="12" t="s">
        <v>78</v>
      </c>
      <c r="AY763" s="155" t="s">
        <v>348</v>
      </c>
    </row>
    <row r="764" spans="2:65" s="12" customFormat="1" ht="10.199999999999999">
      <c r="B764" s="153"/>
      <c r="D764" s="154" t="s">
        <v>360</v>
      </c>
      <c r="E764" s="155" t="s">
        <v>32</v>
      </c>
      <c r="F764" s="156" t="s">
        <v>2034</v>
      </c>
      <c r="H764" s="155" t="s">
        <v>32</v>
      </c>
      <c r="I764" s="157"/>
      <c r="L764" s="153"/>
      <c r="M764" s="158"/>
      <c r="T764" s="159"/>
      <c r="AT764" s="155" t="s">
        <v>360</v>
      </c>
      <c r="AU764" s="155" t="s">
        <v>113</v>
      </c>
      <c r="AV764" s="12" t="s">
        <v>85</v>
      </c>
      <c r="AW764" s="12" t="s">
        <v>39</v>
      </c>
      <c r="AX764" s="12" t="s">
        <v>78</v>
      </c>
      <c r="AY764" s="155" t="s">
        <v>348</v>
      </c>
    </row>
    <row r="765" spans="2:65" s="13" customFormat="1" ht="10.199999999999999">
      <c r="B765" s="160"/>
      <c r="D765" s="154" t="s">
        <v>360</v>
      </c>
      <c r="E765" s="162" t="s">
        <v>32</v>
      </c>
      <c r="F765" s="170" t="s">
        <v>175</v>
      </c>
      <c r="H765" s="163">
        <v>45.58</v>
      </c>
      <c r="I765" s="164"/>
      <c r="L765" s="160"/>
      <c r="M765" s="165"/>
      <c r="T765" s="166"/>
      <c r="AT765" s="161" t="s">
        <v>360</v>
      </c>
      <c r="AU765" s="161" t="s">
        <v>113</v>
      </c>
      <c r="AV765" s="13" t="s">
        <v>87</v>
      </c>
      <c r="AW765" s="13" t="s">
        <v>39</v>
      </c>
      <c r="AX765" s="13" t="s">
        <v>85</v>
      </c>
      <c r="AY765" s="161" t="s">
        <v>348</v>
      </c>
    </row>
    <row r="766" spans="2:65" s="1" customFormat="1" ht="10.199999999999999">
      <c r="B766" s="33"/>
      <c r="D766" s="154" t="s">
        <v>376</v>
      </c>
      <c r="F766" s="167" t="s">
        <v>2035</v>
      </c>
      <c r="L766" s="33"/>
      <c r="M766" s="152"/>
      <c r="T766" s="54"/>
      <c r="AU766" s="17" t="s">
        <v>113</v>
      </c>
    </row>
    <row r="767" spans="2:65" s="1" customFormat="1" ht="10.199999999999999">
      <c r="B767" s="33"/>
      <c r="D767" s="154" t="s">
        <v>376</v>
      </c>
      <c r="F767" s="168" t="s">
        <v>2036</v>
      </c>
      <c r="H767" s="169">
        <v>45.58</v>
      </c>
      <c r="L767" s="33"/>
      <c r="M767" s="152"/>
      <c r="T767" s="54"/>
      <c r="AU767" s="17" t="s">
        <v>113</v>
      </c>
    </row>
    <row r="768" spans="2:65" s="1" customFormat="1" ht="24.15" customHeight="1">
      <c r="B768" s="33"/>
      <c r="C768" s="136" t="s">
        <v>952</v>
      </c>
      <c r="D768" s="136" t="s">
        <v>352</v>
      </c>
      <c r="E768" s="137" t="s">
        <v>585</v>
      </c>
      <c r="F768" s="138" t="s">
        <v>586</v>
      </c>
      <c r="G768" s="139" t="s">
        <v>420</v>
      </c>
      <c r="H768" s="140">
        <v>45.58</v>
      </c>
      <c r="I768" s="141"/>
      <c r="J768" s="142">
        <f>ROUND(I768*H768,2)</f>
        <v>0</v>
      </c>
      <c r="K768" s="138" t="s">
        <v>356</v>
      </c>
      <c r="L768" s="33"/>
      <c r="M768" s="143" t="s">
        <v>32</v>
      </c>
      <c r="N768" s="144" t="s">
        <v>49</v>
      </c>
      <c r="P768" s="145">
        <f>O768*H768</f>
        <v>0</v>
      </c>
      <c r="Q768" s="145">
        <v>6.8999999999999997E-4</v>
      </c>
      <c r="R768" s="145">
        <f>Q768*H768</f>
        <v>3.1450199999999998E-2</v>
      </c>
      <c r="S768" s="145">
        <v>0</v>
      </c>
      <c r="T768" s="146">
        <f>S768*H768</f>
        <v>0</v>
      </c>
      <c r="AR768" s="147" t="s">
        <v>133</v>
      </c>
      <c r="AT768" s="147" t="s">
        <v>352</v>
      </c>
      <c r="AU768" s="147" t="s">
        <v>113</v>
      </c>
      <c r="AY768" s="17" t="s">
        <v>348</v>
      </c>
      <c r="BE768" s="148">
        <f>IF(N768="základní",J768,0)</f>
        <v>0</v>
      </c>
      <c r="BF768" s="148">
        <f>IF(N768="snížená",J768,0)</f>
        <v>0</v>
      </c>
      <c r="BG768" s="148">
        <f>IF(N768="zákl. přenesená",J768,0)</f>
        <v>0</v>
      </c>
      <c r="BH768" s="148">
        <f>IF(N768="sníž. přenesená",J768,0)</f>
        <v>0</v>
      </c>
      <c r="BI768" s="148">
        <f>IF(N768="nulová",J768,0)</f>
        <v>0</v>
      </c>
      <c r="BJ768" s="17" t="s">
        <v>85</v>
      </c>
      <c r="BK768" s="148">
        <f>ROUND(I768*H768,2)</f>
        <v>0</v>
      </c>
      <c r="BL768" s="17" t="s">
        <v>133</v>
      </c>
      <c r="BM768" s="147" t="s">
        <v>2059</v>
      </c>
    </row>
    <row r="769" spans="2:65" s="1" customFormat="1" ht="10.199999999999999">
      <c r="B769" s="33"/>
      <c r="D769" s="149" t="s">
        <v>358</v>
      </c>
      <c r="F769" s="150" t="s">
        <v>588</v>
      </c>
      <c r="I769" s="151"/>
      <c r="L769" s="33"/>
      <c r="M769" s="152"/>
      <c r="T769" s="54"/>
      <c r="AT769" s="17" t="s">
        <v>358</v>
      </c>
      <c r="AU769" s="17" t="s">
        <v>113</v>
      </c>
    </row>
    <row r="770" spans="2:65" s="12" customFormat="1" ht="10.199999999999999">
      <c r="B770" s="153"/>
      <c r="D770" s="154" t="s">
        <v>360</v>
      </c>
      <c r="E770" s="155" t="s">
        <v>32</v>
      </c>
      <c r="F770" s="156" t="s">
        <v>361</v>
      </c>
      <c r="H770" s="155" t="s">
        <v>32</v>
      </c>
      <c r="I770" s="157"/>
      <c r="L770" s="153"/>
      <c r="M770" s="158"/>
      <c r="T770" s="159"/>
      <c r="AT770" s="155" t="s">
        <v>360</v>
      </c>
      <c r="AU770" s="155" t="s">
        <v>113</v>
      </c>
      <c r="AV770" s="12" t="s">
        <v>85</v>
      </c>
      <c r="AW770" s="12" t="s">
        <v>39</v>
      </c>
      <c r="AX770" s="12" t="s">
        <v>78</v>
      </c>
      <c r="AY770" s="155" t="s">
        <v>348</v>
      </c>
    </row>
    <row r="771" spans="2:65" s="12" customFormat="1" ht="10.199999999999999">
      <c r="B771" s="153"/>
      <c r="D771" s="154" t="s">
        <v>360</v>
      </c>
      <c r="E771" s="155" t="s">
        <v>32</v>
      </c>
      <c r="F771" s="156" t="s">
        <v>362</v>
      </c>
      <c r="H771" s="155" t="s">
        <v>32</v>
      </c>
      <c r="I771" s="157"/>
      <c r="L771" s="153"/>
      <c r="M771" s="158"/>
      <c r="T771" s="159"/>
      <c r="AT771" s="155" t="s">
        <v>360</v>
      </c>
      <c r="AU771" s="155" t="s">
        <v>113</v>
      </c>
      <c r="AV771" s="12" t="s">
        <v>85</v>
      </c>
      <c r="AW771" s="12" t="s">
        <v>39</v>
      </c>
      <c r="AX771" s="12" t="s">
        <v>78</v>
      </c>
      <c r="AY771" s="155" t="s">
        <v>348</v>
      </c>
    </row>
    <row r="772" spans="2:65" s="12" customFormat="1" ht="10.199999999999999">
      <c r="B772" s="153"/>
      <c r="D772" s="154" t="s">
        <v>360</v>
      </c>
      <c r="E772" s="155" t="s">
        <v>32</v>
      </c>
      <c r="F772" s="156" t="s">
        <v>2034</v>
      </c>
      <c r="H772" s="155" t="s">
        <v>32</v>
      </c>
      <c r="I772" s="157"/>
      <c r="L772" s="153"/>
      <c r="M772" s="158"/>
      <c r="T772" s="159"/>
      <c r="AT772" s="155" t="s">
        <v>360</v>
      </c>
      <c r="AU772" s="155" t="s">
        <v>113</v>
      </c>
      <c r="AV772" s="12" t="s">
        <v>85</v>
      </c>
      <c r="AW772" s="12" t="s">
        <v>39</v>
      </c>
      <c r="AX772" s="12" t="s">
        <v>78</v>
      </c>
      <c r="AY772" s="155" t="s">
        <v>348</v>
      </c>
    </row>
    <row r="773" spans="2:65" s="13" customFormat="1" ht="10.199999999999999">
      <c r="B773" s="160"/>
      <c r="D773" s="154" t="s">
        <v>360</v>
      </c>
      <c r="E773" s="162" t="s">
        <v>32</v>
      </c>
      <c r="F773" s="170" t="s">
        <v>175</v>
      </c>
      <c r="H773" s="163">
        <v>45.58</v>
      </c>
      <c r="I773" s="164"/>
      <c r="L773" s="160"/>
      <c r="M773" s="165"/>
      <c r="T773" s="166"/>
      <c r="AT773" s="161" t="s">
        <v>360</v>
      </c>
      <c r="AU773" s="161" t="s">
        <v>113</v>
      </c>
      <c r="AV773" s="13" t="s">
        <v>87</v>
      </c>
      <c r="AW773" s="13" t="s">
        <v>39</v>
      </c>
      <c r="AX773" s="13" t="s">
        <v>85</v>
      </c>
      <c r="AY773" s="161" t="s">
        <v>348</v>
      </c>
    </row>
    <row r="774" spans="2:65" s="1" customFormat="1" ht="10.199999999999999">
      <c r="B774" s="33"/>
      <c r="D774" s="154" t="s">
        <v>376</v>
      </c>
      <c r="F774" s="167" t="s">
        <v>2035</v>
      </c>
      <c r="L774" s="33"/>
      <c r="M774" s="152"/>
      <c r="T774" s="54"/>
      <c r="AU774" s="17" t="s">
        <v>113</v>
      </c>
    </row>
    <row r="775" spans="2:65" s="1" customFormat="1" ht="10.199999999999999">
      <c r="B775" s="33"/>
      <c r="D775" s="154" t="s">
        <v>376</v>
      </c>
      <c r="F775" s="168" t="s">
        <v>2036</v>
      </c>
      <c r="H775" s="169">
        <v>45.58</v>
      </c>
      <c r="L775" s="33"/>
      <c r="M775" s="152"/>
      <c r="T775" s="54"/>
      <c r="AU775" s="17" t="s">
        <v>113</v>
      </c>
    </row>
    <row r="776" spans="2:65" s="11" customFormat="1" ht="22.8" customHeight="1">
      <c r="B776" s="124"/>
      <c r="D776" s="125" t="s">
        <v>77</v>
      </c>
      <c r="E776" s="134" t="s">
        <v>1397</v>
      </c>
      <c r="F776" s="134" t="s">
        <v>1398</v>
      </c>
      <c r="I776" s="127"/>
      <c r="J776" s="135">
        <f>BK776</f>
        <v>0</v>
      </c>
      <c r="L776" s="124"/>
      <c r="M776" s="129"/>
      <c r="P776" s="130">
        <f>SUM(P777:P778)</f>
        <v>0</v>
      </c>
      <c r="R776" s="130">
        <f>SUM(R777:R778)</f>
        <v>0</v>
      </c>
      <c r="T776" s="131">
        <f>SUM(T777:T778)</f>
        <v>0</v>
      </c>
      <c r="AR776" s="125" t="s">
        <v>85</v>
      </c>
      <c r="AT776" s="132" t="s">
        <v>77</v>
      </c>
      <c r="AU776" s="132" t="s">
        <v>85</v>
      </c>
      <c r="AY776" s="125" t="s">
        <v>348</v>
      </c>
      <c r="BK776" s="133">
        <f>SUM(BK777:BK778)</f>
        <v>0</v>
      </c>
    </row>
    <row r="777" spans="2:65" s="1" customFormat="1" ht="24.15" customHeight="1">
      <c r="B777" s="33"/>
      <c r="C777" s="136" t="s">
        <v>957</v>
      </c>
      <c r="D777" s="136" t="s">
        <v>352</v>
      </c>
      <c r="E777" s="137" t="s">
        <v>2060</v>
      </c>
      <c r="F777" s="138" t="s">
        <v>2061</v>
      </c>
      <c r="G777" s="139" t="s">
        <v>408</v>
      </c>
      <c r="H777" s="140">
        <v>126.009</v>
      </c>
      <c r="I777" s="141"/>
      <c r="J777" s="142">
        <f>ROUND(I777*H777,2)</f>
        <v>0</v>
      </c>
      <c r="K777" s="138" t="s">
        <v>356</v>
      </c>
      <c r="L777" s="33"/>
      <c r="M777" s="143" t="s">
        <v>32</v>
      </c>
      <c r="N777" s="144" t="s">
        <v>49</v>
      </c>
      <c r="P777" s="145">
        <f>O777*H777</f>
        <v>0</v>
      </c>
      <c r="Q777" s="145">
        <v>0</v>
      </c>
      <c r="R777" s="145">
        <f>Q777*H777</f>
        <v>0</v>
      </c>
      <c r="S777" s="145">
        <v>0</v>
      </c>
      <c r="T777" s="146">
        <f>S777*H777</f>
        <v>0</v>
      </c>
      <c r="AR777" s="147" t="s">
        <v>133</v>
      </c>
      <c r="AT777" s="147" t="s">
        <v>352</v>
      </c>
      <c r="AU777" s="147" t="s">
        <v>87</v>
      </c>
      <c r="AY777" s="17" t="s">
        <v>348</v>
      </c>
      <c r="BE777" s="148">
        <f>IF(N777="základní",J777,0)</f>
        <v>0</v>
      </c>
      <c r="BF777" s="148">
        <f>IF(N777="snížená",J777,0)</f>
        <v>0</v>
      </c>
      <c r="BG777" s="148">
        <f>IF(N777="zákl. přenesená",J777,0)</f>
        <v>0</v>
      </c>
      <c r="BH777" s="148">
        <f>IF(N777="sníž. přenesená",J777,0)</f>
        <v>0</v>
      </c>
      <c r="BI777" s="148">
        <f>IF(N777="nulová",J777,0)</f>
        <v>0</v>
      </c>
      <c r="BJ777" s="17" t="s">
        <v>85</v>
      </c>
      <c r="BK777" s="148">
        <f>ROUND(I777*H777,2)</f>
        <v>0</v>
      </c>
      <c r="BL777" s="17" t="s">
        <v>133</v>
      </c>
      <c r="BM777" s="147" t="s">
        <v>2062</v>
      </c>
    </row>
    <row r="778" spans="2:65" s="1" customFormat="1" ht="10.199999999999999">
      <c r="B778" s="33"/>
      <c r="D778" s="149" t="s">
        <v>358</v>
      </c>
      <c r="F778" s="150" t="s">
        <v>2063</v>
      </c>
      <c r="I778" s="151"/>
      <c r="L778" s="33"/>
      <c r="M778" s="192"/>
      <c r="N778" s="193"/>
      <c r="O778" s="193"/>
      <c r="P778" s="193"/>
      <c r="Q778" s="193"/>
      <c r="R778" s="193"/>
      <c r="S778" s="193"/>
      <c r="T778" s="194"/>
      <c r="AT778" s="17" t="s">
        <v>358</v>
      </c>
      <c r="AU778" s="17" t="s">
        <v>87</v>
      </c>
    </row>
    <row r="779" spans="2:65" s="1" customFormat="1" ht="6.9" customHeight="1">
      <c r="B779" s="42"/>
      <c r="C779" s="43"/>
      <c r="D779" s="43"/>
      <c r="E779" s="43"/>
      <c r="F779" s="43"/>
      <c r="G779" s="43"/>
      <c r="H779" s="43"/>
      <c r="I779" s="43"/>
      <c r="J779" s="43"/>
      <c r="K779" s="43"/>
      <c r="L779" s="33"/>
    </row>
  </sheetData>
  <sheetProtection algorithmName="SHA-512" hashValue="lzYvkIo3fG4BQzTOIuWawV2mdjJx7groQqo+evPCUrKkryblS5xCi3YgkL+DuU+DKfJqQqucAolM4dFa0gq6+A==" saltValue="XXrbwdgKUGLogWH+6/C/RpkSsOwDUqAFFCK7q0tRQyVCGlfbNKS1mSBRgmKFcinNI8lBn20XQkS/nfpuQOBccw==" spinCount="100000" sheet="1" objects="1" scenarios="1" formatColumns="0" formatRows="0" autoFilter="0"/>
  <autoFilter ref="C95:K778" xr:uid="{00000000-0009-0000-0000-000003000000}"/>
  <mergeCells count="12">
    <mergeCell ref="E88:H88"/>
    <mergeCell ref="L2:V2"/>
    <mergeCell ref="E50:H50"/>
    <mergeCell ref="E52:H52"/>
    <mergeCell ref="E54:H54"/>
    <mergeCell ref="E84:H84"/>
    <mergeCell ref="E86:H86"/>
    <mergeCell ref="E7:H7"/>
    <mergeCell ref="E9:H9"/>
    <mergeCell ref="E11:H11"/>
    <mergeCell ref="E20:H20"/>
    <mergeCell ref="E29:H29"/>
  </mergeCells>
  <hyperlinks>
    <hyperlink ref="F101" r:id="rId1" xr:uid="{00000000-0004-0000-0300-000000000000}"/>
    <hyperlink ref="F109" r:id="rId2" xr:uid="{00000000-0004-0000-0300-000001000000}"/>
    <hyperlink ref="F114" r:id="rId3" xr:uid="{00000000-0004-0000-0300-000002000000}"/>
    <hyperlink ref="F118" r:id="rId4" xr:uid="{00000000-0004-0000-0300-000003000000}"/>
    <hyperlink ref="F122" r:id="rId5" xr:uid="{00000000-0004-0000-0300-000004000000}"/>
    <hyperlink ref="F127" r:id="rId6" xr:uid="{00000000-0004-0000-0300-000005000000}"/>
    <hyperlink ref="F132" r:id="rId7" xr:uid="{00000000-0004-0000-0300-000006000000}"/>
    <hyperlink ref="F137" r:id="rId8" xr:uid="{00000000-0004-0000-0300-000007000000}"/>
    <hyperlink ref="F141" r:id="rId9" xr:uid="{00000000-0004-0000-0300-000008000000}"/>
    <hyperlink ref="F150" r:id="rId10" xr:uid="{00000000-0004-0000-0300-000009000000}"/>
    <hyperlink ref="F173" r:id="rId11" xr:uid="{00000000-0004-0000-0300-00000A000000}"/>
    <hyperlink ref="F178" r:id="rId12" xr:uid="{00000000-0004-0000-0300-00000B000000}"/>
    <hyperlink ref="F183" r:id="rId13" xr:uid="{00000000-0004-0000-0300-00000C000000}"/>
    <hyperlink ref="F188" r:id="rId14" xr:uid="{00000000-0004-0000-0300-00000D000000}"/>
    <hyperlink ref="F190" r:id="rId15" xr:uid="{00000000-0004-0000-0300-00000E000000}"/>
    <hyperlink ref="F195" r:id="rId16" xr:uid="{00000000-0004-0000-0300-00000F000000}"/>
    <hyperlink ref="F200" r:id="rId17" xr:uid="{00000000-0004-0000-0300-000010000000}"/>
    <hyperlink ref="F202" r:id="rId18" xr:uid="{00000000-0004-0000-0300-000011000000}"/>
    <hyperlink ref="F207" r:id="rId19" xr:uid="{00000000-0004-0000-0300-000012000000}"/>
    <hyperlink ref="F211" r:id="rId20" xr:uid="{00000000-0004-0000-0300-000013000000}"/>
    <hyperlink ref="F216" r:id="rId21" xr:uid="{00000000-0004-0000-0300-000014000000}"/>
    <hyperlink ref="F218" r:id="rId22" xr:uid="{00000000-0004-0000-0300-000015000000}"/>
    <hyperlink ref="F223" r:id="rId23" xr:uid="{00000000-0004-0000-0300-000016000000}"/>
    <hyperlink ref="F225" r:id="rId24" xr:uid="{00000000-0004-0000-0300-000017000000}"/>
    <hyperlink ref="F230" r:id="rId25" xr:uid="{00000000-0004-0000-0300-000018000000}"/>
    <hyperlink ref="F232" r:id="rId26" xr:uid="{00000000-0004-0000-0300-000019000000}"/>
    <hyperlink ref="F237" r:id="rId27" xr:uid="{00000000-0004-0000-0300-00001A000000}"/>
    <hyperlink ref="F239" r:id="rId28" xr:uid="{00000000-0004-0000-0300-00001B000000}"/>
    <hyperlink ref="F244" r:id="rId29" xr:uid="{00000000-0004-0000-0300-00001C000000}"/>
    <hyperlink ref="F246" r:id="rId30" xr:uid="{00000000-0004-0000-0300-00001D000000}"/>
    <hyperlink ref="F251" r:id="rId31" xr:uid="{00000000-0004-0000-0300-00001E000000}"/>
    <hyperlink ref="F253" r:id="rId32" xr:uid="{00000000-0004-0000-0300-00001F000000}"/>
    <hyperlink ref="F258" r:id="rId33" xr:uid="{00000000-0004-0000-0300-000020000000}"/>
    <hyperlink ref="F260" r:id="rId34" xr:uid="{00000000-0004-0000-0300-000021000000}"/>
    <hyperlink ref="F270" r:id="rId35" xr:uid="{00000000-0004-0000-0300-000022000000}"/>
    <hyperlink ref="F272" r:id="rId36" xr:uid="{00000000-0004-0000-0300-000023000000}"/>
    <hyperlink ref="F282" r:id="rId37" xr:uid="{00000000-0004-0000-0300-000024000000}"/>
    <hyperlink ref="F284" r:id="rId38" xr:uid="{00000000-0004-0000-0300-000025000000}"/>
    <hyperlink ref="F289" r:id="rId39" xr:uid="{00000000-0004-0000-0300-000026000000}"/>
    <hyperlink ref="F296" r:id="rId40" xr:uid="{00000000-0004-0000-0300-000027000000}"/>
    <hyperlink ref="F301" r:id="rId41" xr:uid="{00000000-0004-0000-0300-000028000000}"/>
    <hyperlink ref="F312" r:id="rId42" xr:uid="{00000000-0004-0000-0300-000029000000}"/>
    <hyperlink ref="F314" r:id="rId43" xr:uid="{00000000-0004-0000-0300-00002A000000}"/>
    <hyperlink ref="F319" r:id="rId44" xr:uid="{00000000-0004-0000-0300-00002B000000}"/>
    <hyperlink ref="F323" r:id="rId45" xr:uid="{00000000-0004-0000-0300-00002C000000}"/>
    <hyperlink ref="F328" r:id="rId46" xr:uid="{00000000-0004-0000-0300-00002D000000}"/>
    <hyperlink ref="F332" r:id="rId47" xr:uid="{00000000-0004-0000-0300-00002E000000}"/>
    <hyperlink ref="F338" r:id="rId48" xr:uid="{00000000-0004-0000-0300-00002F000000}"/>
    <hyperlink ref="F341" r:id="rId49" xr:uid="{00000000-0004-0000-0300-000030000000}"/>
    <hyperlink ref="F346" r:id="rId50" xr:uid="{00000000-0004-0000-0300-000031000000}"/>
    <hyperlink ref="F348" r:id="rId51" xr:uid="{00000000-0004-0000-0300-000032000000}"/>
    <hyperlink ref="F354" r:id="rId52" xr:uid="{00000000-0004-0000-0300-000033000000}"/>
    <hyperlink ref="F358" r:id="rId53" xr:uid="{00000000-0004-0000-0300-000034000000}"/>
    <hyperlink ref="F363" r:id="rId54" xr:uid="{00000000-0004-0000-0300-000035000000}"/>
    <hyperlink ref="F366" r:id="rId55" xr:uid="{00000000-0004-0000-0300-000036000000}"/>
    <hyperlink ref="F374" r:id="rId56" xr:uid="{00000000-0004-0000-0300-000037000000}"/>
    <hyperlink ref="F376" r:id="rId57" xr:uid="{00000000-0004-0000-0300-000038000000}"/>
    <hyperlink ref="F383" r:id="rId58" xr:uid="{00000000-0004-0000-0300-000039000000}"/>
    <hyperlink ref="F385" r:id="rId59" xr:uid="{00000000-0004-0000-0300-00003A000000}"/>
    <hyperlink ref="F447" r:id="rId60" xr:uid="{00000000-0004-0000-0300-00003B000000}"/>
    <hyperlink ref="F455" r:id="rId61" xr:uid="{00000000-0004-0000-0300-00003C000000}"/>
    <hyperlink ref="F484" r:id="rId62" xr:uid="{00000000-0004-0000-0300-00003D000000}"/>
    <hyperlink ref="F487" r:id="rId63" xr:uid="{00000000-0004-0000-0300-00003E000000}"/>
    <hyperlink ref="F493" r:id="rId64" xr:uid="{00000000-0004-0000-0300-00003F000000}"/>
    <hyperlink ref="F495" r:id="rId65" xr:uid="{00000000-0004-0000-0300-000040000000}"/>
    <hyperlink ref="F498" r:id="rId66" xr:uid="{00000000-0004-0000-0300-000041000000}"/>
    <hyperlink ref="F502" r:id="rId67" xr:uid="{00000000-0004-0000-0300-000042000000}"/>
    <hyperlink ref="F511" r:id="rId68" xr:uid="{00000000-0004-0000-0300-000043000000}"/>
    <hyperlink ref="F514" r:id="rId69" xr:uid="{00000000-0004-0000-0300-000044000000}"/>
    <hyperlink ref="F526" r:id="rId70" xr:uid="{00000000-0004-0000-0300-000045000000}"/>
    <hyperlink ref="F539" r:id="rId71" xr:uid="{00000000-0004-0000-0300-000046000000}"/>
    <hyperlink ref="F548" r:id="rId72" xr:uid="{00000000-0004-0000-0300-000047000000}"/>
    <hyperlink ref="F553" r:id="rId73" xr:uid="{00000000-0004-0000-0300-000048000000}"/>
    <hyperlink ref="F555" r:id="rId74" xr:uid="{00000000-0004-0000-0300-000049000000}"/>
    <hyperlink ref="F560" r:id="rId75" xr:uid="{00000000-0004-0000-0300-00004A000000}"/>
    <hyperlink ref="F562" r:id="rId76" xr:uid="{00000000-0004-0000-0300-00004B000000}"/>
    <hyperlink ref="F570" r:id="rId77" xr:uid="{00000000-0004-0000-0300-00004C000000}"/>
    <hyperlink ref="F572" r:id="rId78" xr:uid="{00000000-0004-0000-0300-00004D000000}"/>
    <hyperlink ref="F577" r:id="rId79" xr:uid="{00000000-0004-0000-0300-00004E000000}"/>
    <hyperlink ref="F579" r:id="rId80" xr:uid="{00000000-0004-0000-0300-00004F000000}"/>
    <hyperlink ref="F582" r:id="rId81" xr:uid="{00000000-0004-0000-0300-000050000000}"/>
    <hyperlink ref="F587" r:id="rId82" xr:uid="{00000000-0004-0000-0300-000051000000}"/>
    <hyperlink ref="F591" r:id="rId83" xr:uid="{00000000-0004-0000-0300-000052000000}"/>
    <hyperlink ref="F605" r:id="rId84" xr:uid="{00000000-0004-0000-0300-000053000000}"/>
    <hyperlink ref="F609" r:id="rId85" xr:uid="{00000000-0004-0000-0300-000054000000}"/>
    <hyperlink ref="F623" r:id="rId86" xr:uid="{00000000-0004-0000-0300-000055000000}"/>
    <hyperlink ref="F628" r:id="rId87" xr:uid="{00000000-0004-0000-0300-000056000000}"/>
    <hyperlink ref="F642" r:id="rId88" xr:uid="{00000000-0004-0000-0300-000057000000}"/>
    <hyperlink ref="F647" r:id="rId89" xr:uid="{00000000-0004-0000-0300-000058000000}"/>
    <hyperlink ref="F649" r:id="rId90" xr:uid="{00000000-0004-0000-0300-000059000000}"/>
    <hyperlink ref="F656" r:id="rId91" xr:uid="{00000000-0004-0000-0300-00005A000000}"/>
    <hyperlink ref="F663" r:id="rId92" xr:uid="{00000000-0004-0000-0300-00005B000000}"/>
    <hyperlink ref="F669" r:id="rId93" xr:uid="{00000000-0004-0000-0300-00005C000000}"/>
    <hyperlink ref="F671" r:id="rId94" xr:uid="{00000000-0004-0000-0300-00005D000000}"/>
    <hyperlink ref="F676" r:id="rId95" xr:uid="{00000000-0004-0000-0300-00005E000000}"/>
    <hyperlink ref="F681" r:id="rId96" xr:uid="{00000000-0004-0000-0300-00005F000000}"/>
    <hyperlink ref="F690" r:id="rId97" xr:uid="{00000000-0004-0000-0300-000060000000}"/>
    <hyperlink ref="F696" r:id="rId98" xr:uid="{00000000-0004-0000-0300-000061000000}"/>
    <hyperlink ref="F698" r:id="rId99" xr:uid="{00000000-0004-0000-0300-000062000000}"/>
    <hyperlink ref="F707" r:id="rId100" xr:uid="{00000000-0004-0000-0300-000063000000}"/>
    <hyperlink ref="F711" r:id="rId101" xr:uid="{00000000-0004-0000-0300-000064000000}"/>
    <hyperlink ref="F716" r:id="rId102" xr:uid="{00000000-0004-0000-0300-000065000000}"/>
    <hyperlink ref="F725" r:id="rId103" xr:uid="{00000000-0004-0000-0300-000066000000}"/>
    <hyperlink ref="F729" r:id="rId104" xr:uid="{00000000-0004-0000-0300-000067000000}"/>
    <hyperlink ref="F733" r:id="rId105" xr:uid="{00000000-0004-0000-0300-000068000000}"/>
    <hyperlink ref="F737" r:id="rId106" xr:uid="{00000000-0004-0000-0300-000069000000}"/>
    <hyperlink ref="F741" r:id="rId107" xr:uid="{00000000-0004-0000-0300-00006A000000}"/>
    <hyperlink ref="F745" r:id="rId108" xr:uid="{00000000-0004-0000-0300-00006B000000}"/>
    <hyperlink ref="F751" r:id="rId109" xr:uid="{00000000-0004-0000-0300-00006C000000}"/>
    <hyperlink ref="F755" r:id="rId110" xr:uid="{00000000-0004-0000-0300-00006D000000}"/>
    <hyperlink ref="F761" r:id="rId111" xr:uid="{00000000-0004-0000-0300-00006E000000}"/>
    <hyperlink ref="F765" r:id="rId112" xr:uid="{00000000-0004-0000-0300-00006F000000}"/>
    <hyperlink ref="F769" r:id="rId113" xr:uid="{00000000-0004-0000-0300-000070000000}"/>
    <hyperlink ref="F773" r:id="rId114" xr:uid="{00000000-0004-0000-0300-000071000000}"/>
    <hyperlink ref="F778" r:id="rId115" xr:uid="{00000000-0004-0000-0300-000072000000}"/>
  </hyperlinks>
  <pageMargins left="0.39370078740157483" right="0.39370078740157483" top="0.39370078740157483" bottom="0.39370078740157483" header="0" footer="0"/>
  <pageSetup paperSize="9" scale="76" fitToHeight="100" orientation="portrait" blackAndWhite="1" r:id="rId116"/>
  <headerFooter>
    <oddHeader xml:space="preserve">&amp;LTÁBOR - SÍDLIŠTĚ NAD LUŽNICÍ - NÁMĚSTÍ PŘÁTELSTVÍ, ČÁST A&amp;CDOPAS s.r.o.&amp;RPOLOŽKOVÝ VÝKAZ VÝMĚR
</oddHeader>
    <oddFooter>&amp;LSO 11 - Veřejná zeleň&amp;CStrana &amp;P z &amp;N&amp;RPoložkový soupis prací</oddFooter>
  </headerFooter>
  <drawing r:id="rId11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917"/>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56" ht="36.9" customHeight="1">
      <c r="L2" s="316"/>
      <c r="M2" s="316"/>
      <c r="N2" s="316"/>
      <c r="O2" s="316"/>
      <c r="P2" s="316"/>
      <c r="Q2" s="316"/>
      <c r="R2" s="316"/>
      <c r="S2" s="316"/>
      <c r="T2" s="316"/>
      <c r="U2" s="316"/>
      <c r="V2" s="316"/>
      <c r="AT2" s="17" t="s">
        <v>102</v>
      </c>
      <c r="AZ2" s="91" t="s">
        <v>110</v>
      </c>
      <c r="BA2" s="91" t="s">
        <v>2064</v>
      </c>
      <c r="BB2" s="91" t="s">
        <v>32</v>
      </c>
      <c r="BC2" s="91" t="s">
        <v>2065</v>
      </c>
      <c r="BD2" s="91" t="s">
        <v>113</v>
      </c>
    </row>
    <row r="3" spans="2:56" ht="6.9" customHeight="1">
      <c r="B3" s="18"/>
      <c r="C3" s="19"/>
      <c r="D3" s="19"/>
      <c r="E3" s="19"/>
      <c r="F3" s="19"/>
      <c r="G3" s="19"/>
      <c r="H3" s="19"/>
      <c r="I3" s="19"/>
      <c r="J3" s="19"/>
      <c r="K3" s="19"/>
      <c r="L3" s="20"/>
      <c r="AT3" s="17" t="s">
        <v>87</v>
      </c>
      <c r="AZ3" s="91" t="s">
        <v>114</v>
      </c>
      <c r="BA3" s="91" t="s">
        <v>2066</v>
      </c>
      <c r="BB3" s="91" t="s">
        <v>32</v>
      </c>
      <c r="BC3" s="91" t="s">
        <v>2067</v>
      </c>
      <c r="BD3" s="91" t="s">
        <v>113</v>
      </c>
    </row>
    <row r="4" spans="2:56" ht="24.9" customHeight="1">
      <c r="B4" s="20"/>
      <c r="D4" s="21" t="s">
        <v>117</v>
      </c>
      <c r="L4" s="20"/>
      <c r="M4" s="92" t="s">
        <v>10</v>
      </c>
      <c r="AT4" s="17" t="s">
        <v>4</v>
      </c>
      <c r="AZ4" s="91" t="s">
        <v>118</v>
      </c>
      <c r="BA4" s="91" t="s">
        <v>2068</v>
      </c>
      <c r="BB4" s="91" t="s">
        <v>32</v>
      </c>
      <c r="BC4" s="91" t="s">
        <v>2069</v>
      </c>
      <c r="BD4" s="91" t="s">
        <v>113</v>
      </c>
    </row>
    <row r="5" spans="2:56" ht="6.9" customHeight="1">
      <c r="B5" s="20"/>
      <c r="L5" s="20"/>
      <c r="AZ5" s="91" t="s">
        <v>121</v>
      </c>
      <c r="BA5" s="91" t="s">
        <v>2070</v>
      </c>
      <c r="BB5" s="91" t="s">
        <v>32</v>
      </c>
      <c r="BC5" s="91" t="s">
        <v>2071</v>
      </c>
      <c r="BD5" s="91" t="s">
        <v>113</v>
      </c>
    </row>
    <row r="6" spans="2:56" ht="12" customHeight="1">
      <c r="B6" s="20"/>
      <c r="D6" s="27" t="s">
        <v>16</v>
      </c>
      <c r="L6" s="20"/>
      <c r="AZ6" s="91" t="s">
        <v>124</v>
      </c>
      <c r="BA6" s="91" t="s">
        <v>2072</v>
      </c>
      <c r="BB6" s="91" t="s">
        <v>32</v>
      </c>
      <c r="BC6" s="91" t="s">
        <v>2073</v>
      </c>
      <c r="BD6" s="91" t="s">
        <v>113</v>
      </c>
    </row>
    <row r="7" spans="2:56" ht="16.5" customHeight="1">
      <c r="B7" s="20"/>
      <c r="E7" s="331" t="str">
        <f>'Rekapitulace stavby'!K6</f>
        <v>Tábor - Sídliště Nad Lužnicí - Náměstí Přátelství, část A</v>
      </c>
      <c r="F7" s="332"/>
      <c r="G7" s="332"/>
      <c r="H7" s="332"/>
      <c r="L7" s="20"/>
      <c r="AZ7" s="91" t="s">
        <v>127</v>
      </c>
      <c r="BA7" s="91" t="s">
        <v>2074</v>
      </c>
      <c r="BB7" s="91" t="s">
        <v>32</v>
      </c>
      <c r="BC7" s="91" t="s">
        <v>2075</v>
      </c>
      <c r="BD7" s="91" t="s">
        <v>113</v>
      </c>
    </row>
    <row r="8" spans="2:56" ht="12" customHeight="1">
      <c r="B8" s="20"/>
      <c r="D8" s="27" t="s">
        <v>130</v>
      </c>
      <c r="L8" s="20"/>
      <c r="AZ8" s="91" t="s">
        <v>131</v>
      </c>
      <c r="BA8" s="91" t="s">
        <v>2076</v>
      </c>
      <c r="BB8" s="91" t="s">
        <v>32</v>
      </c>
      <c r="BC8" s="91" t="s">
        <v>2077</v>
      </c>
      <c r="BD8" s="91" t="s">
        <v>113</v>
      </c>
    </row>
    <row r="9" spans="2:56" s="1" customFormat="1" ht="16.5" customHeight="1">
      <c r="B9" s="33"/>
      <c r="E9" s="331" t="s">
        <v>2078</v>
      </c>
      <c r="F9" s="333"/>
      <c r="G9" s="333"/>
      <c r="H9" s="333"/>
      <c r="L9" s="33"/>
      <c r="AZ9" s="91" t="s">
        <v>135</v>
      </c>
      <c r="BA9" s="91" t="s">
        <v>2079</v>
      </c>
      <c r="BB9" s="91" t="s">
        <v>32</v>
      </c>
      <c r="BC9" s="91" t="s">
        <v>2080</v>
      </c>
      <c r="BD9" s="91" t="s">
        <v>113</v>
      </c>
    </row>
    <row r="10" spans="2:56" s="1" customFormat="1" ht="12" customHeight="1">
      <c r="B10" s="33"/>
      <c r="D10" s="27" t="s">
        <v>138</v>
      </c>
      <c r="L10" s="33"/>
      <c r="AZ10" s="91" t="s">
        <v>139</v>
      </c>
      <c r="BA10" s="91" t="s">
        <v>2081</v>
      </c>
      <c r="BB10" s="91" t="s">
        <v>32</v>
      </c>
      <c r="BC10" s="91" t="s">
        <v>2082</v>
      </c>
      <c r="BD10" s="91" t="s">
        <v>113</v>
      </c>
    </row>
    <row r="11" spans="2:56" s="1" customFormat="1" ht="16.5" customHeight="1">
      <c r="B11" s="33"/>
      <c r="E11" s="290" t="s">
        <v>142</v>
      </c>
      <c r="F11" s="333"/>
      <c r="G11" s="333"/>
      <c r="H11" s="333"/>
      <c r="L11" s="33"/>
      <c r="AZ11" s="91" t="s">
        <v>1513</v>
      </c>
      <c r="BA11" s="91" t="s">
        <v>2083</v>
      </c>
      <c r="BB11" s="91" t="s">
        <v>32</v>
      </c>
      <c r="BC11" s="91" t="s">
        <v>2084</v>
      </c>
      <c r="BD11" s="91" t="s">
        <v>113</v>
      </c>
    </row>
    <row r="12" spans="2:56" s="1" customFormat="1" ht="10.199999999999999">
      <c r="B12" s="33"/>
      <c r="L12" s="33"/>
      <c r="AZ12" s="91" t="s">
        <v>143</v>
      </c>
      <c r="BA12" s="91" t="s">
        <v>2085</v>
      </c>
      <c r="BB12" s="91" t="s">
        <v>32</v>
      </c>
      <c r="BC12" s="91" t="s">
        <v>2086</v>
      </c>
      <c r="BD12" s="91" t="s">
        <v>113</v>
      </c>
    </row>
    <row r="13" spans="2:56" s="1" customFormat="1" ht="12" customHeight="1">
      <c r="B13" s="33"/>
      <c r="D13" s="27" t="s">
        <v>18</v>
      </c>
      <c r="F13" s="25" t="s">
        <v>32</v>
      </c>
      <c r="I13" s="27" t="s">
        <v>20</v>
      </c>
      <c r="J13" s="25" t="s">
        <v>32</v>
      </c>
      <c r="L13" s="33"/>
      <c r="AZ13" s="91" t="s">
        <v>145</v>
      </c>
      <c r="BA13" s="91" t="s">
        <v>2087</v>
      </c>
      <c r="BB13" s="91" t="s">
        <v>32</v>
      </c>
      <c r="BC13" s="91" t="s">
        <v>2088</v>
      </c>
      <c r="BD13" s="91" t="s">
        <v>113</v>
      </c>
    </row>
    <row r="14" spans="2:56" s="1" customFormat="1" ht="12" customHeight="1">
      <c r="B14" s="33"/>
      <c r="D14" s="27" t="s">
        <v>22</v>
      </c>
      <c r="F14" s="25" t="s">
        <v>23</v>
      </c>
      <c r="I14" s="27" t="s">
        <v>24</v>
      </c>
      <c r="J14" s="50" t="str">
        <f>'Rekapitulace stavby'!AN8</f>
        <v>20. 6. 2024</v>
      </c>
      <c r="L14" s="33"/>
      <c r="AZ14" s="91" t="s">
        <v>148</v>
      </c>
      <c r="BA14" s="91" t="s">
        <v>2089</v>
      </c>
      <c r="BB14" s="91" t="s">
        <v>32</v>
      </c>
      <c r="BC14" s="91" t="s">
        <v>2090</v>
      </c>
      <c r="BD14" s="91" t="s">
        <v>113</v>
      </c>
    </row>
    <row r="15" spans="2:56" s="1" customFormat="1" ht="10.8" customHeight="1">
      <c r="B15" s="33"/>
      <c r="L15" s="33"/>
      <c r="AZ15" s="91" t="s">
        <v>151</v>
      </c>
      <c r="BA15" s="91" t="s">
        <v>2091</v>
      </c>
      <c r="BB15" s="91" t="s">
        <v>32</v>
      </c>
      <c r="BC15" s="91" t="s">
        <v>2092</v>
      </c>
      <c r="BD15" s="91" t="s">
        <v>113</v>
      </c>
    </row>
    <row r="16" spans="2:56" s="1" customFormat="1" ht="12" customHeight="1">
      <c r="B16" s="33"/>
      <c r="D16" s="27" t="s">
        <v>30</v>
      </c>
      <c r="I16" s="27" t="s">
        <v>31</v>
      </c>
      <c r="J16" s="25" t="s">
        <v>32</v>
      </c>
      <c r="L16" s="33"/>
      <c r="AZ16" s="91" t="s">
        <v>154</v>
      </c>
      <c r="BA16" s="91" t="s">
        <v>2093</v>
      </c>
      <c r="BB16" s="91" t="s">
        <v>32</v>
      </c>
      <c r="BC16" s="91" t="s">
        <v>2094</v>
      </c>
      <c r="BD16" s="91" t="s">
        <v>113</v>
      </c>
    </row>
    <row r="17" spans="2:56" s="1" customFormat="1" ht="18" customHeight="1">
      <c r="B17" s="33"/>
      <c r="E17" s="25" t="s">
        <v>33</v>
      </c>
      <c r="I17" s="27" t="s">
        <v>34</v>
      </c>
      <c r="J17" s="25" t="s">
        <v>32</v>
      </c>
      <c r="L17" s="33"/>
      <c r="AZ17" s="91" t="s">
        <v>157</v>
      </c>
      <c r="BA17" s="91" t="s">
        <v>2095</v>
      </c>
      <c r="BB17" s="91" t="s">
        <v>32</v>
      </c>
      <c r="BC17" s="91" t="s">
        <v>2096</v>
      </c>
      <c r="BD17" s="91" t="s">
        <v>113</v>
      </c>
    </row>
    <row r="18" spans="2:56" s="1" customFormat="1" ht="6.9" customHeight="1">
      <c r="B18" s="33"/>
      <c r="L18" s="33"/>
      <c r="AZ18" s="91" t="s">
        <v>159</v>
      </c>
      <c r="BA18" s="91" t="s">
        <v>2097</v>
      </c>
      <c r="BB18" s="91" t="s">
        <v>32</v>
      </c>
      <c r="BC18" s="91" t="s">
        <v>2098</v>
      </c>
      <c r="BD18" s="91" t="s">
        <v>113</v>
      </c>
    </row>
    <row r="19" spans="2:56" s="1" customFormat="1" ht="12" customHeight="1">
      <c r="B19" s="33"/>
      <c r="D19" s="27" t="s">
        <v>35</v>
      </c>
      <c r="I19" s="27" t="s">
        <v>31</v>
      </c>
      <c r="J19" s="28" t="str">
        <f>'Rekapitulace stavby'!AN13</f>
        <v>Vyplň údaj</v>
      </c>
      <c r="L19" s="33"/>
      <c r="AZ19" s="91" t="s">
        <v>162</v>
      </c>
      <c r="BA19" s="91" t="s">
        <v>2099</v>
      </c>
      <c r="BB19" s="91" t="s">
        <v>32</v>
      </c>
      <c r="BC19" s="91" t="s">
        <v>2100</v>
      </c>
      <c r="BD19" s="91" t="s">
        <v>113</v>
      </c>
    </row>
    <row r="20" spans="2:56" s="1" customFormat="1" ht="18" customHeight="1">
      <c r="B20" s="33"/>
      <c r="E20" s="334" t="str">
        <f>'Rekapitulace stavby'!E14</f>
        <v>Vyplň údaj</v>
      </c>
      <c r="F20" s="315"/>
      <c r="G20" s="315"/>
      <c r="H20" s="315"/>
      <c r="I20" s="27" t="s">
        <v>34</v>
      </c>
      <c r="J20" s="28" t="str">
        <f>'Rekapitulace stavby'!AN14</f>
        <v>Vyplň údaj</v>
      </c>
      <c r="L20" s="33"/>
      <c r="AZ20" s="91" t="s">
        <v>164</v>
      </c>
      <c r="BA20" s="91" t="s">
        <v>2101</v>
      </c>
      <c r="BB20" s="91" t="s">
        <v>32</v>
      </c>
      <c r="BC20" s="91" t="s">
        <v>2102</v>
      </c>
      <c r="BD20" s="91" t="s">
        <v>113</v>
      </c>
    </row>
    <row r="21" spans="2:56" s="1" customFormat="1" ht="6.9" customHeight="1">
      <c r="B21" s="33"/>
      <c r="L21" s="33"/>
      <c r="AZ21" s="91" t="s">
        <v>167</v>
      </c>
      <c r="BA21" s="91" t="s">
        <v>2103</v>
      </c>
      <c r="BB21" s="91" t="s">
        <v>32</v>
      </c>
      <c r="BC21" s="91" t="s">
        <v>2104</v>
      </c>
      <c r="BD21" s="91" t="s">
        <v>113</v>
      </c>
    </row>
    <row r="22" spans="2:56" s="1" customFormat="1" ht="12" customHeight="1">
      <c r="B22" s="33"/>
      <c r="D22" s="27" t="s">
        <v>37</v>
      </c>
      <c r="I22" s="27" t="s">
        <v>31</v>
      </c>
      <c r="J22" s="25" t="s">
        <v>32</v>
      </c>
      <c r="L22" s="33"/>
      <c r="AZ22" s="91" t="s">
        <v>170</v>
      </c>
      <c r="BA22" s="91" t="s">
        <v>2105</v>
      </c>
      <c r="BB22" s="91" t="s">
        <v>32</v>
      </c>
      <c r="BC22" s="91" t="s">
        <v>2104</v>
      </c>
      <c r="BD22" s="91" t="s">
        <v>113</v>
      </c>
    </row>
    <row r="23" spans="2:56" s="1" customFormat="1" ht="18" customHeight="1">
      <c r="B23" s="33"/>
      <c r="E23" s="25" t="s">
        <v>38</v>
      </c>
      <c r="I23" s="27" t="s">
        <v>34</v>
      </c>
      <c r="J23" s="25" t="s">
        <v>32</v>
      </c>
      <c r="L23" s="33"/>
      <c r="AZ23" s="91" t="s">
        <v>173</v>
      </c>
      <c r="BA23" s="91" t="s">
        <v>2106</v>
      </c>
      <c r="BB23" s="91" t="s">
        <v>32</v>
      </c>
      <c r="BC23" s="91" t="s">
        <v>2107</v>
      </c>
      <c r="BD23" s="91" t="s">
        <v>113</v>
      </c>
    </row>
    <row r="24" spans="2:56" s="1" customFormat="1" ht="6.9" customHeight="1">
      <c r="B24" s="33"/>
      <c r="L24" s="33"/>
      <c r="AZ24" s="91" t="s">
        <v>175</v>
      </c>
      <c r="BA24" s="91" t="s">
        <v>2108</v>
      </c>
      <c r="BB24" s="91" t="s">
        <v>32</v>
      </c>
      <c r="BC24" s="91" t="s">
        <v>2109</v>
      </c>
      <c r="BD24" s="91" t="s">
        <v>113</v>
      </c>
    </row>
    <row r="25" spans="2:56" s="1" customFormat="1" ht="12" customHeight="1">
      <c r="B25" s="33"/>
      <c r="D25" s="27" t="s">
        <v>40</v>
      </c>
      <c r="I25" s="27" t="s">
        <v>31</v>
      </c>
      <c r="J25" s="25" t="s">
        <v>32</v>
      </c>
      <c r="L25" s="33"/>
      <c r="AZ25" s="91" t="s">
        <v>178</v>
      </c>
      <c r="BA25" s="91" t="s">
        <v>2110</v>
      </c>
      <c r="BB25" s="91" t="s">
        <v>32</v>
      </c>
      <c r="BC25" s="91" t="s">
        <v>2111</v>
      </c>
      <c r="BD25" s="91" t="s">
        <v>113</v>
      </c>
    </row>
    <row r="26" spans="2:56" s="1" customFormat="1" ht="18" customHeight="1">
      <c r="B26" s="33"/>
      <c r="E26" s="25" t="s">
        <v>41</v>
      </c>
      <c r="I26" s="27" t="s">
        <v>34</v>
      </c>
      <c r="J26" s="25" t="s">
        <v>32</v>
      </c>
      <c r="L26" s="33"/>
      <c r="AZ26" s="91" t="s">
        <v>181</v>
      </c>
      <c r="BA26" s="91" t="s">
        <v>2112</v>
      </c>
      <c r="BB26" s="91" t="s">
        <v>32</v>
      </c>
      <c r="BC26" s="91" t="s">
        <v>2113</v>
      </c>
      <c r="BD26" s="91" t="s">
        <v>113</v>
      </c>
    </row>
    <row r="27" spans="2:56" s="1" customFormat="1" ht="6.9" customHeight="1">
      <c r="B27" s="33"/>
      <c r="L27" s="33"/>
      <c r="AZ27" s="91" t="s">
        <v>184</v>
      </c>
      <c r="BA27" s="91" t="s">
        <v>2114</v>
      </c>
      <c r="BB27" s="91" t="s">
        <v>32</v>
      </c>
      <c r="BC27" s="91" t="s">
        <v>2115</v>
      </c>
      <c r="BD27" s="91" t="s">
        <v>113</v>
      </c>
    </row>
    <row r="28" spans="2:56" s="1" customFormat="1" ht="12" customHeight="1">
      <c r="B28" s="33"/>
      <c r="D28" s="27" t="s">
        <v>42</v>
      </c>
      <c r="L28" s="33"/>
      <c r="AZ28" s="91" t="s">
        <v>187</v>
      </c>
      <c r="BA28" s="91" t="s">
        <v>2116</v>
      </c>
      <c r="BB28" s="91" t="s">
        <v>32</v>
      </c>
      <c r="BC28" s="91" t="s">
        <v>87</v>
      </c>
      <c r="BD28" s="91" t="s">
        <v>113</v>
      </c>
    </row>
    <row r="29" spans="2:56" s="7" customFormat="1" ht="71.25" customHeight="1">
      <c r="B29" s="93"/>
      <c r="E29" s="320" t="s">
        <v>43</v>
      </c>
      <c r="F29" s="320"/>
      <c r="G29" s="320"/>
      <c r="H29" s="320"/>
      <c r="L29" s="93"/>
      <c r="AZ29" s="94" t="s">
        <v>190</v>
      </c>
      <c r="BA29" s="94" t="s">
        <v>2117</v>
      </c>
      <c r="BB29" s="94" t="s">
        <v>32</v>
      </c>
      <c r="BC29" s="94" t="s">
        <v>87</v>
      </c>
      <c r="BD29" s="94" t="s">
        <v>113</v>
      </c>
    </row>
    <row r="30" spans="2:56" s="1" customFormat="1" ht="6.9" customHeight="1">
      <c r="B30" s="33"/>
      <c r="L30" s="33"/>
      <c r="AZ30" s="91" t="s">
        <v>193</v>
      </c>
      <c r="BA30" s="91" t="s">
        <v>2118</v>
      </c>
      <c r="BB30" s="91" t="s">
        <v>32</v>
      </c>
      <c r="BC30" s="91" t="s">
        <v>2119</v>
      </c>
      <c r="BD30" s="91" t="s">
        <v>113</v>
      </c>
    </row>
    <row r="31" spans="2:56" s="1" customFormat="1" ht="6.9" customHeight="1">
      <c r="B31" s="33"/>
      <c r="D31" s="51"/>
      <c r="E31" s="51"/>
      <c r="F31" s="51"/>
      <c r="G31" s="51"/>
      <c r="H31" s="51"/>
      <c r="I31" s="51"/>
      <c r="J31" s="51"/>
      <c r="K31" s="51"/>
      <c r="L31" s="33"/>
      <c r="AZ31" s="91" t="s">
        <v>195</v>
      </c>
      <c r="BA31" s="91" t="s">
        <v>2120</v>
      </c>
      <c r="BB31" s="91" t="s">
        <v>32</v>
      </c>
      <c r="BC31" s="91" t="s">
        <v>2121</v>
      </c>
      <c r="BD31" s="91" t="s">
        <v>113</v>
      </c>
    </row>
    <row r="32" spans="2:56" s="1" customFormat="1" ht="25.35" customHeight="1">
      <c r="B32" s="33"/>
      <c r="D32" s="95" t="s">
        <v>44</v>
      </c>
      <c r="J32" s="64">
        <f>ROUND(J112, 2)</f>
        <v>0</v>
      </c>
      <c r="L32" s="33"/>
      <c r="AZ32" s="91" t="s">
        <v>198</v>
      </c>
      <c r="BA32" s="91" t="s">
        <v>2122</v>
      </c>
      <c r="BB32" s="91" t="s">
        <v>32</v>
      </c>
      <c r="BC32" s="91" t="s">
        <v>2123</v>
      </c>
      <c r="BD32" s="91" t="s">
        <v>113</v>
      </c>
    </row>
    <row r="33" spans="2:56" s="1" customFormat="1" ht="6.9" customHeight="1">
      <c r="B33" s="33"/>
      <c r="D33" s="51"/>
      <c r="E33" s="51"/>
      <c r="F33" s="51"/>
      <c r="G33" s="51"/>
      <c r="H33" s="51"/>
      <c r="I33" s="51"/>
      <c r="J33" s="51"/>
      <c r="K33" s="51"/>
      <c r="L33" s="33"/>
      <c r="AZ33" s="91" t="s">
        <v>201</v>
      </c>
      <c r="BA33" s="91" t="s">
        <v>2124</v>
      </c>
      <c r="BB33" s="91" t="s">
        <v>32</v>
      </c>
      <c r="BC33" s="91" t="s">
        <v>2125</v>
      </c>
      <c r="BD33" s="91" t="s">
        <v>113</v>
      </c>
    </row>
    <row r="34" spans="2:56" s="1" customFormat="1" ht="14.4" customHeight="1">
      <c r="B34" s="33"/>
      <c r="F34" s="36" t="s">
        <v>46</v>
      </c>
      <c r="I34" s="36" t="s">
        <v>45</v>
      </c>
      <c r="J34" s="36" t="s">
        <v>47</v>
      </c>
      <c r="L34" s="33"/>
      <c r="AZ34" s="91" t="s">
        <v>204</v>
      </c>
      <c r="BA34" s="91" t="s">
        <v>2126</v>
      </c>
      <c r="BB34" s="91" t="s">
        <v>32</v>
      </c>
      <c r="BC34" s="91" t="s">
        <v>2127</v>
      </c>
      <c r="BD34" s="91" t="s">
        <v>113</v>
      </c>
    </row>
    <row r="35" spans="2:56" s="1" customFormat="1" ht="14.4" customHeight="1">
      <c r="B35" s="33"/>
      <c r="D35" s="53" t="s">
        <v>48</v>
      </c>
      <c r="E35" s="27" t="s">
        <v>49</v>
      </c>
      <c r="F35" s="84">
        <f>ROUND((SUM(BE112:BE916)),  2)</f>
        <v>0</v>
      </c>
      <c r="I35" s="96">
        <v>0.21</v>
      </c>
      <c r="J35" s="84">
        <f>ROUND(((SUM(BE112:BE916))*I35),  2)</f>
        <v>0</v>
      </c>
      <c r="L35" s="33"/>
      <c r="AZ35" s="91" t="s">
        <v>207</v>
      </c>
      <c r="BA35" s="91" t="s">
        <v>2128</v>
      </c>
      <c r="BB35" s="91" t="s">
        <v>32</v>
      </c>
      <c r="BC35" s="91" t="s">
        <v>2127</v>
      </c>
      <c r="BD35" s="91" t="s">
        <v>113</v>
      </c>
    </row>
    <row r="36" spans="2:56" s="1" customFormat="1" ht="14.4" customHeight="1">
      <c r="B36" s="33"/>
      <c r="E36" s="27" t="s">
        <v>50</v>
      </c>
      <c r="F36" s="84">
        <f>ROUND((SUM(BF112:BF916)),  2)</f>
        <v>0</v>
      </c>
      <c r="I36" s="96">
        <v>0.12</v>
      </c>
      <c r="J36" s="84">
        <f>ROUND(((SUM(BF112:BF916))*I36),  2)</f>
        <v>0</v>
      </c>
      <c r="L36" s="33"/>
      <c r="AZ36" s="91" t="s">
        <v>210</v>
      </c>
      <c r="BA36" s="91" t="s">
        <v>2129</v>
      </c>
      <c r="BB36" s="91" t="s">
        <v>32</v>
      </c>
      <c r="BC36" s="91" t="s">
        <v>2130</v>
      </c>
      <c r="BD36" s="91" t="s">
        <v>113</v>
      </c>
    </row>
    <row r="37" spans="2:56" s="1" customFormat="1" ht="14.4" hidden="1" customHeight="1">
      <c r="B37" s="33"/>
      <c r="E37" s="27" t="s">
        <v>51</v>
      </c>
      <c r="F37" s="84">
        <f>ROUND((SUM(BG112:BG916)),  2)</f>
        <v>0</v>
      </c>
      <c r="I37" s="96">
        <v>0.21</v>
      </c>
      <c r="J37" s="84">
        <f>0</f>
        <v>0</v>
      </c>
      <c r="L37" s="33"/>
      <c r="AZ37" s="91" t="s">
        <v>213</v>
      </c>
      <c r="BA37" s="91" t="s">
        <v>2131</v>
      </c>
      <c r="BB37" s="91" t="s">
        <v>32</v>
      </c>
      <c r="BC37" s="91" t="s">
        <v>2132</v>
      </c>
      <c r="BD37" s="91" t="s">
        <v>113</v>
      </c>
    </row>
    <row r="38" spans="2:56" s="1" customFormat="1" ht="14.4" hidden="1" customHeight="1">
      <c r="B38" s="33"/>
      <c r="E38" s="27" t="s">
        <v>52</v>
      </c>
      <c r="F38" s="84">
        <f>ROUND((SUM(BH112:BH916)),  2)</f>
        <v>0</v>
      </c>
      <c r="I38" s="96">
        <v>0.12</v>
      </c>
      <c r="J38" s="84">
        <f>0</f>
        <v>0</v>
      </c>
      <c r="L38" s="33"/>
      <c r="AZ38" s="91" t="s">
        <v>216</v>
      </c>
      <c r="BA38" s="91" t="s">
        <v>2133</v>
      </c>
      <c r="BB38" s="91" t="s">
        <v>32</v>
      </c>
      <c r="BC38" s="91" t="s">
        <v>2134</v>
      </c>
      <c r="BD38" s="91" t="s">
        <v>113</v>
      </c>
    </row>
    <row r="39" spans="2:56" s="1" customFormat="1" ht="14.4" hidden="1" customHeight="1">
      <c r="B39" s="33"/>
      <c r="E39" s="27" t="s">
        <v>53</v>
      </c>
      <c r="F39" s="84">
        <f>ROUND((SUM(BI112:BI916)),  2)</f>
        <v>0</v>
      </c>
      <c r="I39" s="96">
        <v>0</v>
      </c>
      <c r="J39" s="84">
        <f>0</f>
        <v>0</v>
      </c>
      <c r="L39" s="33"/>
      <c r="AZ39" s="91" t="s">
        <v>219</v>
      </c>
      <c r="BA39" s="91" t="s">
        <v>2135</v>
      </c>
      <c r="BB39" s="91" t="s">
        <v>32</v>
      </c>
      <c r="BC39" s="91" t="s">
        <v>413</v>
      </c>
      <c r="BD39" s="91" t="s">
        <v>113</v>
      </c>
    </row>
    <row r="40" spans="2:56" s="1" customFormat="1" ht="6.9" customHeight="1">
      <c r="B40" s="33"/>
      <c r="L40" s="33"/>
      <c r="AZ40" s="91" t="s">
        <v>222</v>
      </c>
      <c r="BA40" s="91" t="s">
        <v>2136</v>
      </c>
      <c r="BB40" s="91" t="s">
        <v>32</v>
      </c>
      <c r="BC40" s="91" t="s">
        <v>87</v>
      </c>
      <c r="BD40" s="91" t="s">
        <v>113</v>
      </c>
    </row>
    <row r="41" spans="2:56" s="1" customFormat="1" ht="25.35" customHeight="1">
      <c r="B41" s="33"/>
      <c r="C41" s="97"/>
      <c r="D41" s="98" t="s">
        <v>54</v>
      </c>
      <c r="E41" s="55"/>
      <c r="F41" s="55"/>
      <c r="G41" s="99" t="s">
        <v>55</v>
      </c>
      <c r="H41" s="100" t="s">
        <v>56</v>
      </c>
      <c r="I41" s="55"/>
      <c r="J41" s="101">
        <f>SUM(J32:J39)</f>
        <v>0</v>
      </c>
      <c r="K41" s="102"/>
      <c r="L41" s="33"/>
      <c r="AZ41" s="91" t="s">
        <v>225</v>
      </c>
      <c r="BA41" s="91" t="s">
        <v>2137</v>
      </c>
      <c r="BB41" s="91" t="s">
        <v>32</v>
      </c>
      <c r="BC41" s="91" t="s">
        <v>2138</v>
      </c>
      <c r="BD41" s="91" t="s">
        <v>113</v>
      </c>
    </row>
    <row r="42" spans="2:56" s="1" customFormat="1" ht="14.4" customHeight="1">
      <c r="B42" s="42"/>
      <c r="C42" s="43"/>
      <c r="D42" s="43"/>
      <c r="E42" s="43"/>
      <c r="F42" s="43"/>
      <c r="G42" s="43"/>
      <c r="H42" s="43"/>
      <c r="I42" s="43"/>
      <c r="J42" s="43"/>
      <c r="K42" s="43"/>
      <c r="L42" s="33"/>
      <c r="AZ42" s="91" t="s">
        <v>227</v>
      </c>
      <c r="BA42" s="91" t="s">
        <v>2139</v>
      </c>
      <c r="BB42" s="91" t="s">
        <v>32</v>
      </c>
      <c r="BC42" s="91" t="s">
        <v>2140</v>
      </c>
      <c r="BD42" s="91" t="s">
        <v>113</v>
      </c>
    </row>
    <row r="46" spans="2:56" s="1" customFormat="1" ht="6.9" customHeight="1">
      <c r="B46" s="44"/>
      <c r="C46" s="45"/>
      <c r="D46" s="45"/>
      <c r="E46" s="45"/>
      <c r="F46" s="45"/>
      <c r="G46" s="45"/>
      <c r="H46" s="45"/>
      <c r="I46" s="45"/>
      <c r="J46" s="45"/>
      <c r="K46" s="45"/>
      <c r="L46" s="33"/>
    </row>
    <row r="47" spans="2:56" s="1" customFormat="1" ht="24.9" customHeight="1">
      <c r="B47" s="33"/>
      <c r="C47" s="21" t="s">
        <v>245</v>
      </c>
      <c r="L47" s="33"/>
    </row>
    <row r="48" spans="2:56" s="1" customFormat="1" ht="6.9" customHeight="1">
      <c r="B48" s="33"/>
      <c r="L48" s="33"/>
    </row>
    <row r="49" spans="2:47" s="1" customFormat="1" ht="12" customHeight="1">
      <c r="B49" s="33"/>
      <c r="C49" s="27" t="s">
        <v>16</v>
      </c>
      <c r="L49" s="33"/>
    </row>
    <row r="50" spans="2:47" s="1" customFormat="1" ht="16.5" customHeight="1">
      <c r="B50" s="33"/>
      <c r="E50" s="331" t="str">
        <f>E7</f>
        <v>Tábor - Sídliště Nad Lužnicí - Náměstí Přátelství, část A</v>
      </c>
      <c r="F50" s="332"/>
      <c r="G50" s="332"/>
      <c r="H50" s="332"/>
      <c r="L50" s="33"/>
    </row>
    <row r="51" spans="2:47" ht="12" customHeight="1">
      <c r="B51" s="20"/>
      <c r="C51" s="27" t="s">
        <v>130</v>
      </c>
      <c r="L51" s="20"/>
    </row>
    <row r="52" spans="2:47" s="1" customFormat="1" ht="16.5" customHeight="1">
      <c r="B52" s="33"/>
      <c r="E52" s="331" t="s">
        <v>2078</v>
      </c>
      <c r="F52" s="333"/>
      <c r="G52" s="333"/>
      <c r="H52" s="333"/>
      <c r="L52" s="33"/>
    </row>
    <row r="53" spans="2:47" s="1" customFormat="1" ht="12" customHeight="1">
      <c r="B53" s="33"/>
      <c r="C53" s="27" t="s">
        <v>138</v>
      </c>
      <c r="L53" s="33"/>
    </row>
    <row r="54" spans="2:47" s="1" customFormat="1" ht="16.5" customHeight="1">
      <c r="B54" s="33"/>
      <c r="E54" s="290" t="str">
        <f>E11</f>
        <v>SO 01 - Parkoviště, zpevněné plochy</v>
      </c>
      <c r="F54" s="333"/>
      <c r="G54" s="333"/>
      <c r="H54" s="333"/>
      <c r="L54" s="33"/>
    </row>
    <row r="55" spans="2:47" s="1" customFormat="1" ht="6.9" customHeight="1">
      <c r="B55" s="33"/>
      <c r="L55" s="33"/>
    </row>
    <row r="56" spans="2:47" s="1" customFormat="1" ht="12" customHeight="1">
      <c r="B56" s="33"/>
      <c r="C56" s="27" t="s">
        <v>22</v>
      </c>
      <c r="F56" s="25" t="str">
        <f>F14</f>
        <v>Tábor</v>
      </c>
      <c r="I56" s="27" t="s">
        <v>24</v>
      </c>
      <c r="J56" s="50" t="str">
        <f>IF(J14="","",J14)</f>
        <v>20. 6. 2024</v>
      </c>
      <c r="L56" s="33"/>
    </row>
    <row r="57" spans="2:47" s="1" customFormat="1" ht="6.9" customHeight="1">
      <c r="B57" s="33"/>
      <c r="L57" s="33"/>
    </row>
    <row r="58" spans="2:47" s="1" customFormat="1" ht="40.049999999999997" customHeight="1">
      <c r="B58" s="33"/>
      <c r="C58" s="27" t="s">
        <v>30</v>
      </c>
      <c r="F58" s="25" t="str">
        <f>E17</f>
        <v>Město Tábor, Žižkovo nám. 2/2, 390 01 Tábor</v>
      </c>
      <c r="I58" s="27" t="s">
        <v>37</v>
      </c>
      <c r="J58" s="31" t="str">
        <f>E23</f>
        <v>DOPAS s.r.o., Mahenova 494/3, 150 00 Praha</v>
      </c>
      <c r="L58" s="33"/>
    </row>
    <row r="59" spans="2:47" s="1" customFormat="1" ht="15.15" customHeight="1">
      <c r="B59" s="33"/>
      <c r="C59" s="27" t="s">
        <v>35</v>
      </c>
      <c r="F59" s="25" t="str">
        <f>IF(E20="","",E20)</f>
        <v>Vyplň údaj</v>
      </c>
      <c r="I59" s="27" t="s">
        <v>40</v>
      </c>
      <c r="J59" s="31" t="str">
        <f>E26</f>
        <v>L.Štuller</v>
      </c>
      <c r="L59" s="33"/>
    </row>
    <row r="60" spans="2:47" s="1" customFormat="1" ht="10.35" customHeight="1">
      <c r="B60" s="33"/>
      <c r="L60" s="33"/>
    </row>
    <row r="61" spans="2:47" s="1" customFormat="1" ht="29.25" customHeight="1">
      <c r="B61" s="33"/>
      <c r="C61" s="103" t="s">
        <v>284</v>
      </c>
      <c r="D61" s="97"/>
      <c r="E61" s="97"/>
      <c r="F61" s="97"/>
      <c r="G61" s="97"/>
      <c r="H61" s="97"/>
      <c r="I61" s="97"/>
      <c r="J61" s="104" t="s">
        <v>285</v>
      </c>
      <c r="K61" s="97"/>
      <c r="L61" s="33"/>
    </row>
    <row r="62" spans="2:47" s="1" customFormat="1" ht="10.35" customHeight="1">
      <c r="B62" s="33"/>
      <c r="L62" s="33"/>
    </row>
    <row r="63" spans="2:47" s="1" customFormat="1" ht="22.8" customHeight="1">
      <c r="B63" s="33"/>
      <c r="C63" s="105" t="s">
        <v>76</v>
      </c>
      <c r="J63" s="64">
        <f>J112</f>
        <v>0</v>
      </c>
      <c r="L63" s="33"/>
      <c r="AU63" s="17" t="s">
        <v>292</v>
      </c>
    </row>
    <row r="64" spans="2:47" s="8" customFormat="1" ht="24.9" customHeight="1">
      <c r="B64" s="106"/>
      <c r="D64" s="107" t="s">
        <v>296</v>
      </c>
      <c r="E64" s="108"/>
      <c r="F64" s="108"/>
      <c r="G64" s="108"/>
      <c r="H64" s="108"/>
      <c r="I64" s="108"/>
      <c r="J64" s="109">
        <f>J113</f>
        <v>0</v>
      </c>
      <c r="L64" s="106"/>
    </row>
    <row r="65" spans="2:12" s="9" customFormat="1" ht="19.95" customHeight="1">
      <c r="B65" s="111"/>
      <c r="D65" s="112" t="s">
        <v>300</v>
      </c>
      <c r="E65" s="113"/>
      <c r="F65" s="113"/>
      <c r="G65" s="113"/>
      <c r="H65" s="113"/>
      <c r="I65" s="113"/>
      <c r="J65" s="114">
        <f>J114</f>
        <v>0</v>
      </c>
      <c r="L65" s="111"/>
    </row>
    <row r="66" spans="2:12" s="9" customFormat="1" ht="14.85" customHeight="1">
      <c r="B66" s="111"/>
      <c r="D66" s="112" t="s">
        <v>2141</v>
      </c>
      <c r="E66" s="113"/>
      <c r="F66" s="113"/>
      <c r="G66" s="113"/>
      <c r="H66" s="113"/>
      <c r="I66" s="113"/>
      <c r="J66" s="114">
        <f>J115</f>
        <v>0</v>
      </c>
      <c r="L66" s="111"/>
    </row>
    <row r="67" spans="2:12" s="9" customFormat="1" ht="19.95" customHeight="1">
      <c r="B67" s="111"/>
      <c r="D67" s="112" t="s">
        <v>304</v>
      </c>
      <c r="E67" s="113"/>
      <c r="F67" s="113"/>
      <c r="G67" s="113"/>
      <c r="H67" s="113"/>
      <c r="I67" s="113"/>
      <c r="J67" s="114">
        <f>J203</f>
        <v>0</v>
      </c>
      <c r="L67" s="111"/>
    </row>
    <row r="68" spans="2:12" s="9" customFormat="1" ht="14.85" customHeight="1">
      <c r="B68" s="111"/>
      <c r="D68" s="112" t="s">
        <v>305</v>
      </c>
      <c r="E68" s="113"/>
      <c r="F68" s="113"/>
      <c r="G68" s="113"/>
      <c r="H68" s="113"/>
      <c r="I68" s="113"/>
      <c r="J68" s="114">
        <f>J204</f>
        <v>0</v>
      </c>
      <c r="L68" s="111"/>
    </row>
    <row r="69" spans="2:12" s="9" customFormat="1" ht="19.95" customHeight="1">
      <c r="B69" s="111"/>
      <c r="D69" s="112" t="s">
        <v>2142</v>
      </c>
      <c r="E69" s="113"/>
      <c r="F69" s="113"/>
      <c r="G69" s="113"/>
      <c r="H69" s="113"/>
      <c r="I69" s="113"/>
      <c r="J69" s="114">
        <f>J273</f>
        <v>0</v>
      </c>
      <c r="L69" s="111"/>
    </row>
    <row r="70" spans="2:12" s="9" customFormat="1" ht="14.85" customHeight="1">
      <c r="B70" s="111"/>
      <c r="D70" s="112" t="s">
        <v>2143</v>
      </c>
      <c r="E70" s="113"/>
      <c r="F70" s="113"/>
      <c r="G70" s="113"/>
      <c r="H70" s="113"/>
      <c r="I70" s="113"/>
      <c r="J70" s="114">
        <f>J274</f>
        <v>0</v>
      </c>
      <c r="L70" s="111"/>
    </row>
    <row r="71" spans="2:12" s="9" customFormat="1" ht="19.95" customHeight="1">
      <c r="B71" s="111"/>
      <c r="D71" s="112" t="s">
        <v>2144</v>
      </c>
      <c r="E71" s="113"/>
      <c r="F71" s="113"/>
      <c r="G71" s="113"/>
      <c r="H71" s="113"/>
      <c r="I71" s="113"/>
      <c r="J71" s="114">
        <f>J281</f>
        <v>0</v>
      </c>
      <c r="L71" s="111"/>
    </row>
    <row r="72" spans="2:12" s="9" customFormat="1" ht="14.85" customHeight="1">
      <c r="B72" s="111"/>
      <c r="D72" s="112" t="s">
        <v>2145</v>
      </c>
      <c r="E72" s="113"/>
      <c r="F72" s="113"/>
      <c r="G72" s="113"/>
      <c r="H72" s="113"/>
      <c r="I72" s="113"/>
      <c r="J72" s="114">
        <f>J282</f>
        <v>0</v>
      </c>
      <c r="L72" s="111"/>
    </row>
    <row r="73" spans="2:12" s="9" customFormat="1" ht="19.95" customHeight="1">
      <c r="B73" s="111"/>
      <c r="D73" s="112" t="s">
        <v>306</v>
      </c>
      <c r="E73" s="113"/>
      <c r="F73" s="113"/>
      <c r="G73" s="113"/>
      <c r="H73" s="113"/>
      <c r="I73" s="113"/>
      <c r="J73" s="114">
        <f>J292</f>
        <v>0</v>
      </c>
      <c r="L73" s="111"/>
    </row>
    <row r="74" spans="2:12" s="9" customFormat="1" ht="14.85" customHeight="1">
      <c r="B74" s="111"/>
      <c r="D74" s="112" t="s">
        <v>2146</v>
      </c>
      <c r="E74" s="113"/>
      <c r="F74" s="113"/>
      <c r="G74" s="113"/>
      <c r="H74" s="113"/>
      <c r="I74" s="113"/>
      <c r="J74" s="114">
        <f>J293</f>
        <v>0</v>
      </c>
      <c r="L74" s="111"/>
    </row>
    <row r="75" spans="2:12" s="9" customFormat="1" ht="14.85" customHeight="1">
      <c r="B75" s="111"/>
      <c r="D75" s="112" t="s">
        <v>2147</v>
      </c>
      <c r="E75" s="113"/>
      <c r="F75" s="113"/>
      <c r="G75" s="113"/>
      <c r="H75" s="113"/>
      <c r="I75" s="113"/>
      <c r="J75" s="114">
        <f>J362</f>
        <v>0</v>
      </c>
      <c r="L75" s="111"/>
    </row>
    <row r="76" spans="2:12" s="9" customFormat="1" ht="14.85" customHeight="1">
      <c r="B76" s="111"/>
      <c r="D76" s="112" t="s">
        <v>2148</v>
      </c>
      <c r="E76" s="113"/>
      <c r="F76" s="113"/>
      <c r="G76" s="113"/>
      <c r="H76" s="113"/>
      <c r="I76" s="113"/>
      <c r="J76" s="114">
        <f>J408</f>
        <v>0</v>
      </c>
      <c r="L76" s="111"/>
    </row>
    <row r="77" spans="2:12" s="9" customFormat="1" ht="14.85" customHeight="1">
      <c r="B77" s="111"/>
      <c r="D77" s="112" t="s">
        <v>2149</v>
      </c>
      <c r="E77" s="113"/>
      <c r="F77" s="113"/>
      <c r="G77" s="113"/>
      <c r="H77" s="113"/>
      <c r="I77" s="113"/>
      <c r="J77" s="114">
        <f>J448</f>
        <v>0</v>
      </c>
      <c r="L77" s="111"/>
    </row>
    <row r="78" spans="2:12" s="9" customFormat="1" ht="14.85" customHeight="1">
      <c r="B78" s="111"/>
      <c r="D78" s="112" t="s">
        <v>2150</v>
      </c>
      <c r="E78" s="113"/>
      <c r="F78" s="113"/>
      <c r="G78" s="113"/>
      <c r="H78" s="113"/>
      <c r="I78" s="113"/>
      <c r="J78" s="114">
        <f>J494</f>
        <v>0</v>
      </c>
      <c r="L78" s="111"/>
    </row>
    <row r="79" spans="2:12" s="9" customFormat="1" ht="14.85" customHeight="1">
      <c r="B79" s="111"/>
      <c r="D79" s="112" t="s">
        <v>2151</v>
      </c>
      <c r="E79" s="113"/>
      <c r="F79" s="113"/>
      <c r="G79" s="113"/>
      <c r="H79" s="113"/>
      <c r="I79" s="113"/>
      <c r="J79" s="114">
        <f>J531</f>
        <v>0</v>
      </c>
      <c r="L79" s="111"/>
    </row>
    <row r="80" spans="2:12" s="9" customFormat="1" ht="14.85" customHeight="1">
      <c r="B80" s="111"/>
      <c r="D80" s="112" t="s">
        <v>2152</v>
      </c>
      <c r="E80" s="113"/>
      <c r="F80" s="113"/>
      <c r="G80" s="113"/>
      <c r="H80" s="113"/>
      <c r="I80" s="113"/>
      <c r="J80" s="114">
        <f>J559</f>
        <v>0</v>
      </c>
      <c r="L80" s="111"/>
    </row>
    <row r="81" spans="2:12" s="9" customFormat="1" ht="19.95" customHeight="1">
      <c r="B81" s="111"/>
      <c r="D81" s="112" t="s">
        <v>319</v>
      </c>
      <c r="E81" s="113"/>
      <c r="F81" s="113"/>
      <c r="G81" s="113"/>
      <c r="H81" s="113"/>
      <c r="I81" s="113"/>
      <c r="J81" s="114">
        <f>J599</f>
        <v>0</v>
      </c>
      <c r="L81" s="111"/>
    </row>
    <row r="82" spans="2:12" s="9" customFormat="1" ht="14.85" customHeight="1">
      <c r="B82" s="111"/>
      <c r="D82" s="112" t="s">
        <v>2153</v>
      </c>
      <c r="E82" s="113"/>
      <c r="F82" s="113"/>
      <c r="G82" s="113"/>
      <c r="H82" s="113"/>
      <c r="I82" s="113"/>
      <c r="J82" s="114">
        <f>J600</f>
        <v>0</v>
      </c>
      <c r="L82" s="111"/>
    </row>
    <row r="83" spans="2:12" s="9" customFormat="1" ht="14.85" customHeight="1">
      <c r="B83" s="111"/>
      <c r="D83" s="112" t="s">
        <v>2154</v>
      </c>
      <c r="E83" s="113"/>
      <c r="F83" s="113"/>
      <c r="G83" s="113"/>
      <c r="H83" s="113"/>
      <c r="I83" s="113"/>
      <c r="J83" s="114">
        <f>J644</f>
        <v>0</v>
      </c>
      <c r="L83" s="111"/>
    </row>
    <row r="84" spans="2:12" s="9" customFormat="1" ht="14.85" customHeight="1">
      <c r="B84" s="111"/>
      <c r="D84" s="112" t="s">
        <v>2155</v>
      </c>
      <c r="E84" s="113"/>
      <c r="F84" s="113"/>
      <c r="G84" s="113"/>
      <c r="H84" s="113"/>
      <c r="I84" s="113"/>
      <c r="J84" s="114">
        <f>J697</f>
        <v>0</v>
      </c>
      <c r="L84" s="111"/>
    </row>
    <row r="85" spans="2:12" s="9" customFormat="1" ht="14.85" customHeight="1">
      <c r="B85" s="111"/>
      <c r="D85" s="112" t="s">
        <v>2156</v>
      </c>
      <c r="E85" s="113"/>
      <c r="F85" s="113"/>
      <c r="G85" s="113"/>
      <c r="H85" s="113"/>
      <c r="I85" s="113"/>
      <c r="J85" s="114">
        <f>J720</f>
        <v>0</v>
      </c>
      <c r="L85" s="111"/>
    </row>
    <row r="86" spans="2:12" s="9" customFormat="1" ht="14.85" customHeight="1">
      <c r="B86" s="111"/>
      <c r="D86" s="112" t="s">
        <v>2157</v>
      </c>
      <c r="E86" s="113"/>
      <c r="F86" s="113"/>
      <c r="G86" s="113"/>
      <c r="H86" s="113"/>
      <c r="I86" s="113"/>
      <c r="J86" s="114">
        <f>J735</f>
        <v>0</v>
      </c>
      <c r="L86" s="111"/>
    </row>
    <row r="87" spans="2:12" s="9" customFormat="1" ht="14.85" customHeight="1">
      <c r="B87" s="111"/>
      <c r="D87" s="112" t="s">
        <v>2158</v>
      </c>
      <c r="E87" s="113"/>
      <c r="F87" s="113"/>
      <c r="G87" s="113"/>
      <c r="H87" s="113"/>
      <c r="I87" s="113"/>
      <c r="J87" s="114">
        <f>J744</f>
        <v>0</v>
      </c>
      <c r="L87" s="111"/>
    </row>
    <row r="88" spans="2:12" s="9" customFormat="1" ht="14.85" customHeight="1">
      <c r="B88" s="111"/>
      <c r="D88" s="112" t="s">
        <v>2159</v>
      </c>
      <c r="E88" s="113"/>
      <c r="F88" s="113"/>
      <c r="G88" s="113"/>
      <c r="H88" s="113"/>
      <c r="I88" s="113"/>
      <c r="J88" s="114">
        <f>J819</f>
        <v>0</v>
      </c>
      <c r="L88" s="111"/>
    </row>
    <row r="89" spans="2:12" s="9" customFormat="1" ht="19.95" customHeight="1">
      <c r="B89" s="111"/>
      <c r="D89" s="112" t="s">
        <v>328</v>
      </c>
      <c r="E89" s="113"/>
      <c r="F89" s="113"/>
      <c r="G89" s="113"/>
      <c r="H89" s="113"/>
      <c r="I89" s="113"/>
      <c r="J89" s="114">
        <f>J839</f>
        <v>0</v>
      </c>
      <c r="L89" s="111"/>
    </row>
    <row r="90" spans="2:12" s="9" customFormat="1" ht="19.95" customHeight="1">
      <c r="B90" s="111"/>
      <c r="D90" s="112" t="s">
        <v>329</v>
      </c>
      <c r="E90" s="113"/>
      <c r="F90" s="113"/>
      <c r="G90" s="113"/>
      <c r="H90" s="113"/>
      <c r="I90" s="113"/>
      <c r="J90" s="114">
        <f>J914</f>
        <v>0</v>
      </c>
      <c r="L90" s="111"/>
    </row>
    <row r="91" spans="2:12" s="1" customFormat="1" ht="21.75" customHeight="1">
      <c r="B91" s="33"/>
      <c r="L91" s="33"/>
    </row>
    <row r="92" spans="2:12" s="1" customFormat="1" ht="6.9" customHeight="1">
      <c r="B92" s="42"/>
      <c r="C92" s="43"/>
      <c r="D92" s="43"/>
      <c r="E92" s="43"/>
      <c r="F92" s="43"/>
      <c r="G92" s="43"/>
      <c r="H92" s="43"/>
      <c r="I92" s="43"/>
      <c r="J92" s="43"/>
      <c r="K92" s="43"/>
      <c r="L92" s="33"/>
    </row>
    <row r="96" spans="2:12" s="1" customFormat="1" ht="6.9" customHeight="1">
      <c r="B96" s="44"/>
      <c r="C96" s="45"/>
      <c r="D96" s="45"/>
      <c r="E96" s="45"/>
      <c r="F96" s="45"/>
      <c r="G96" s="45"/>
      <c r="H96" s="45"/>
      <c r="I96" s="45"/>
      <c r="J96" s="45"/>
      <c r="K96" s="45"/>
      <c r="L96" s="33"/>
    </row>
    <row r="97" spans="2:63" s="1" customFormat="1" ht="24.9" customHeight="1">
      <c r="B97" s="33"/>
      <c r="C97" s="21" t="s">
        <v>333</v>
      </c>
      <c r="L97" s="33"/>
    </row>
    <row r="98" spans="2:63" s="1" customFormat="1" ht="6.9" customHeight="1">
      <c r="B98" s="33"/>
      <c r="L98" s="33"/>
    </row>
    <row r="99" spans="2:63" s="1" customFormat="1" ht="12" customHeight="1">
      <c r="B99" s="33"/>
      <c r="C99" s="27" t="s">
        <v>16</v>
      </c>
      <c r="L99" s="33"/>
    </row>
    <row r="100" spans="2:63" s="1" customFormat="1" ht="16.5" customHeight="1">
      <c r="B100" s="33"/>
      <c r="E100" s="331" t="str">
        <f>E7</f>
        <v>Tábor - Sídliště Nad Lužnicí - Náměstí Přátelství, část A</v>
      </c>
      <c r="F100" s="332"/>
      <c r="G100" s="332"/>
      <c r="H100" s="332"/>
      <c r="L100" s="33"/>
    </row>
    <row r="101" spans="2:63" ht="12" customHeight="1">
      <c r="B101" s="20"/>
      <c r="C101" s="27" t="s">
        <v>130</v>
      </c>
      <c r="L101" s="20"/>
    </row>
    <row r="102" spans="2:63" s="1" customFormat="1" ht="16.5" customHeight="1">
      <c r="B102" s="33"/>
      <c r="E102" s="331" t="s">
        <v>2078</v>
      </c>
      <c r="F102" s="333"/>
      <c r="G102" s="333"/>
      <c r="H102" s="333"/>
      <c r="L102" s="33"/>
    </row>
    <row r="103" spans="2:63" s="1" customFormat="1" ht="12" customHeight="1">
      <c r="B103" s="33"/>
      <c r="C103" s="27" t="s">
        <v>138</v>
      </c>
      <c r="L103" s="33"/>
    </row>
    <row r="104" spans="2:63" s="1" customFormat="1" ht="16.5" customHeight="1">
      <c r="B104" s="33"/>
      <c r="E104" s="290" t="str">
        <f>E11</f>
        <v>SO 01 - Parkoviště, zpevněné plochy</v>
      </c>
      <c r="F104" s="333"/>
      <c r="G104" s="333"/>
      <c r="H104" s="333"/>
      <c r="L104" s="33"/>
    </row>
    <row r="105" spans="2:63" s="1" customFormat="1" ht="6.9" customHeight="1">
      <c r="B105" s="33"/>
      <c r="L105" s="33"/>
    </row>
    <row r="106" spans="2:63" s="1" customFormat="1" ht="12" customHeight="1">
      <c r="B106" s="33"/>
      <c r="C106" s="27" t="s">
        <v>22</v>
      </c>
      <c r="F106" s="25" t="str">
        <f>F14</f>
        <v>Tábor</v>
      </c>
      <c r="I106" s="27" t="s">
        <v>24</v>
      </c>
      <c r="J106" s="50" t="str">
        <f>IF(J14="","",J14)</f>
        <v>20. 6. 2024</v>
      </c>
      <c r="L106" s="33"/>
    </row>
    <row r="107" spans="2:63" s="1" customFormat="1" ht="6.9" customHeight="1">
      <c r="B107" s="33"/>
      <c r="L107" s="33"/>
    </row>
    <row r="108" spans="2:63" s="1" customFormat="1" ht="40.049999999999997" customHeight="1">
      <c r="B108" s="33"/>
      <c r="C108" s="27" t="s">
        <v>30</v>
      </c>
      <c r="F108" s="25" t="str">
        <f>E17</f>
        <v>Město Tábor, Žižkovo nám. 2/2, 390 01 Tábor</v>
      </c>
      <c r="I108" s="27" t="s">
        <v>37</v>
      </c>
      <c r="J108" s="31" t="str">
        <f>E23</f>
        <v>DOPAS s.r.o., Mahenova 494/3, 150 00 Praha</v>
      </c>
      <c r="L108" s="33"/>
    </row>
    <row r="109" spans="2:63" s="1" customFormat="1" ht="15.15" customHeight="1">
      <c r="B109" s="33"/>
      <c r="C109" s="27" t="s">
        <v>35</v>
      </c>
      <c r="F109" s="25" t="str">
        <f>IF(E20="","",E20)</f>
        <v>Vyplň údaj</v>
      </c>
      <c r="I109" s="27" t="s">
        <v>40</v>
      </c>
      <c r="J109" s="31" t="str">
        <f>E26</f>
        <v>L.Štuller</v>
      </c>
      <c r="L109" s="33"/>
    </row>
    <row r="110" spans="2:63" s="1" customFormat="1" ht="10.35" customHeight="1">
      <c r="B110" s="33"/>
      <c r="L110" s="33"/>
    </row>
    <row r="111" spans="2:63" s="10" customFormat="1" ht="29.25" customHeight="1">
      <c r="B111" s="116"/>
      <c r="C111" s="117" t="s">
        <v>334</v>
      </c>
      <c r="D111" s="118" t="s">
        <v>63</v>
      </c>
      <c r="E111" s="118" t="s">
        <v>59</v>
      </c>
      <c r="F111" s="118" t="s">
        <v>60</v>
      </c>
      <c r="G111" s="118" t="s">
        <v>335</v>
      </c>
      <c r="H111" s="118" t="s">
        <v>336</v>
      </c>
      <c r="I111" s="118" t="s">
        <v>337</v>
      </c>
      <c r="J111" s="118" t="s">
        <v>285</v>
      </c>
      <c r="K111" s="119" t="s">
        <v>338</v>
      </c>
      <c r="L111" s="116"/>
      <c r="M111" s="57" t="s">
        <v>32</v>
      </c>
      <c r="N111" s="58" t="s">
        <v>48</v>
      </c>
      <c r="O111" s="58" t="s">
        <v>339</v>
      </c>
      <c r="P111" s="58" t="s">
        <v>340</v>
      </c>
      <c r="Q111" s="58" t="s">
        <v>341</v>
      </c>
      <c r="R111" s="58" t="s">
        <v>342</v>
      </c>
      <c r="S111" s="58" t="s">
        <v>343</v>
      </c>
      <c r="T111" s="59" t="s">
        <v>344</v>
      </c>
    </row>
    <row r="112" spans="2:63" s="1" customFormat="1" ht="22.8" customHeight="1">
      <c r="B112" s="33"/>
      <c r="C112" s="62" t="s">
        <v>345</v>
      </c>
      <c r="J112" s="120">
        <f>BK112</f>
        <v>0</v>
      </c>
      <c r="L112" s="33"/>
      <c r="M112" s="60"/>
      <c r="N112" s="51"/>
      <c r="O112" s="51"/>
      <c r="P112" s="121">
        <f>P113</f>
        <v>0</v>
      </c>
      <c r="Q112" s="51"/>
      <c r="R112" s="121">
        <f>R113</f>
        <v>211.09998815048002</v>
      </c>
      <c r="S112" s="51"/>
      <c r="T112" s="122">
        <f>T113</f>
        <v>206.54912300000001</v>
      </c>
      <c r="AT112" s="17" t="s">
        <v>77</v>
      </c>
      <c r="AU112" s="17" t="s">
        <v>292</v>
      </c>
      <c r="BK112" s="123">
        <f>BK113</f>
        <v>0</v>
      </c>
    </row>
    <row r="113" spans="2:65" s="11" customFormat="1" ht="25.95" customHeight="1">
      <c r="B113" s="124"/>
      <c r="D113" s="125" t="s">
        <v>77</v>
      </c>
      <c r="E113" s="126" t="s">
        <v>346</v>
      </c>
      <c r="F113" s="126" t="s">
        <v>347</v>
      </c>
      <c r="I113" s="127"/>
      <c r="J113" s="128">
        <f>BK113</f>
        <v>0</v>
      </c>
      <c r="L113" s="124"/>
      <c r="M113" s="129"/>
      <c r="P113" s="130">
        <f>P114+P203+P273+P281+P292+P599+P839+P914</f>
        <v>0</v>
      </c>
      <c r="R113" s="130">
        <f>R114+R203+R273+R281+R292+R599+R839+R914</f>
        <v>211.09998815048002</v>
      </c>
      <c r="T113" s="131">
        <f>T114+T203+T273+T281+T292+T599+T839+T914</f>
        <v>206.54912300000001</v>
      </c>
      <c r="AR113" s="125" t="s">
        <v>85</v>
      </c>
      <c r="AT113" s="132" t="s">
        <v>77</v>
      </c>
      <c r="AU113" s="132" t="s">
        <v>78</v>
      </c>
      <c r="AY113" s="125" t="s">
        <v>348</v>
      </c>
      <c r="BK113" s="133">
        <f>BK114+BK203+BK273+BK281+BK292+BK599+BK839+BK914</f>
        <v>0</v>
      </c>
    </row>
    <row r="114" spans="2:65" s="11" customFormat="1" ht="22.8" customHeight="1">
      <c r="B114" s="124"/>
      <c r="D114" s="125" t="s">
        <v>77</v>
      </c>
      <c r="E114" s="134" t="s">
        <v>85</v>
      </c>
      <c r="F114" s="134" t="s">
        <v>349</v>
      </c>
      <c r="I114" s="127"/>
      <c r="J114" s="135">
        <f>BK114</f>
        <v>0</v>
      </c>
      <c r="L114" s="124"/>
      <c r="M114" s="129"/>
      <c r="P114" s="130">
        <f>P115</f>
        <v>0</v>
      </c>
      <c r="R114" s="130">
        <f>R115</f>
        <v>0</v>
      </c>
      <c r="T114" s="131">
        <f>T115</f>
        <v>0</v>
      </c>
      <c r="AR114" s="125" t="s">
        <v>85</v>
      </c>
      <c r="AT114" s="132" t="s">
        <v>77</v>
      </c>
      <c r="AU114" s="132" t="s">
        <v>85</v>
      </c>
      <c r="AY114" s="125" t="s">
        <v>348</v>
      </c>
      <c r="BK114" s="133">
        <f>BK115</f>
        <v>0</v>
      </c>
    </row>
    <row r="115" spans="2:65" s="11" customFormat="1" ht="20.85" customHeight="1">
      <c r="B115" s="124"/>
      <c r="D115" s="125" t="s">
        <v>77</v>
      </c>
      <c r="E115" s="134" t="s">
        <v>350</v>
      </c>
      <c r="F115" s="134" t="s">
        <v>2160</v>
      </c>
      <c r="I115" s="127"/>
      <c r="J115" s="135">
        <f>BK115</f>
        <v>0</v>
      </c>
      <c r="L115" s="124"/>
      <c r="M115" s="129"/>
      <c r="P115" s="130">
        <f>SUM(P116:P202)</f>
        <v>0</v>
      </c>
      <c r="R115" s="130">
        <f>SUM(R116:R202)</f>
        <v>0</v>
      </c>
      <c r="T115" s="131">
        <f>SUM(T116:T202)</f>
        <v>0</v>
      </c>
      <c r="AR115" s="125" t="s">
        <v>85</v>
      </c>
      <c r="AT115" s="132" t="s">
        <v>77</v>
      </c>
      <c r="AU115" s="132" t="s">
        <v>87</v>
      </c>
      <c r="AY115" s="125" t="s">
        <v>348</v>
      </c>
      <c r="BK115" s="133">
        <f>SUM(BK116:BK202)</f>
        <v>0</v>
      </c>
    </row>
    <row r="116" spans="2:65" s="1" customFormat="1" ht="37.799999999999997" customHeight="1">
      <c r="B116" s="33"/>
      <c r="C116" s="136" t="s">
        <v>85</v>
      </c>
      <c r="D116" s="136" t="s">
        <v>352</v>
      </c>
      <c r="E116" s="137" t="s">
        <v>2161</v>
      </c>
      <c r="F116" s="138" t="s">
        <v>2162</v>
      </c>
      <c r="G116" s="139" t="s">
        <v>355</v>
      </c>
      <c r="H116" s="140">
        <v>104.27800000000001</v>
      </c>
      <c r="I116" s="141"/>
      <c r="J116" s="142">
        <f>ROUND(I116*H116,2)</f>
        <v>0</v>
      </c>
      <c r="K116" s="138" t="s">
        <v>356</v>
      </c>
      <c r="L116" s="33"/>
      <c r="M116" s="143" t="s">
        <v>32</v>
      </c>
      <c r="N116" s="144" t="s">
        <v>49</v>
      </c>
      <c r="P116" s="145">
        <f>O116*H116</f>
        <v>0</v>
      </c>
      <c r="Q116" s="145">
        <v>0</v>
      </c>
      <c r="R116" s="145">
        <f>Q116*H116</f>
        <v>0</v>
      </c>
      <c r="S116" s="145">
        <v>0</v>
      </c>
      <c r="T116" s="146">
        <f>S116*H116</f>
        <v>0</v>
      </c>
      <c r="AR116" s="147" t="s">
        <v>133</v>
      </c>
      <c r="AT116" s="147" t="s">
        <v>352</v>
      </c>
      <c r="AU116" s="147" t="s">
        <v>113</v>
      </c>
      <c r="AY116" s="17" t="s">
        <v>348</v>
      </c>
      <c r="BE116" s="148">
        <f>IF(N116="základní",J116,0)</f>
        <v>0</v>
      </c>
      <c r="BF116" s="148">
        <f>IF(N116="snížená",J116,0)</f>
        <v>0</v>
      </c>
      <c r="BG116" s="148">
        <f>IF(N116="zákl. přenesená",J116,0)</f>
        <v>0</v>
      </c>
      <c r="BH116" s="148">
        <f>IF(N116="sníž. přenesená",J116,0)</f>
        <v>0</v>
      </c>
      <c r="BI116" s="148">
        <f>IF(N116="nulová",J116,0)</f>
        <v>0</v>
      </c>
      <c r="BJ116" s="17" t="s">
        <v>85</v>
      </c>
      <c r="BK116" s="148">
        <f>ROUND(I116*H116,2)</f>
        <v>0</v>
      </c>
      <c r="BL116" s="17" t="s">
        <v>133</v>
      </c>
      <c r="BM116" s="147" t="s">
        <v>2163</v>
      </c>
    </row>
    <row r="117" spans="2:65" s="1" customFormat="1" ht="10.199999999999999">
      <c r="B117" s="33"/>
      <c r="D117" s="149" t="s">
        <v>358</v>
      </c>
      <c r="F117" s="150" t="s">
        <v>2164</v>
      </c>
      <c r="I117" s="151"/>
      <c r="L117" s="33"/>
      <c r="M117" s="152"/>
      <c r="T117" s="54"/>
      <c r="AT117" s="17" t="s">
        <v>358</v>
      </c>
      <c r="AU117" s="17" t="s">
        <v>113</v>
      </c>
    </row>
    <row r="118" spans="2:65" s="12" customFormat="1" ht="10.199999999999999">
      <c r="B118" s="153"/>
      <c r="D118" s="154" t="s">
        <v>360</v>
      </c>
      <c r="E118" s="155" t="s">
        <v>32</v>
      </c>
      <c r="F118" s="156" t="s">
        <v>361</v>
      </c>
      <c r="H118" s="155" t="s">
        <v>32</v>
      </c>
      <c r="I118" s="157"/>
      <c r="L118" s="153"/>
      <c r="M118" s="158"/>
      <c r="T118" s="159"/>
      <c r="AT118" s="155" t="s">
        <v>360</v>
      </c>
      <c r="AU118" s="155" t="s">
        <v>113</v>
      </c>
      <c r="AV118" s="12" t="s">
        <v>85</v>
      </c>
      <c r="AW118" s="12" t="s">
        <v>39</v>
      </c>
      <c r="AX118" s="12" t="s">
        <v>78</v>
      </c>
      <c r="AY118" s="155" t="s">
        <v>348</v>
      </c>
    </row>
    <row r="119" spans="2:65" s="12" customFormat="1" ht="10.199999999999999">
      <c r="B119" s="153"/>
      <c r="D119" s="154" t="s">
        <v>360</v>
      </c>
      <c r="E119" s="155" t="s">
        <v>32</v>
      </c>
      <c r="F119" s="156" t="s">
        <v>362</v>
      </c>
      <c r="H119" s="155" t="s">
        <v>32</v>
      </c>
      <c r="I119" s="157"/>
      <c r="L119" s="153"/>
      <c r="M119" s="158"/>
      <c r="T119" s="159"/>
      <c r="AT119" s="155" t="s">
        <v>360</v>
      </c>
      <c r="AU119" s="155" t="s">
        <v>113</v>
      </c>
      <c r="AV119" s="12" t="s">
        <v>85</v>
      </c>
      <c r="AW119" s="12" t="s">
        <v>39</v>
      </c>
      <c r="AX119" s="12" t="s">
        <v>78</v>
      </c>
      <c r="AY119" s="155" t="s">
        <v>348</v>
      </c>
    </row>
    <row r="120" spans="2:65" s="12" customFormat="1" ht="10.199999999999999">
      <c r="B120" s="153"/>
      <c r="D120" s="154" t="s">
        <v>360</v>
      </c>
      <c r="E120" s="155" t="s">
        <v>32</v>
      </c>
      <c r="F120" s="156" t="s">
        <v>2165</v>
      </c>
      <c r="H120" s="155" t="s">
        <v>32</v>
      </c>
      <c r="I120" s="157"/>
      <c r="L120" s="153"/>
      <c r="M120" s="158"/>
      <c r="T120" s="159"/>
      <c r="AT120" s="155" t="s">
        <v>360</v>
      </c>
      <c r="AU120" s="155" t="s">
        <v>113</v>
      </c>
      <c r="AV120" s="12" t="s">
        <v>85</v>
      </c>
      <c r="AW120" s="12" t="s">
        <v>39</v>
      </c>
      <c r="AX120" s="12" t="s">
        <v>78</v>
      </c>
      <c r="AY120" s="155" t="s">
        <v>348</v>
      </c>
    </row>
    <row r="121" spans="2:65" s="12" customFormat="1" ht="10.199999999999999">
      <c r="B121" s="153"/>
      <c r="D121" s="154" t="s">
        <v>360</v>
      </c>
      <c r="E121" s="155" t="s">
        <v>32</v>
      </c>
      <c r="F121" s="156" t="s">
        <v>2166</v>
      </c>
      <c r="H121" s="155" t="s">
        <v>32</v>
      </c>
      <c r="I121" s="157"/>
      <c r="L121" s="153"/>
      <c r="M121" s="158"/>
      <c r="T121" s="159"/>
      <c r="AT121" s="155" t="s">
        <v>360</v>
      </c>
      <c r="AU121" s="155" t="s">
        <v>113</v>
      </c>
      <c r="AV121" s="12" t="s">
        <v>85</v>
      </c>
      <c r="AW121" s="12" t="s">
        <v>39</v>
      </c>
      <c r="AX121" s="12" t="s">
        <v>78</v>
      </c>
      <c r="AY121" s="155" t="s">
        <v>348</v>
      </c>
    </row>
    <row r="122" spans="2:65" s="12" customFormat="1" ht="20.399999999999999">
      <c r="B122" s="153"/>
      <c r="D122" s="154" t="s">
        <v>360</v>
      </c>
      <c r="E122" s="155" t="s">
        <v>32</v>
      </c>
      <c r="F122" s="156" t="s">
        <v>2167</v>
      </c>
      <c r="H122" s="155" t="s">
        <v>32</v>
      </c>
      <c r="I122" s="157"/>
      <c r="L122" s="153"/>
      <c r="M122" s="158"/>
      <c r="T122" s="159"/>
      <c r="AT122" s="155" t="s">
        <v>360</v>
      </c>
      <c r="AU122" s="155" t="s">
        <v>113</v>
      </c>
      <c r="AV122" s="12" t="s">
        <v>85</v>
      </c>
      <c r="AW122" s="12" t="s">
        <v>39</v>
      </c>
      <c r="AX122" s="12" t="s">
        <v>78</v>
      </c>
      <c r="AY122" s="155" t="s">
        <v>348</v>
      </c>
    </row>
    <row r="123" spans="2:65" s="12" customFormat="1" ht="10.199999999999999">
      <c r="B123" s="153"/>
      <c r="D123" s="154" t="s">
        <v>360</v>
      </c>
      <c r="E123" s="155" t="s">
        <v>32</v>
      </c>
      <c r="F123" s="156" t="s">
        <v>2168</v>
      </c>
      <c r="H123" s="155" t="s">
        <v>32</v>
      </c>
      <c r="I123" s="157"/>
      <c r="L123" s="153"/>
      <c r="M123" s="158"/>
      <c r="T123" s="159"/>
      <c r="AT123" s="155" t="s">
        <v>360</v>
      </c>
      <c r="AU123" s="155" t="s">
        <v>113</v>
      </c>
      <c r="AV123" s="12" t="s">
        <v>85</v>
      </c>
      <c r="AW123" s="12" t="s">
        <v>39</v>
      </c>
      <c r="AX123" s="12" t="s">
        <v>78</v>
      </c>
      <c r="AY123" s="155" t="s">
        <v>348</v>
      </c>
    </row>
    <row r="124" spans="2:65" s="12" customFormat="1" ht="10.199999999999999">
      <c r="B124" s="153"/>
      <c r="D124" s="154" t="s">
        <v>360</v>
      </c>
      <c r="E124" s="155" t="s">
        <v>32</v>
      </c>
      <c r="F124" s="156" t="s">
        <v>2169</v>
      </c>
      <c r="H124" s="155" t="s">
        <v>32</v>
      </c>
      <c r="I124" s="157"/>
      <c r="L124" s="153"/>
      <c r="M124" s="158"/>
      <c r="T124" s="159"/>
      <c r="AT124" s="155" t="s">
        <v>360</v>
      </c>
      <c r="AU124" s="155" t="s">
        <v>113</v>
      </c>
      <c r="AV124" s="12" t="s">
        <v>85</v>
      </c>
      <c r="AW124" s="12" t="s">
        <v>39</v>
      </c>
      <c r="AX124" s="12" t="s">
        <v>78</v>
      </c>
      <c r="AY124" s="155" t="s">
        <v>348</v>
      </c>
    </row>
    <row r="125" spans="2:65" s="12" customFormat="1" ht="10.199999999999999">
      <c r="B125" s="153"/>
      <c r="D125" s="154" t="s">
        <v>360</v>
      </c>
      <c r="E125" s="155" t="s">
        <v>32</v>
      </c>
      <c r="F125" s="156" t="s">
        <v>2170</v>
      </c>
      <c r="H125" s="155" t="s">
        <v>32</v>
      </c>
      <c r="I125" s="157"/>
      <c r="L125" s="153"/>
      <c r="M125" s="158"/>
      <c r="T125" s="159"/>
      <c r="AT125" s="155" t="s">
        <v>360</v>
      </c>
      <c r="AU125" s="155" t="s">
        <v>113</v>
      </c>
      <c r="AV125" s="12" t="s">
        <v>85</v>
      </c>
      <c r="AW125" s="12" t="s">
        <v>39</v>
      </c>
      <c r="AX125" s="12" t="s">
        <v>78</v>
      </c>
      <c r="AY125" s="155" t="s">
        <v>348</v>
      </c>
    </row>
    <row r="126" spans="2:65" s="12" customFormat="1" ht="10.199999999999999">
      <c r="B126" s="153"/>
      <c r="D126" s="154" t="s">
        <v>360</v>
      </c>
      <c r="E126" s="155" t="s">
        <v>32</v>
      </c>
      <c r="F126" s="156" t="s">
        <v>2171</v>
      </c>
      <c r="H126" s="155" t="s">
        <v>32</v>
      </c>
      <c r="I126" s="157"/>
      <c r="L126" s="153"/>
      <c r="M126" s="158"/>
      <c r="T126" s="159"/>
      <c r="AT126" s="155" t="s">
        <v>360</v>
      </c>
      <c r="AU126" s="155" t="s">
        <v>113</v>
      </c>
      <c r="AV126" s="12" t="s">
        <v>85</v>
      </c>
      <c r="AW126" s="12" t="s">
        <v>39</v>
      </c>
      <c r="AX126" s="12" t="s">
        <v>78</v>
      </c>
      <c r="AY126" s="155" t="s">
        <v>348</v>
      </c>
    </row>
    <row r="127" spans="2:65" s="12" customFormat="1" ht="10.199999999999999">
      <c r="B127" s="153"/>
      <c r="D127" s="154" t="s">
        <v>360</v>
      </c>
      <c r="E127" s="155" t="s">
        <v>32</v>
      </c>
      <c r="F127" s="156" t="s">
        <v>2172</v>
      </c>
      <c r="H127" s="155" t="s">
        <v>32</v>
      </c>
      <c r="I127" s="157"/>
      <c r="L127" s="153"/>
      <c r="M127" s="158"/>
      <c r="T127" s="159"/>
      <c r="AT127" s="155" t="s">
        <v>360</v>
      </c>
      <c r="AU127" s="155" t="s">
        <v>113</v>
      </c>
      <c r="AV127" s="12" t="s">
        <v>85</v>
      </c>
      <c r="AW127" s="12" t="s">
        <v>39</v>
      </c>
      <c r="AX127" s="12" t="s">
        <v>78</v>
      </c>
      <c r="AY127" s="155" t="s">
        <v>348</v>
      </c>
    </row>
    <row r="128" spans="2:65" s="12" customFormat="1" ht="10.199999999999999">
      <c r="B128" s="153"/>
      <c r="D128" s="154" t="s">
        <v>360</v>
      </c>
      <c r="E128" s="155" t="s">
        <v>32</v>
      </c>
      <c r="F128" s="156" t="s">
        <v>2173</v>
      </c>
      <c r="H128" s="155" t="s">
        <v>32</v>
      </c>
      <c r="I128" s="157"/>
      <c r="L128" s="153"/>
      <c r="M128" s="158"/>
      <c r="T128" s="159"/>
      <c r="AT128" s="155" t="s">
        <v>360</v>
      </c>
      <c r="AU128" s="155" t="s">
        <v>113</v>
      </c>
      <c r="AV128" s="12" t="s">
        <v>85</v>
      </c>
      <c r="AW128" s="12" t="s">
        <v>39</v>
      </c>
      <c r="AX128" s="12" t="s">
        <v>78</v>
      </c>
      <c r="AY128" s="155" t="s">
        <v>348</v>
      </c>
    </row>
    <row r="129" spans="2:65" s="13" customFormat="1" ht="10.199999999999999">
      <c r="B129" s="160"/>
      <c r="D129" s="154" t="s">
        <v>360</v>
      </c>
      <c r="E129" s="162" t="s">
        <v>32</v>
      </c>
      <c r="F129" s="170" t="s">
        <v>227</v>
      </c>
      <c r="H129" s="163">
        <v>104.27800000000001</v>
      </c>
      <c r="I129" s="164"/>
      <c r="L129" s="160"/>
      <c r="M129" s="165"/>
      <c r="T129" s="166"/>
      <c r="AT129" s="161" t="s">
        <v>360</v>
      </c>
      <c r="AU129" s="161" t="s">
        <v>113</v>
      </c>
      <c r="AV129" s="13" t="s">
        <v>87</v>
      </c>
      <c r="AW129" s="13" t="s">
        <v>39</v>
      </c>
      <c r="AX129" s="13" t="s">
        <v>85</v>
      </c>
      <c r="AY129" s="161" t="s">
        <v>348</v>
      </c>
    </row>
    <row r="130" spans="2:65" s="1" customFormat="1" ht="10.199999999999999">
      <c r="B130" s="33"/>
      <c r="D130" s="154" t="s">
        <v>376</v>
      </c>
      <c r="F130" s="167" t="s">
        <v>2174</v>
      </c>
      <c r="L130" s="33"/>
      <c r="M130" s="152"/>
      <c r="T130" s="54"/>
      <c r="AU130" s="17" t="s">
        <v>113</v>
      </c>
    </row>
    <row r="131" spans="2:65" s="1" customFormat="1" ht="10.199999999999999">
      <c r="B131" s="33"/>
      <c r="D131" s="154" t="s">
        <v>376</v>
      </c>
      <c r="F131" s="168" t="s">
        <v>2175</v>
      </c>
      <c r="H131" s="169">
        <v>168.98</v>
      </c>
      <c r="L131" s="33"/>
      <c r="M131" s="152"/>
      <c r="T131" s="54"/>
      <c r="AU131" s="17" t="s">
        <v>113</v>
      </c>
    </row>
    <row r="132" spans="2:65" s="1" customFormat="1" ht="10.199999999999999">
      <c r="B132" s="33"/>
      <c r="D132" s="154" t="s">
        <v>376</v>
      </c>
      <c r="F132" s="167" t="s">
        <v>2176</v>
      </c>
      <c r="L132" s="33"/>
      <c r="M132" s="152"/>
      <c r="T132" s="54"/>
      <c r="AU132" s="17" t="s">
        <v>113</v>
      </c>
    </row>
    <row r="133" spans="2:65" s="1" customFormat="1" ht="10.199999999999999">
      <c r="B133" s="33"/>
      <c r="D133" s="154" t="s">
        <v>376</v>
      </c>
      <c r="F133" s="168" t="s">
        <v>2177</v>
      </c>
      <c r="H133" s="169">
        <v>8.98</v>
      </c>
      <c r="L133" s="33"/>
      <c r="M133" s="152"/>
      <c r="T133" s="54"/>
      <c r="AU133" s="17" t="s">
        <v>113</v>
      </c>
    </row>
    <row r="134" spans="2:65" s="1" customFormat="1" ht="10.199999999999999">
      <c r="B134" s="33"/>
      <c r="D134" s="154" t="s">
        <v>376</v>
      </c>
      <c r="F134" s="167" t="s">
        <v>2178</v>
      </c>
      <c r="L134" s="33"/>
      <c r="M134" s="152"/>
      <c r="T134" s="54"/>
      <c r="AU134" s="17" t="s">
        <v>113</v>
      </c>
    </row>
    <row r="135" spans="2:65" s="1" customFormat="1" ht="10.199999999999999">
      <c r="B135" s="33"/>
      <c r="D135" s="154" t="s">
        <v>376</v>
      </c>
      <c r="F135" s="168" t="s">
        <v>2179</v>
      </c>
      <c r="H135" s="169">
        <v>203.34</v>
      </c>
      <c r="L135" s="33"/>
      <c r="M135" s="152"/>
      <c r="T135" s="54"/>
      <c r="AU135" s="17" t="s">
        <v>113</v>
      </c>
    </row>
    <row r="136" spans="2:65" s="1" customFormat="1" ht="10.199999999999999">
      <c r="B136" s="33"/>
      <c r="D136" s="154" t="s">
        <v>376</v>
      </c>
      <c r="F136" s="167" t="s">
        <v>2180</v>
      </c>
      <c r="L136" s="33"/>
      <c r="M136" s="152"/>
      <c r="T136" s="54"/>
      <c r="AU136" s="17" t="s">
        <v>113</v>
      </c>
    </row>
    <row r="137" spans="2:65" s="1" customFormat="1" ht="10.199999999999999">
      <c r="B137" s="33"/>
      <c r="D137" s="154" t="s">
        <v>376</v>
      </c>
      <c r="F137" s="168" t="s">
        <v>2181</v>
      </c>
      <c r="H137" s="169">
        <v>33.39</v>
      </c>
      <c r="L137" s="33"/>
      <c r="M137" s="152"/>
      <c r="T137" s="54"/>
      <c r="AU137" s="17" t="s">
        <v>113</v>
      </c>
    </row>
    <row r="138" spans="2:65" s="1" customFormat="1" ht="62.7" customHeight="1">
      <c r="B138" s="33"/>
      <c r="C138" s="136" t="s">
        <v>87</v>
      </c>
      <c r="D138" s="136" t="s">
        <v>352</v>
      </c>
      <c r="E138" s="137" t="s">
        <v>395</v>
      </c>
      <c r="F138" s="138" t="s">
        <v>396</v>
      </c>
      <c r="G138" s="139" t="s">
        <v>355</v>
      </c>
      <c r="H138" s="140">
        <v>104.27800000000001</v>
      </c>
      <c r="I138" s="141"/>
      <c r="J138" s="142">
        <f>ROUND(I138*H138,2)</f>
        <v>0</v>
      </c>
      <c r="K138" s="138" t="s">
        <v>356</v>
      </c>
      <c r="L138" s="33"/>
      <c r="M138" s="143" t="s">
        <v>32</v>
      </c>
      <c r="N138" s="144" t="s">
        <v>49</v>
      </c>
      <c r="P138" s="145">
        <f>O138*H138</f>
        <v>0</v>
      </c>
      <c r="Q138" s="145">
        <v>0</v>
      </c>
      <c r="R138" s="145">
        <f>Q138*H138</f>
        <v>0</v>
      </c>
      <c r="S138" s="145">
        <v>0</v>
      </c>
      <c r="T138" s="146">
        <f>S138*H138</f>
        <v>0</v>
      </c>
      <c r="AR138" s="147" t="s">
        <v>133</v>
      </c>
      <c r="AT138" s="147" t="s">
        <v>352</v>
      </c>
      <c r="AU138" s="147" t="s">
        <v>113</v>
      </c>
      <c r="AY138" s="17" t="s">
        <v>348</v>
      </c>
      <c r="BE138" s="148">
        <f>IF(N138="základní",J138,0)</f>
        <v>0</v>
      </c>
      <c r="BF138" s="148">
        <f>IF(N138="snížená",J138,0)</f>
        <v>0</v>
      </c>
      <c r="BG138" s="148">
        <f>IF(N138="zákl. přenesená",J138,0)</f>
        <v>0</v>
      </c>
      <c r="BH138" s="148">
        <f>IF(N138="sníž. přenesená",J138,0)</f>
        <v>0</v>
      </c>
      <c r="BI138" s="148">
        <f>IF(N138="nulová",J138,0)</f>
        <v>0</v>
      </c>
      <c r="BJ138" s="17" t="s">
        <v>85</v>
      </c>
      <c r="BK138" s="148">
        <f>ROUND(I138*H138,2)</f>
        <v>0</v>
      </c>
      <c r="BL138" s="17" t="s">
        <v>133</v>
      </c>
      <c r="BM138" s="147" t="s">
        <v>2182</v>
      </c>
    </row>
    <row r="139" spans="2:65" s="1" customFormat="1" ht="10.199999999999999">
      <c r="B139" s="33"/>
      <c r="D139" s="149" t="s">
        <v>358</v>
      </c>
      <c r="F139" s="150" t="s">
        <v>398</v>
      </c>
      <c r="I139" s="151"/>
      <c r="L139" s="33"/>
      <c r="M139" s="152"/>
      <c r="T139" s="54"/>
      <c r="AT139" s="17" t="s">
        <v>358</v>
      </c>
      <c r="AU139" s="17" t="s">
        <v>113</v>
      </c>
    </row>
    <row r="140" spans="2:65" s="12" customFormat="1" ht="10.199999999999999">
      <c r="B140" s="153"/>
      <c r="D140" s="154" t="s">
        <v>360</v>
      </c>
      <c r="E140" s="155" t="s">
        <v>32</v>
      </c>
      <c r="F140" s="156" t="s">
        <v>2183</v>
      </c>
      <c r="H140" s="155" t="s">
        <v>32</v>
      </c>
      <c r="I140" s="157"/>
      <c r="L140" s="153"/>
      <c r="M140" s="158"/>
      <c r="T140" s="159"/>
      <c r="AT140" s="155" t="s">
        <v>360</v>
      </c>
      <c r="AU140" s="155" t="s">
        <v>113</v>
      </c>
      <c r="AV140" s="12" t="s">
        <v>85</v>
      </c>
      <c r="AW140" s="12" t="s">
        <v>39</v>
      </c>
      <c r="AX140" s="12" t="s">
        <v>78</v>
      </c>
      <c r="AY140" s="155" t="s">
        <v>348</v>
      </c>
    </row>
    <row r="141" spans="2:65" s="12" customFormat="1" ht="10.199999999999999">
      <c r="B141" s="153"/>
      <c r="D141" s="154" t="s">
        <v>360</v>
      </c>
      <c r="E141" s="155" t="s">
        <v>32</v>
      </c>
      <c r="F141" s="156" t="s">
        <v>2184</v>
      </c>
      <c r="H141" s="155" t="s">
        <v>32</v>
      </c>
      <c r="I141" s="157"/>
      <c r="L141" s="153"/>
      <c r="M141" s="158"/>
      <c r="T141" s="159"/>
      <c r="AT141" s="155" t="s">
        <v>360</v>
      </c>
      <c r="AU141" s="155" t="s">
        <v>113</v>
      </c>
      <c r="AV141" s="12" t="s">
        <v>85</v>
      </c>
      <c r="AW141" s="12" t="s">
        <v>39</v>
      </c>
      <c r="AX141" s="12" t="s">
        <v>78</v>
      </c>
      <c r="AY141" s="155" t="s">
        <v>348</v>
      </c>
    </row>
    <row r="142" spans="2:65" s="13" customFormat="1" ht="10.199999999999999">
      <c r="B142" s="160"/>
      <c r="D142" s="154" t="s">
        <v>360</v>
      </c>
      <c r="E142" s="161" t="s">
        <v>32</v>
      </c>
      <c r="F142" s="162" t="s">
        <v>2140</v>
      </c>
      <c r="H142" s="163">
        <v>104.27800000000001</v>
      </c>
      <c r="I142" s="164"/>
      <c r="L142" s="160"/>
      <c r="M142" s="165"/>
      <c r="T142" s="166"/>
      <c r="AT142" s="161" t="s">
        <v>360</v>
      </c>
      <c r="AU142" s="161" t="s">
        <v>113</v>
      </c>
      <c r="AV142" s="13" t="s">
        <v>87</v>
      </c>
      <c r="AW142" s="13" t="s">
        <v>39</v>
      </c>
      <c r="AX142" s="13" t="s">
        <v>85</v>
      </c>
      <c r="AY142" s="161" t="s">
        <v>348</v>
      </c>
    </row>
    <row r="143" spans="2:65" s="1" customFormat="1" ht="66.75" customHeight="1">
      <c r="B143" s="33"/>
      <c r="C143" s="136" t="s">
        <v>113</v>
      </c>
      <c r="D143" s="136" t="s">
        <v>352</v>
      </c>
      <c r="E143" s="137" t="s">
        <v>401</v>
      </c>
      <c r="F143" s="138" t="s">
        <v>402</v>
      </c>
      <c r="G143" s="139" t="s">
        <v>355</v>
      </c>
      <c r="H143" s="140">
        <v>521.39</v>
      </c>
      <c r="I143" s="141"/>
      <c r="J143" s="142">
        <f>ROUND(I143*H143,2)</f>
        <v>0</v>
      </c>
      <c r="K143" s="138" t="s">
        <v>356</v>
      </c>
      <c r="L143" s="33"/>
      <c r="M143" s="143" t="s">
        <v>32</v>
      </c>
      <c r="N143" s="144" t="s">
        <v>49</v>
      </c>
      <c r="P143" s="145">
        <f>O143*H143</f>
        <v>0</v>
      </c>
      <c r="Q143" s="145">
        <v>0</v>
      </c>
      <c r="R143" s="145">
        <f>Q143*H143</f>
        <v>0</v>
      </c>
      <c r="S143" s="145">
        <v>0</v>
      </c>
      <c r="T143" s="146">
        <f>S143*H143</f>
        <v>0</v>
      </c>
      <c r="AR143" s="147" t="s">
        <v>133</v>
      </c>
      <c r="AT143" s="147" t="s">
        <v>352</v>
      </c>
      <c r="AU143" s="147" t="s">
        <v>113</v>
      </c>
      <c r="AY143" s="17" t="s">
        <v>348</v>
      </c>
      <c r="BE143" s="148">
        <f>IF(N143="základní",J143,0)</f>
        <v>0</v>
      </c>
      <c r="BF143" s="148">
        <f>IF(N143="snížená",J143,0)</f>
        <v>0</v>
      </c>
      <c r="BG143" s="148">
        <f>IF(N143="zákl. přenesená",J143,0)</f>
        <v>0</v>
      </c>
      <c r="BH143" s="148">
        <f>IF(N143="sníž. přenesená",J143,0)</f>
        <v>0</v>
      </c>
      <c r="BI143" s="148">
        <f>IF(N143="nulová",J143,0)</f>
        <v>0</v>
      </c>
      <c r="BJ143" s="17" t="s">
        <v>85</v>
      </c>
      <c r="BK143" s="148">
        <f>ROUND(I143*H143,2)</f>
        <v>0</v>
      </c>
      <c r="BL143" s="17" t="s">
        <v>133</v>
      </c>
      <c r="BM143" s="147" t="s">
        <v>2185</v>
      </c>
    </row>
    <row r="144" spans="2:65" s="1" customFormat="1" ht="10.199999999999999">
      <c r="B144" s="33"/>
      <c r="D144" s="149" t="s">
        <v>358</v>
      </c>
      <c r="F144" s="150" t="s">
        <v>404</v>
      </c>
      <c r="I144" s="151"/>
      <c r="L144" s="33"/>
      <c r="M144" s="152"/>
      <c r="T144" s="54"/>
      <c r="AT144" s="17" t="s">
        <v>358</v>
      </c>
      <c r="AU144" s="17" t="s">
        <v>113</v>
      </c>
    </row>
    <row r="145" spans="2:65" s="12" customFormat="1" ht="10.199999999999999">
      <c r="B145" s="153"/>
      <c r="D145" s="154" t="s">
        <v>360</v>
      </c>
      <c r="E145" s="155" t="s">
        <v>32</v>
      </c>
      <c r="F145" s="156" t="s">
        <v>2183</v>
      </c>
      <c r="H145" s="155" t="s">
        <v>32</v>
      </c>
      <c r="I145" s="157"/>
      <c r="L145" s="153"/>
      <c r="M145" s="158"/>
      <c r="T145" s="159"/>
      <c r="AT145" s="155" t="s">
        <v>360</v>
      </c>
      <c r="AU145" s="155" t="s">
        <v>113</v>
      </c>
      <c r="AV145" s="12" t="s">
        <v>85</v>
      </c>
      <c r="AW145" s="12" t="s">
        <v>39</v>
      </c>
      <c r="AX145" s="12" t="s">
        <v>78</v>
      </c>
      <c r="AY145" s="155" t="s">
        <v>348</v>
      </c>
    </row>
    <row r="146" spans="2:65" s="12" customFormat="1" ht="10.199999999999999">
      <c r="B146" s="153"/>
      <c r="D146" s="154" t="s">
        <v>360</v>
      </c>
      <c r="E146" s="155" t="s">
        <v>32</v>
      </c>
      <c r="F146" s="156" t="s">
        <v>2184</v>
      </c>
      <c r="H146" s="155" t="s">
        <v>32</v>
      </c>
      <c r="I146" s="157"/>
      <c r="L146" s="153"/>
      <c r="M146" s="158"/>
      <c r="T146" s="159"/>
      <c r="AT146" s="155" t="s">
        <v>360</v>
      </c>
      <c r="AU146" s="155" t="s">
        <v>113</v>
      </c>
      <c r="AV146" s="12" t="s">
        <v>85</v>
      </c>
      <c r="AW146" s="12" t="s">
        <v>39</v>
      </c>
      <c r="AX146" s="12" t="s">
        <v>78</v>
      </c>
      <c r="AY146" s="155" t="s">
        <v>348</v>
      </c>
    </row>
    <row r="147" spans="2:65" s="13" customFormat="1" ht="10.199999999999999">
      <c r="B147" s="160"/>
      <c r="D147" s="154" t="s">
        <v>360</v>
      </c>
      <c r="E147" s="161" t="s">
        <v>32</v>
      </c>
      <c r="F147" s="162" t="s">
        <v>2140</v>
      </c>
      <c r="H147" s="163">
        <v>104.27800000000001</v>
      </c>
      <c r="I147" s="164"/>
      <c r="L147" s="160"/>
      <c r="M147" s="165"/>
      <c r="T147" s="166"/>
      <c r="AT147" s="161" t="s">
        <v>360</v>
      </c>
      <c r="AU147" s="161" t="s">
        <v>113</v>
      </c>
      <c r="AV147" s="13" t="s">
        <v>87</v>
      </c>
      <c r="AW147" s="13" t="s">
        <v>39</v>
      </c>
      <c r="AX147" s="13" t="s">
        <v>85</v>
      </c>
      <c r="AY147" s="161" t="s">
        <v>348</v>
      </c>
    </row>
    <row r="148" spans="2:65" s="13" customFormat="1" ht="10.199999999999999">
      <c r="B148" s="160"/>
      <c r="D148" s="154" t="s">
        <v>360</v>
      </c>
      <c r="F148" s="162" t="s">
        <v>2186</v>
      </c>
      <c r="H148" s="163">
        <v>521.39</v>
      </c>
      <c r="I148" s="164"/>
      <c r="L148" s="160"/>
      <c r="M148" s="165"/>
      <c r="T148" s="166"/>
      <c r="AT148" s="161" t="s">
        <v>360</v>
      </c>
      <c r="AU148" s="161" t="s">
        <v>113</v>
      </c>
      <c r="AV148" s="13" t="s">
        <v>87</v>
      </c>
      <c r="AW148" s="13" t="s">
        <v>4</v>
      </c>
      <c r="AX148" s="13" t="s">
        <v>85</v>
      </c>
      <c r="AY148" s="161" t="s">
        <v>348</v>
      </c>
    </row>
    <row r="149" spans="2:65" s="1" customFormat="1" ht="37.799999999999997" customHeight="1">
      <c r="B149" s="33"/>
      <c r="C149" s="136" t="s">
        <v>133</v>
      </c>
      <c r="D149" s="136" t="s">
        <v>352</v>
      </c>
      <c r="E149" s="137" t="s">
        <v>418</v>
      </c>
      <c r="F149" s="138" t="s">
        <v>419</v>
      </c>
      <c r="G149" s="139" t="s">
        <v>420</v>
      </c>
      <c r="H149" s="140">
        <v>673.1</v>
      </c>
      <c r="I149" s="141"/>
      <c r="J149" s="142">
        <f>ROUND(I149*H149,2)</f>
        <v>0</v>
      </c>
      <c r="K149" s="138" t="s">
        <v>356</v>
      </c>
      <c r="L149" s="33"/>
      <c r="M149" s="143" t="s">
        <v>32</v>
      </c>
      <c r="N149" s="144" t="s">
        <v>49</v>
      </c>
      <c r="P149" s="145">
        <f>O149*H149</f>
        <v>0</v>
      </c>
      <c r="Q149" s="145">
        <v>0</v>
      </c>
      <c r="R149" s="145">
        <f>Q149*H149</f>
        <v>0</v>
      </c>
      <c r="S149" s="145">
        <v>0</v>
      </c>
      <c r="T149" s="146">
        <f>S149*H149</f>
        <v>0</v>
      </c>
      <c r="AR149" s="147" t="s">
        <v>133</v>
      </c>
      <c r="AT149" s="147" t="s">
        <v>352</v>
      </c>
      <c r="AU149" s="147" t="s">
        <v>113</v>
      </c>
      <c r="AY149" s="17" t="s">
        <v>348</v>
      </c>
      <c r="BE149" s="148">
        <f>IF(N149="základní",J149,0)</f>
        <v>0</v>
      </c>
      <c r="BF149" s="148">
        <f>IF(N149="snížená",J149,0)</f>
        <v>0</v>
      </c>
      <c r="BG149" s="148">
        <f>IF(N149="zákl. přenesená",J149,0)</f>
        <v>0</v>
      </c>
      <c r="BH149" s="148">
        <f>IF(N149="sníž. přenesená",J149,0)</f>
        <v>0</v>
      </c>
      <c r="BI149" s="148">
        <f>IF(N149="nulová",J149,0)</f>
        <v>0</v>
      </c>
      <c r="BJ149" s="17" t="s">
        <v>85</v>
      </c>
      <c r="BK149" s="148">
        <f>ROUND(I149*H149,2)</f>
        <v>0</v>
      </c>
      <c r="BL149" s="17" t="s">
        <v>133</v>
      </c>
      <c r="BM149" s="147" t="s">
        <v>2187</v>
      </c>
    </row>
    <row r="150" spans="2:65" s="1" customFormat="1" ht="10.199999999999999">
      <c r="B150" s="33"/>
      <c r="D150" s="149" t="s">
        <v>358</v>
      </c>
      <c r="F150" s="150" t="s">
        <v>422</v>
      </c>
      <c r="I150" s="151"/>
      <c r="L150" s="33"/>
      <c r="M150" s="152"/>
      <c r="T150" s="54"/>
      <c r="AT150" s="17" t="s">
        <v>358</v>
      </c>
      <c r="AU150" s="17" t="s">
        <v>113</v>
      </c>
    </row>
    <row r="151" spans="2:65" s="12" customFormat="1" ht="10.199999999999999">
      <c r="B151" s="153"/>
      <c r="D151" s="154" t="s">
        <v>360</v>
      </c>
      <c r="E151" s="155" t="s">
        <v>32</v>
      </c>
      <c r="F151" s="156" t="s">
        <v>361</v>
      </c>
      <c r="H151" s="155" t="s">
        <v>32</v>
      </c>
      <c r="I151" s="157"/>
      <c r="L151" s="153"/>
      <c r="M151" s="158"/>
      <c r="T151" s="159"/>
      <c r="AT151" s="155" t="s">
        <v>360</v>
      </c>
      <c r="AU151" s="155" t="s">
        <v>113</v>
      </c>
      <c r="AV151" s="12" t="s">
        <v>85</v>
      </c>
      <c r="AW151" s="12" t="s">
        <v>39</v>
      </c>
      <c r="AX151" s="12" t="s">
        <v>78</v>
      </c>
      <c r="AY151" s="155" t="s">
        <v>348</v>
      </c>
    </row>
    <row r="152" spans="2:65" s="12" customFormat="1" ht="10.199999999999999">
      <c r="B152" s="153"/>
      <c r="D152" s="154" t="s">
        <v>360</v>
      </c>
      <c r="E152" s="155" t="s">
        <v>32</v>
      </c>
      <c r="F152" s="156" t="s">
        <v>362</v>
      </c>
      <c r="H152" s="155" t="s">
        <v>32</v>
      </c>
      <c r="I152" s="157"/>
      <c r="L152" s="153"/>
      <c r="M152" s="158"/>
      <c r="T152" s="159"/>
      <c r="AT152" s="155" t="s">
        <v>360</v>
      </c>
      <c r="AU152" s="155" t="s">
        <v>113</v>
      </c>
      <c r="AV152" s="12" t="s">
        <v>85</v>
      </c>
      <c r="AW152" s="12" t="s">
        <v>39</v>
      </c>
      <c r="AX152" s="12" t="s">
        <v>78</v>
      </c>
      <c r="AY152" s="155" t="s">
        <v>348</v>
      </c>
    </row>
    <row r="153" spans="2:65" s="12" customFormat="1" ht="10.199999999999999">
      <c r="B153" s="153"/>
      <c r="D153" s="154" t="s">
        <v>360</v>
      </c>
      <c r="E153" s="155" t="s">
        <v>32</v>
      </c>
      <c r="F153" s="156" t="s">
        <v>2188</v>
      </c>
      <c r="H153" s="155" t="s">
        <v>32</v>
      </c>
      <c r="I153" s="157"/>
      <c r="L153" s="153"/>
      <c r="M153" s="158"/>
      <c r="T153" s="159"/>
      <c r="AT153" s="155" t="s">
        <v>360</v>
      </c>
      <c r="AU153" s="155" t="s">
        <v>113</v>
      </c>
      <c r="AV153" s="12" t="s">
        <v>85</v>
      </c>
      <c r="AW153" s="12" t="s">
        <v>39</v>
      </c>
      <c r="AX153" s="12" t="s">
        <v>78</v>
      </c>
      <c r="AY153" s="155" t="s">
        <v>348</v>
      </c>
    </row>
    <row r="154" spans="2:65" s="12" customFormat="1" ht="10.199999999999999">
      <c r="B154" s="153"/>
      <c r="D154" s="154" t="s">
        <v>360</v>
      </c>
      <c r="E154" s="155" t="s">
        <v>32</v>
      </c>
      <c r="F154" s="156" t="s">
        <v>2189</v>
      </c>
      <c r="H154" s="155" t="s">
        <v>32</v>
      </c>
      <c r="I154" s="157"/>
      <c r="L154" s="153"/>
      <c r="M154" s="158"/>
      <c r="T154" s="159"/>
      <c r="AT154" s="155" t="s">
        <v>360</v>
      </c>
      <c r="AU154" s="155" t="s">
        <v>113</v>
      </c>
      <c r="AV154" s="12" t="s">
        <v>85</v>
      </c>
      <c r="AW154" s="12" t="s">
        <v>39</v>
      </c>
      <c r="AX154" s="12" t="s">
        <v>78</v>
      </c>
      <c r="AY154" s="155" t="s">
        <v>348</v>
      </c>
    </row>
    <row r="155" spans="2:65" s="12" customFormat="1" ht="10.199999999999999">
      <c r="B155" s="153"/>
      <c r="D155" s="154" t="s">
        <v>360</v>
      </c>
      <c r="E155" s="155" t="s">
        <v>32</v>
      </c>
      <c r="F155" s="156" t="s">
        <v>2190</v>
      </c>
      <c r="H155" s="155" t="s">
        <v>32</v>
      </c>
      <c r="I155" s="157"/>
      <c r="L155" s="153"/>
      <c r="M155" s="158"/>
      <c r="T155" s="159"/>
      <c r="AT155" s="155" t="s">
        <v>360</v>
      </c>
      <c r="AU155" s="155" t="s">
        <v>113</v>
      </c>
      <c r="AV155" s="12" t="s">
        <v>85</v>
      </c>
      <c r="AW155" s="12" t="s">
        <v>39</v>
      </c>
      <c r="AX155" s="12" t="s">
        <v>78</v>
      </c>
      <c r="AY155" s="155" t="s">
        <v>348</v>
      </c>
    </row>
    <row r="156" spans="2:65" s="12" customFormat="1" ht="10.199999999999999">
      <c r="B156" s="153"/>
      <c r="D156" s="154" t="s">
        <v>360</v>
      </c>
      <c r="E156" s="155" t="s">
        <v>32</v>
      </c>
      <c r="F156" s="156" t="s">
        <v>2191</v>
      </c>
      <c r="H156" s="155" t="s">
        <v>32</v>
      </c>
      <c r="I156" s="157"/>
      <c r="L156" s="153"/>
      <c r="M156" s="158"/>
      <c r="T156" s="159"/>
      <c r="AT156" s="155" t="s">
        <v>360</v>
      </c>
      <c r="AU156" s="155" t="s">
        <v>113</v>
      </c>
      <c r="AV156" s="12" t="s">
        <v>85</v>
      </c>
      <c r="AW156" s="12" t="s">
        <v>39</v>
      </c>
      <c r="AX156" s="12" t="s">
        <v>78</v>
      </c>
      <c r="AY156" s="155" t="s">
        <v>348</v>
      </c>
    </row>
    <row r="157" spans="2:65" s="12" customFormat="1" ht="10.199999999999999">
      <c r="B157" s="153"/>
      <c r="D157" s="154" t="s">
        <v>360</v>
      </c>
      <c r="E157" s="155" t="s">
        <v>32</v>
      </c>
      <c r="F157" s="156" t="s">
        <v>2192</v>
      </c>
      <c r="H157" s="155" t="s">
        <v>32</v>
      </c>
      <c r="I157" s="157"/>
      <c r="L157" s="153"/>
      <c r="M157" s="158"/>
      <c r="T157" s="159"/>
      <c r="AT157" s="155" t="s">
        <v>360</v>
      </c>
      <c r="AU157" s="155" t="s">
        <v>113</v>
      </c>
      <c r="AV157" s="12" t="s">
        <v>85</v>
      </c>
      <c r="AW157" s="12" t="s">
        <v>39</v>
      </c>
      <c r="AX157" s="12" t="s">
        <v>78</v>
      </c>
      <c r="AY157" s="155" t="s">
        <v>348</v>
      </c>
    </row>
    <row r="158" spans="2:65" s="12" customFormat="1" ht="10.199999999999999">
      <c r="B158" s="153"/>
      <c r="D158" s="154" t="s">
        <v>360</v>
      </c>
      <c r="E158" s="155" t="s">
        <v>32</v>
      </c>
      <c r="F158" s="156" t="s">
        <v>2193</v>
      </c>
      <c r="H158" s="155" t="s">
        <v>32</v>
      </c>
      <c r="I158" s="157"/>
      <c r="L158" s="153"/>
      <c r="M158" s="158"/>
      <c r="T158" s="159"/>
      <c r="AT158" s="155" t="s">
        <v>360</v>
      </c>
      <c r="AU158" s="155" t="s">
        <v>113</v>
      </c>
      <c r="AV158" s="12" t="s">
        <v>85</v>
      </c>
      <c r="AW158" s="12" t="s">
        <v>39</v>
      </c>
      <c r="AX158" s="12" t="s">
        <v>78</v>
      </c>
      <c r="AY158" s="155" t="s">
        <v>348</v>
      </c>
    </row>
    <row r="159" spans="2:65" s="13" customFormat="1" ht="10.199999999999999">
      <c r="B159" s="160"/>
      <c r="D159" s="154" t="s">
        <v>360</v>
      </c>
      <c r="E159" s="162" t="s">
        <v>32</v>
      </c>
      <c r="F159" s="170" t="s">
        <v>225</v>
      </c>
      <c r="H159" s="163">
        <v>673.1</v>
      </c>
      <c r="I159" s="164"/>
      <c r="L159" s="160"/>
      <c r="M159" s="165"/>
      <c r="T159" s="166"/>
      <c r="AT159" s="161" t="s">
        <v>360</v>
      </c>
      <c r="AU159" s="161" t="s">
        <v>113</v>
      </c>
      <c r="AV159" s="13" t="s">
        <v>87</v>
      </c>
      <c r="AW159" s="13" t="s">
        <v>39</v>
      </c>
      <c r="AX159" s="13" t="s">
        <v>85</v>
      </c>
      <c r="AY159" s="161" t="s">
        <v>348</v>
      </c>
    </row>
    <row r="160" spans="2:65" s="1" customFormat="1" ht="10.199999999999999">
      <c r="B160" s="33"/>
      <c r="D160" s="154" t="s">
        <v>376</v>
      </c>
      <c r="F160" s="167" t="s">
        <v>2174</v>
      </c>
      <c r="L160" s="33"/>
      <c r="M160" s="152"/>
      <c r="T160" s="54"/>
      <c r="AU160" s="17" t="s">
        <v>113</v>
      </c>
    </row>
    <row r="161" spans="2:65" s="1" customFormat="1" ht="10.199999999999999">
      <c r="B161" s="33"/>
      <c r="D161" s="154" t="s">
        <v>376</v>
      </c>
      <c r="F161" s="168" t="s">
        <v>2175</v>
      </c>
      <c r="H161" s="169">
        <v>168.98</v>
      </c>
      <c r="L161" s="33"/>
      <c r="M161" s="152"/>
      <c r="T161" s="54"/>
      <c r="AU161" s="17" t="s">
        <v>113</v>
      </c>
    </row>
    <row r="162" spans="2:65" s="1" customFormat="1" ht="10.199999999999999">
      <c r="B162" s="33"/>
      <c r="D162" s="154" t="s">
        <v>376</v>
      </c>
      <c r="F162" s="167" t="s">
        <v>2176</v>
      </c>
      <c r="L162" s="33"/>
      <c r="M162" s="152"/>
      <c r="T162" s="54"/>
      <c r="AU162" s="17" t="s">
        <v>113</v>
      </c>
    </row>
    <row r="163" spans="2:65" s="1" customFormat="1" ht="10.199999999999999">
      <c r="B163" s="33"/>
      <c r="D163" s="154" t="s">
        <v>376</v>
      </c>
      <c r="F163" s="168" t="s">
        <v>2177</v>
      </c>
      <c r="H163" s="169">
        <v>8.98</v>
      </c>
      <c r="L163" s="33"/>
      <c r="M163" s="152"/>
      <c r="T163" s="54"/>
      <c r="AU163" s="17" t="s">
        <v>113</v>
      </c>
    </row>
    <row r="164" spans="2:65" s="1" customFormat="1" ht="10.199999999999999">
      <c r="B164" s="33"/>
      <c r="D164" s="154" t="s">
        <v>376</v>
      </c>
      <c r="F164" s="167" t="s">
        <v>2180</v>
      </c>
      <c r="L164" s="33"/>
      <c r="M164" s="152"/>
      <c r="T164" s="54"/>
      <c r="AU164" s="17" t="s">
        <v>113</v>
      </c>
    </row>
    <row r="165" spans="2:65" s="1" customFormat="1" ht="10.199999999999999">
      <c r="B165" s="33"/>
      <c r="D165" s="154" t="s">
        <v>376</v>
      </c>
      <c r="F165" s="168" t="s">
        <v>2181</v>
      </c>
      <c r="H165" s="169">
        <v>33.39</v>
      </c>
      <c r="L165" s="33"/>
      <c r="M165" s="152"/>
      <c r="T165" s="54"/>
      <c r="AU165" s="17" t="s">
        <v>113</v>
      </c>
    </row>
    <row r="166" spans="2:65" s="1" customFormat="1" ht="10.199999999999999">
      <c r="B166" s="33"/>
      <c r="D166" s="154" t="s">
        <v>376</v>
      </c>
      <c r="F166" s="167" t="s">
        <v>2194</v>
      </c>
      <c r="L166" s="33"/>
      <c r="M166" s="152"/>
      <c r="T166" s="54"/>
      <c r="AU166" s="17" t="s">
        <v>113</v>
      </c>
    </row>
    <row r="167" spans="2:65" s="1" customFormat="1" ht="10.199999999999999">
      <c r="B167" s="33"/>
      <c r="D167" s="154" t="s">
        <v>376</v>
      </c>
      <c r="F167" s="168" t="s">
        <v>2195</v>
      </c>
      <c r="H167" s="169">
        <v>256.79000000000002</v>
      </c>
      <c r="L167" s="33"/>
      <c r="M167" s="152"/>
      <c r="T167" s="54"/>
      <c r="AU167" s="17" t="s">
        <v>113</v>
      </c>
    </row>
    <row r="168" spans="2:65" s="1" customFormat="1" ht="10.199999999999999">
      <c r="B168" s="33"/>
      <c r="D168" s="154" t="s">
        <v>376</v>
      </c>
      <c r="F168" s="167" t="s">
        <v>2196</v>
      </c>
      <c r="L168" s="33"/>
      <c r="M168" s="152"/>
      <c r="T168" s="54"/>
      <c r="AU168" s="17" t="s">
        <v>113</v>
      </c>
    </row>
    <row r="169" spans="2:65" s="1" customFormat="1" ht="10.199999999999999">
      <c r="B169" s="33"/>
      <c r="D169" s="154" t="s">
        <v>376</v>
      </c>
      <c r="F169" s="168" t="s">
        <v>2197</v>
      </c>
      <c r="H169" s="169">
        <v>1.62</v>
      </c>
      <c r="L169" s="33"/>
      <c r="M169" s="152"/>
      <c r="T169" s="54"/>
      <c r="AU169" s="17" t="s">
        <v>113</v>
      </c>
    </row>
    <row r="170" spans="2:65" s="1" customFormat="1" ht="44.25" customHeight="1">
      <c r="B170" s="33"/>
      <c r="C170" s="136" t="s">
        <v>413</v>
      </c>
      <c r="D170" s="136" t="s">
        <v>352</v>
      </c>
      <c r="E170" s="137" t="s">
        <v>406</v>
      </c>
      <c r="F170" s="138" t="s">
        <v>407</v>
      </c>
      <c r="G170" s="139" t="s">
        <v>408</v>
      </c>
      <c r="H170" s="140">
        <v>182.48699999999999</v>
      </c>
      <c r="I170" s="141"/>
      <c r="J170" s="142">
        <f>ROUND(I170*H170,2)</f>
        <v>0</v>
      </c>
      <c r="K170" s="138" t="s">
        <v>356</v>
      </c>
      <c r="L170" s="33"/>
      <c r="M170" s="143" t="s">
        <v>32</v>
      </c>
      <c r="N170" s="144" t="s">
        <v>49</v>
      </c>
      <c r="P170" s="145">
        <f>O170*H170</f>
        <v>0</v>
      </c>
      <c r="Q170" s="145">
        <v>0</v>
      </c>
      <c r="R170" s="145">
        <f>Q170*H170</f>
        <v>0</v>
      </c>
      <c r="S170" s="145">
        <v>0</v>
      </c>
      <c r="T170" s="146">
        <f>S170*H170</f>
        <v>0</v>
      </c>
      <c r="AR170" s="147" t="s">
        <v>133</v>
      </c>
      <c r="AT170" s="147" t="s">
        <v>352</v>
      </c>
      <c r="AU170" s="147" t="s">
        <v>113</v>
      </c>
      <c r="AY170" s="17" t="s">
        <v>348</v>
      </c>
      <c r="BE170" s="148">
        <f>IF(N170="základní",J170,0)</f>
        <v>0</v>
      </c>
      <c r="BF170" s="148">
        <f>IF(N170="snížená",J170,0)</f>
        <v>0</v>
      </c>
      <c r="BG170" s="148">
        <f>IF(N170="zákl. přenesená",J170,0)</f>
        <v>0</v>
      </c>
      <c r="BH170" s="148">
        <f>IF(N170="sníž. přenesená",J170,0)</f>
        <v>0</v>
      </c>
      <c r="BI170" s="148">
        <f>IF(N170="nulová",J170,0)</f>
        <v>0</v>
      </c>
      <c r="BJ170" s="17" t="s">
        <v>85</v>
      </c>
      <c r="BK170" s="148">
        <f>ROUND(I170*H170,2)</f>
        <v>0</v>
      </c>
      <c r="BL170" s="17" t="s">
        <v>133</v>
      </c>
      <c r="BM170" s="147" t="s">
        <v>2198</v>
      </c>
    </row>
    <row r="171" spans="2:65" s="1" customFormat="1" ht="10.199999999999999">
      <c r="B171" s="33"/>
      <c r="D171" s="149" t="s">
        <v>358</v>
      </c>
      <c r="F171" s="150" t="s">
        <v>410</v>
      </c>
      <c r="I171" s="151"/>
      <c r="L171" s="33"/>
      <c r="M171" s="152"/>
      <c r="T171" s="54"/>
      <c r="AT171" s="17" t="s">
        <v>358</v>
      </c>
      <c r="AU171" s="17" t="s">
        <v>113</v>
      </c>
    </row>
    <row r="172" spans="2:65" s="12" customFormat="1" ht="10.199999999999999">
      <c r="B172" s="153"/>
      <c r="D172" s="154" t="s">
        <v>360</v>
      </c>
      <c r="E172" s="155" t="s">
        <v>32</v>
      </c>
      <c r="F172" s="156" t="s">
        <v>2183</v>
      </c>
      <c r="H172" s="155" t="s">
        <v>32</v>
      </c>
      <c r="I172" s="157"/>
      <c r="L172" s="153"/>
      <c r="M172" s="158"/>
      <c r="T172" s="159"/>
      <c r="AT172" s="155" t="s">
        <v>360</v>
      </c>
      <c r="AU172" s="155" t="s">
        <v>113</v>
      </c>
      <c r="AV172" s="12" t="s">
        <v>85</v>
      </c>
      <c r="AW172" s="12" t="s">
        <v>39</v>
      </c>
      <c r="AX172" s="12" t="s">
        <v>78</v>
      </c>
      <c r="AY172" s="155" t="s">
        <v>348</v>
      </c>
    </row>
    <row r="173" spans="2:65" s="12" customFormat="1" ht="20.399999999999999">
      <c r="B173" s="153"/>
      <c r="D173" s="154" t="s">
        <v>360</v>
      </c>
      <c r="E173" s="155" t="s">
        <v>32</v>
      </c>
      <c r="F173" s="156" t="s">
        <v>411</v>
      </c>
      <c r="H173" s="155" t="s">
        <v>32</v>
      </c>
      <c r="I173" s="157"/>
      <c r="L173" s="153"/>
      <c r="M173" s="158"/>
      <c r="T173" s="159"/>
      <c r="AT173" s="155" t="s">
        <v>360</v>
      </c>
      <c r="AU173" s="155" t="s">
        <v>113</v>
      </c>
      <c r="AV173" s="12" t="s">
        <v>85</v>
      </c>
      <c r="AW173" s="12" t="s">
        <v>39</v>
      </c>
      <c r="AX173" s="12" t="s">
        <v>78</v>
      </c>
      <c r="AY173" s="155" t="s">
        <v>348</v>
      </c>
    </row>
    <row r="174" spans="2:65" s="12" customFormat="1" ht="10.199999999999999">
      <c r="B174" s="153"/>
      <c r="D174" s="154" t="s">
        <v>360</v>
      </c>
      <c r="E174" s="155" t="s">
        <v>32</v>
      </c>
      <c r="F174" s="156" t="s">
        <v>2184</v>
      </c>
      <c r="H174" s="155" t="s">
        <v>32</v>
      </c>
      <c r="I174" s="157"/>
      <c r="L174" s="153"/>
      <c r="M174" s="158"/>
      <c r="T174" s="159"/>
      <c r="AT174" s="155" t="s">
        <v>360</v>
      </c>
      <c r="AU174" s="155" t="s">
        <v>113</v>
      </c>
      <c r="AV174" s="12" t="s">
        <v>85</v>
      </c>
      <c r="AW174" s="12" t="s">
        <v>39</v>
      </c>
      <c r="AX174" s="12" t="s">
        <v>78</v>
      </c>
      <c r="AY174" s="155" t="s">
        <v>348</v>
      </c>
    </row>
    <row r="175" spans="2:65" s="13" customFormat="1" ht="10.199999999999999">
      <c r="B175" s="160"/>
      <c r="D175" s="154" t="s">
        <v>360</v>
      </c>
      <c r="E175" s="161" t="s">
        <v>32</v>
      </c>
      <c r="F175" s="162" t="s">
        <v>2140</v>
      </c>
      <c r="H175" s="163">
        <v>104.27800000000001</v>
      </c>
      <c r="I175" s="164"/>
      <c r="L175" s="160"/>
      <c r="M175" s="165"/>
      <c r="T175" s="166"/>
      <c r="AT175" s="161" t="s">
        <v>360</v>
      </c>
      <c r="AU175" s="161" t="s">
        <v>113</v>
      </c>
      <c r="AV175" s="13" t="s">
        <v>87</v>
      </c>
      <c r="AW175" s="13" t="s">
        <v>39</v>
      </c>
      <c r="AX175" s="13" t="s">
        <v>85</v>
      </c>
      <c r="AY175" s="161" t="s">
        <v>348</v>
      </c>
    </row>
    <row r="176" spans="2:65" s="13" customFormat="1" ht="10.199999999999999">
      <c r="B176" s="160"/>
      <c r="D176" s="154" t="s">
        <v>360</v>
      </c>
      <c r="F176" s="162" t="s">
        <v>2199</v>
      </c>
      <c r="H176" s="163">
        <v>182.48699999999999</v>
      </c>
      <c r="I176" s="164"/>
      <c r="L176" s="160"/>
      <c r="M176" s="165"/>
      <c r="T176" s="166"/>
      <c r="AT176" s="161" t="s">
        <v>360</v>
      </c>
      <c r="AU176" s="161" t="s">
        <v>113</v>
      </c>
      <c r="AV176" s="13" t="s">
        <v>87</v>
      </c>
      <c r="AW176" s="13" t="s">
        <v>4</v>
      </c>
      <c r="AX176" s="13" t="s">
        <v>85</v>
      </c>
      <c r="AY176" s="161" t="s">
        <v>348</v>
      </c>
    </row>
    <row r="177" spans="2:65" s="1" customFormat="1" ht="37.799999999999997" customHeight="1">
      <c r="B177" s="33"/>
      <c r="C177" s="136" t="s">
        <v>129</v>
      </c>
      <c r="D177" s="136" t="s">
        <v>352</v>
      </c>
      <c r="E177" s="137" t="s">
        <v>414</v>
      </c>
      <c r="F177" s="138" t="s">
        <v>415</v>
      </c>
      <c r="G177" s="139" t="s">
        <v>355</v>
      </c>
      <c r="H177" s="140">
        <v>104.27800000000001</v>
      </c>
      <c r="I177" s="141"/>
      <c r="J177" s="142">
        <f>ROUND(I177*H177,2)</f>
        <v>0</v>
      </c>
      <c r="K177" s="138" t="s">
        <v>356</v>
      </c>
      <c r="L177" s="33"/>
      <c r="M177" s="143" t="s">
        <v>32</v>
      </c>
      <c r="N177" s="144" t="s">
        <v>49</v>
      </c>
      <c r="P177" s="145">
        <f>O177*H177</f>
        <v>0</v>
      </c>
      <c r="Q177" s="145">
        <v>0</v>
      </c>
      <c r="R177" s="145">
        <f>Q177*H177</f>
        <v>0</v>
      </c>
      <c r="S177" s="145">
        <v>0</v>
      </c>
      <c r="T177" s="146">
        <f>S177*H177</f>
        <v>0</v>
      </c>
      <c r="AR177" s="147" t="s">
        <v>133</v>
      </c>
      <c r="AT177" s="147" t="s">
        <v>352</v>
      </c>
      <c r="AU177" s="147" t="s">
        <v>113</v>
      </c>
      <c r="AY177" s="17" t="s">
        <v>348</v>
      </c>
      <c r="BE177" s="148">
        <f>IF(N177="základní",J177,0)</f>
        <v>0</v>
      </c>
      <c r="BF177" s="148">
        <f>IF(N177="snížená",J177,0)</f>
        <v>0</v>
      </c>
      <c r="BG177" s="148">
        <f>IF(N177="zákl. přenesená",J177,0)</f>
        <v>0</v>
      </c>
      <c r="BH177" s="148">
        <f>IF(N177="sníž. přenesená",J177,0)</f>
        <v>0</v>
      </c>
      <c r="BI177" s="148">
        <f>IF(N177="nulová",J177,0)</f>
        <v>0</v>
      </c>
      <c r="BJ177" s="17" t="s">
        <v>85</v>
      </c>
      <c r="BK177" s="148">
        <f>ROUND(I177*H177,2)</f>
        <v>0</v>
      </c>
      <c r="BL177" s="17" t="s">
        <v>133</v>
      </c>
      <c r="BM177" s="147" t="s">
        <v>2200</v>
      </c>
    </row>
    <row r="178" spans="2:65" s="1" customFormat="1" ht="10.199999999999999">
      <c r="B178" s="33"/>
      <c r="D178" s="149" t="s">
        <v>358</v>
      </c>
      <c r="F178" s="150" t="s">
        <v>417</v>
      </c>
      <c r="I178" s="151"/>
      <c r="L178" s="33"/>
      <c r="M178" s="152"/>
      <c r="T178" s="54"/>
      <c r="AT178" s="17" t="s">
        <v>358</v>
      </c>
      <c r="AU178" s="17" t="s">
        <v>113</v>
      </c>
    </row>
    <row r="179" spans="2:65" s="12" customFormat="1" ht="10.199999999999999">
      <c r="B179" s="153"/>
      <c r="D179" s="154" t="s">
        <v>360</v>
      </c>
      <c r="E179" s="155" t="s">
        <v>32</v>
      </c>
      <c r="F179" s="156" t="s">
        <v>2183</v>
      </c>
      <c r="H179" s="155" t="s">
        <v>32</v>
      </c>
      <c r="I179" s="157"/>
      <c r="L179" s="153"/>
      <c r="M179" s="158"/>
      <c r="T179" s="159"/>
      <c r="AT179" s="155" t="s">
        <v>360</v>
      </c>
      <c r="AU179" s="155" t="s">
        <v>113</v>
      </c>
      <c r="AV179" s="12" t="s">
        <v>85</v>
      </c>
      <c r="AW179" s="12" t="s">
        <v>39</v>
      </c>
      <c r="AX179" s="12" t="s">
        <v>78</v>
      </c>
      <c r="AY179" s="155" t="s">
        <v>348</v>
      </c>
    </row>
    <row r="180" spans="2:65" s="12" customFormat="1" ht="10.199999999999999">
      <c r="B180" s="153"/>
      <c r="D180" s="154" t="s">
        <v>360</v>
      </c>
      <c r="E180" s="155" t="s">
        <v>32</v>
      </c>
      <c r="F180" s="156" t="s">
        <v>2184</v>
      </c>
      <c r="H180" s="155" t="s">
        <v>32</v>
      </c>
      <c r="I180" s="157"/>
      <c r="L180" s="153"/>
      <c r="M180" s="158"/>
      <c r="T180" s="159"/>
      <c r="AT180" s="155" t="s">
        <v>360</v>
      </c>
      <c r="AU180" s="155" t="s">
        <v>113</v>
      </c>
      <c r="AV180" s="12" t="s">
        <v>85</v>
      </c>
      <c r="AW180" s="12" t="s">
        <v>39</v>
      </c>
      <c r="AX180" s="12" t="s">
        <v>78</v>
      </c>
      <c r="AY180" s="155" t="s">
        <v>348</v>
      </c>
    </row>
    <row r="181" spans="2:65" s="13" customFormat="1" ht="10.199999999999999">
      <c r="B181" s="160"/>
      <c r="D181" s="154" t="s">
        <v>360</v>
      </c>
      <c r="E181" s="161" t="s">
        <v>32</v>
      </c>
      <c r="F181" s="162" t="s">
        <v>2140</v>
      </c>
      <c r="H181" s="163">
        <v>104.27800000000001</v>
      </c>
      <c r="I181" s="164"/>
      <c r="L181" s="160"/>
      <c r="M181" s="165"/>
      <c r="T181" s="166"/>
      <c r="AT181" s="161" t="s">
        <v>360</v>
      </c>
      <c r="AU181" s="161" t="s">
        <v>113</v>
      </c>
      <c r="AV181" s="13" t="s">
        <v>87</v>
      </c>
      <c r="AW181" s="13" t="s">
        <v>39</v>
      </c>
      <c r="AX181" s="13" t="s">
        <v>85</v>
      </c>
      <c r="AY181" s="161" t="s">
        <v>348</v>
      </c>
    </row>
    <row r="182" spans="2:65" s="1" customFormat="1" ht="24.15" customHeight="1">
      <c r="B182" s="33"/>
      <c r="C182" s="136" t="s">
        <v>425</v>
      </c>
      <c r="D182" s="136" t="s">
        <v>352</v>
      </c>
      <c r="E182" s="137" t="s">
        <v>426</v>
      </c>
      <c r="F182" s="138" t="s">
        <v>427</v>
      </c>
      <c r="G182" s="139" t="s">
        <v>420</v>
      </c>
      <c r="H182" s="140">
        <v>673.1</v>
      </c>
      <c r="I182" s="141"/>
      <c r="J182" s="142">
        <f>ROUND(I182*H182,2)</f>
        <v>0</v>
      </c>
      <c r="K182" s="138" t="s">
        <v>356</v>
      </c>
      <c r="L182" s="33"/>
      <c r="M182" s="143" t="s">
        <v>32</v>
      </c>
      <c r="N182" s="144" t="s">
        <v>49</v>
      </c>
      <c r="P182" s="145">
        <f>O182*H182</f>
        <v>0</v>
      </c>
      <c r="Q182" s="145">
        <v>0</v>
      </c>
      <c r="R182" s="145">
        <f>Q182*H182</f>
        <v>0</v>
      </c>
      <c r="S182" s="145">
        <v>0</v>
      </c>
      <c r="T182" s="146">
        <f>S182*H182</f>
        <v>0</v>
      </c>
      <c r="AR182" s="147" t="s">
        <v>133</v>
      </c>
      <c r="AT182" s="147" t="s">
        <v>352</v>
      </c>
      <c r="AU182" s="147" t="s">
        <v>113</v>
      </c>
      <c r="AY182" s="17" t="s">
        <v>348</v>
      </c>
      <c r="BE182" s="148">
        <f>IF(N182="základní",J182,0)</f>
        <v>0</v>
      </c>
      <c r="BF182" s="148">
        <f>IF(N182="snížená",J182,0)</f>
        <v>0</v>
      </c>
      <c r="BG182" s="148">
        <f>IF(N182="zákl. přenesená",J182,0)</f>
        <v>0</v>
      </c>
      <c r="BH182" s="148">
        <f>IF(N182="sníž. přenesená",J182,0)</f>
        <v>0</v>
      </c>
      <c r="BI182" s="148">
        <f>IF(N182="nulová",J182,0)</f>
        <v>0</v>
      </c>
      <c r="BJ182" s="17" t="s">
        <v>85</v>
      </c>
      <c r="BK182" s="148">
        <f>ROUND(I182*H182,2)</f>
        <v>0</v>
      </c>
      <c r="BL182" s="17" t="s">
        <v>133</v>
      </c>
      <c r="BM182" s="147" t="s">
        <v>2201</v>
      </c>
    </row>
    <row r="183" spans="2:65" s="1" customFormat="1" ht="10.199999999999999">
      <c r="B183" s="33"/>
      <c r="D183" s="149" t="s">
        <v>358</v>
      </c>
      <c r="F183" s="150" t="s">
        <v>429</v>
      </c>
      <c r="I183" s="151"/>
      <c r="L183" s="33"/>
      <c r="M183" s="152"/>
      <c r="T183" s="54"/>
      <c r="AT183" s="17" t="s">
        <v>358</v>
      </c>
      <c r="AU183" s="17" t="s">
        <v>113</v>
      </c>
    </row>
    <row r="184" spans="2:65" s="12" customFormat="1" ht="10.199999999999999">
      <c r="B184" s="153"/>
      <c r="D184" s="154" t="s">
        <v>360</v>
      </c>
      <c r="E184" s="155" t="s">
        <v>32</v>
      </c>
      <c r="F184" s="156" t="s">
        <v>361</v>
      </c>
      <c r="H184" s="155" t="s">
        <v>32</v>
      </c>
      <c r="I184" s="157"/>
      <c r="L184" s="153"/>
      <c r="M184" s="158"/>
      <c r="T184" s="159"/>
      <c r="AT184" s="155" t="s">
        <v>360</v>
      </c>
      <c r="AU184" s="155" t="s">
        <v>113</v>
      </c>
      <c r="AV184" s="12" t="s">
        <v>85</v>
      </c>
      <c r="AW184" s="12" t="s">
        <v>39</v>
      </c>
      <c r="AX184" s="12" t="s">
        <v>78</v>
      </c>
      <c r="AY184" s="155" t="s">
        <v>348</v>
      </c>
    </row>
    <row r="185" spans="2:65" s="12" customFormat="1" ht="10.199999999999999">
      <c r="B185" s="153"/>
      <c r="D185" s="154" t="s">
        <v>360</v>
      </c>
      <c r="E185" s="155" t="s">
        <v>32</v>
      </c>
      <c r="F185" s="156" t="s">
        <v>362</v>
      </c>
      <c r="H185" s="155" t="s">
        <v>32</v>
      </c>
      <c r="I185" s="157"/>
      <c r="L185" s="153"/>
      <c r="M185" s="158"/>
      <c r="T185" s="159"/>
      <c r="AT185" s="155" t="s">
        <v>360</v>
      </c>
      <c r="AU185" s="155" t="s">
        <v>113</v>
      </c>
      <c r="AV185" s="12" t="s">
        <v>85</v>
      </c>
      <c r="AW185" s="12" t="s">
        <v>39</v>
      </c>
      <c r="AX185" s="12" t="s">
        <v>78</v>
      </c>
      <c r="AY185" s="155" t="s">
        <v>348</v>
      </c>
    </row>
    <row r="186" spans="2:65" s="12" customFormat="1" ht="10.199999999999999">
      <c r="B186" s="153"/>
      <c r="D186" s="154" t="s">
        <v>360</v>
      </c>
      <c r="E186" s="155" t="s">
        <v>32</v>
      </c>
      <c r="F186" s="156" t="s">
        <v>2188</v>
      </c>
      <c r="H186" s="155" t="s">
        <v>32</v>
      </c>
      <c r="I186" s="157"/>
      <c r="L186" s="153"/>
      <c r="M186" s="158"/>
      <c r="T186" s="159"/>
      <c r="AT186" s="155" t="s">
        <v>360</v>
      </c>
      <c r="AU186" s="155" t="s">
        <v>113</v>
      </c>
      <c r="AV186" s="12" t="s">
        <v>85</v>
      </c>
      <c r="AW186" s="12" t="s">
        <v>39</v>
      </c>
      <c r="AX186" s="12" t="s">
        <v>78</v>
      </c>
      <c r="AY186" s="155" t="s">
        <v>348</v>
      </c>
    </row>
    <row r="187" spans="2:65" s="12" customFormat="1" ht="10.199999999999999">
      <c r="B187" s="153"/>
      <c r="D187" s="154" t="s">
        <v>360</v>
      </c>
      <c r="E187" s="155" t="s">
        <v>32</v>
      </c>
      <c r="F187" s="156" t="s">
        <v>2189</v>
      </c>
      <c r="H187" s="155" t="s">
        <v>32</v>
      </c>
      <c r="I187" s="157"/>
      <c r="L187" s="153"/>
      <c r="M187" s="158"/>
      <c r="T187" s="159"/>
      <c r="AT187" s="155" t="s">
        <v>360</v>
      </c>
      <c r="AU187" s="155" t="s">
        <v>113</v>
      </c>
      <c r="AV187" s="12" t="s">
        <v>85</v>
      </c>
      <c r="AW187" s="12" t="s">
        <v>39</v>
      </c>
      <c r="AX187" s="12" t="s">
        <v>78</v>
      </c>
      <c r="AY187" s="155" t="s">
        <v>348</v>
      </c>
    </row>
    <row r="188" spans="2:65" s="12" customFormat="1" ht="10.199999999999999">
      <c r="B188" s="153"/>
      <c r="D188" s="154" t="s">
        <v>360</v>
      </c>
      <c r="E188" s="155" t="s">
        <v>32</v>
      </c>
      <c r="F188" s="156" t="s">
        <v>2190</v>
      </c>
      <c r="H188" s="155" t="s">
        <v>32</v>
      </c>
      <c r="I188" s="157"/>
      <c r="L188" s="153"/>
      <c r="M188" s="158"/>
      <c r="T188" s="159"/>
      <c r="AT188" s="155" t="s">
        <v>360</v>
      </c>
      <c r="AU188" s="155" t="s">
        <v>113</v>
      </c>
      <c r="AV188" s="12" t="s">
        <v>85</v>
      </c>
      <c r="AW188" s="12" t="s">
        <v>39</v>
      </c>
      <c r="AX188" s="12" t="s">
        <v>78</v>
      </c>
      <c r="AY188" s="155" t="s">
        <v>348</v>
      </c>
    </row>
    <row r="189" spans="2:65" s="12" customFormat="1" ht="10.199999999999999">
      <c r="B189" s="153"/>
      <c r="D189" s="154" t="s">
        <v>360</v>
      </c>
      <c r="E189" s="155" t="s">
        <v>32</v>
      </c>
      <c r="F189" s="156" t="s">
        <v>2191</v>
      </c>
      <c r="H189" s="155" t="s">
        <v>32</v>
      </c>
      <c r="I189" s="157"/>
      <c r="L189" s="153"/>
      <c r="M189" s="158"/>
      <c r="T189" s="159"/>
      <c r="AT189" s="155" t="s">
        <v>360</v>
      </c>
      <c r="AU189" s="155" t="s">
        <v>113</v>
      </c>
      <c r="AV189" s="12" t="s">
        <v>85</v>
      </c>
      <c r="AW189" s="12" t="s">
        <v>39</v>
      </c>
      <c r="AX189" s="12" t="s">
        <v>78</v>
      </c>
      <c r="AY189" s="155" t="s">
        <v>348</v>
      </c>
    </row>
    <row r="190" spans="2:65" s="12" customFormat="1" ht="10.199999999999999">
      <c r="B190" s="153"/>
      <c r="D190" s="154" t="s">
        <v>360</v>
      </c>
      <c r="E190" s="155" t="s">
        <v>32</v>
      </c>
      <c r="F190" s="156" t="s">
        <v>2192</v>
      </c>
      <c r="H190" s="155" t="s">
        <v>32</v>
      </c>
      <c r="I190" s="157"/>
      <c r="L190" s="153"/>
      <c r="M190" s="158"/>
      <c r="T190" s="159"/>
      <c r="AT190" s="155" t="s">
        <v>360</v>
      </c>
      <c r="AU190" s="155" t="s">
        <v>113</v>
      </c>
      <c r="AV190" s="12" t="s">
        <v>85</v>
      </c>
      <c r="AW190" s="12" t="s">
        <v>39</v>
      </c>
      <c r="AX190" s="12" t="s">
        <v>78</v>
      </c>
      <c r="AY190" s="155" t="s">
        <v>348</v>
      </c>
    </row>
    <row r="191" spans="2:65" s="12" customFormat="1" ht="10.199999999999999">
      <c r="B191" s="153"/>
      <c r="D191" s="154" t="s">
        <v>360</v>
      </c>
      <c r="E191" s="155" t="s">
        <v>32</v>
      </c>
      <c r="F191" s="156" t="s">
        <v>2193</v>
      </c>
      <c r="H191" s="155" t="s">
        <v>32</v>
      </c>
      <c r="I191" s="157"/>
      <c r="L191" s="153"/>
      <c r="M191" s="158"/>
      <c r="T191" s="159"/>
      <c r="AT191" s="155" t="s">
        <v>360</v>
      </c>
      <c r="AU191" s="155" t="s">
        <v>113</v>
      </c>
      <c r="AV191" s="12" t="s">
        <v>85</v>
      </c>
      <c r="AW191" s="12" t="s">
        <v>39</v>
      </c>
      <c r="AX191" s="12" t="s">
        <v>78</v>
      </c>
      <c r="AY191" s="155" t="s">
        <v>348</v>
      </c>
    </row>
    <row r="192" spans="2:65" s="13" customFormat="1" ht="10.199999999999999">
      <c r="B192" s="160"/>
      <c r="D192" s="154" t="s">
        <v>360</v>
      </c>
      <c r="E192" s="162" t="s">
        <v>32</v>
      </c>
      <c r="F192" s="170" t="s">
        <v>225</v>
      </c>
      <c r="H192" s="163">
        <v>673.1</v>
      </c>
      <c r="I192" s="164"/>
      <c r="L192" s="160"/>
      <c r="M192" s="165"/>
      <c r="T192" s="166"/>
      <c r="AT192" s="161" t="s">
        <v>360</v>
      </c>
      <c r="AU192" s="161" t="s">
        <v>113</v>
      </c>
      <c r="AV192" s="13" t="s">
        <v>87</v>
      </c>
      <c r="AW192" s="13" t="s">
        <v>39</v>
      </c>
      <c r="AX192" s="13" t="s">
        <v>85</v>
      </c>
      <c r="AY192" s="161" t="s">
        <v>348</v>
      </c>
    </row>
    <row r="193" spans="2:65" s="1" customFormat="1" ht="10.199999999999999">
      <c r="B193" s="33"/>
      <c r="D193" s="154" t="s">
        <v>376</v>
      </c>
      <c r="F193" s="167" t="s">
        <v>2174</v>
      </c>
      <c r="L193" s="33"/>
      <c r="M193" s="152"/>
      <c r="T193" s="54"/>
      <c r="AU193" s="17" t="s">
        <v>113</v>
      </c>
    </row>
    <row r="194" spans="2:65" s="1" customFormat="1" ht="10.199999999999999">
      <c r="B194" s="33"/>
      <c r="D194" s="154" t="s">
        <v>376</v>
      </c>
      <c r="F194" s="168" t="s">
        <v>2175</v>
      </c>
      <c r="H194" s="169">
        <v>168.98</v>
      </c>
      <c r="L194" s="33"/>
      <c r="M194" s="152"/>
      <c r="T194" s="54"/>
      <c r="AU194" s="17" t="s">
        <v>113</v>
      </c>
    </row>
    <row r="195" spans="2:65" s="1" customFormat="1" ht="10.199999999999999">
      <c r="B195" s="33"/>
      <c r="D195" s="154" t="s">
        <v>376</v>
      </c>
      <c r="F195" s="167" t="s">
        <v>2176</v>
      </c>
      <c r="L195" s="33"/>
      <c r="M195" s="152"/>
      <c r="T195" s="54"/>
      <c r="AU195" s="17" t="s">
        <v>113</v>
      </c>
    </row>
    <row r="196" spans="2:65" s="1" customFormat="1" ht="10.199999999999999">
      <c r="B196" s="33"/>
      <c r="D196" s="154" t="s">
        <v>376</v>
      </c>
      <c r="F196" s="168" t="s">
        <v>2177</v>
      </c>
      <c r="H196" s="169">
        <v>8.98</v>
      </c>
      <c r="L196" s="33"/>
      <c r="M196" s="152"/>
      <c r="T196" s="54"/>
      <c r="AU196" s="17" t="s">
        <v>113</v>
      </c>
    </row>
    <row r="197" spans="2:65" s="1" customFormat="1" ht="10.199999999999999">
      <c r="B197" s="33"/>
      <c r="D197" s="154" t="s">
        <v>376</v>
      </c>
      <c r="F197" s="167" t="s">
        <v>2180</v>
      </c>
      <c r="L197" s="33"/>
      <c r="M197" s="152"/>
      <c r="T197" s="54"/>
      <c r="AU197" s="17" t="s">
        <v>113</v>
      </c>
    </row>
    <row r="198" spans="2:65" s="1" customFormat="1" ht="10.199999999999999">
      <c r="B198" s="33"/>
      <c r="D198" s="154" t="s">
        <v>376</v>
      </c>
      <c r="F198" s="168" t="s">
        <v>2181</v>
      </c>
      <c r="H198" s="169">
        <v>33.39</v>
      </c>
      <c r="L198" s="33"/>
      <c r="M198" s="152"/>
      <c r="T198" s="54"/>
      <c r="AU198" s="17" t="s">
        <v>113</v>
      </c>
    </row>
    <row r="199" spans="2:65" s="1" customFormat="1" ht="10.199999999999999">
      <c r="B199" s="33"/>
      <c r="D199" s="154" t="s">
        <v>376</v>
      </c>
      <c r="F199" s="167" t="s">
        <v>2194</v>
      </c>
      <c r="L199" s="33"/>
      <c r="M199" s="152"/>
      <c r="T199" s="54"/>
      <c r="AU199" s="17" t="s">
        <v>113</v>
      </c>
    </row>
    <row r="200" spans="2:65" s="1" customFormat="1" ht="10.199999999999999">
      <c r="B200" s="33"/>
      <c r="D200" s="154" t="s">
        <v>376</v>
      </c>
      <c r="F200" s="168" t="s">
        <v>2195</v>
      </c>
      <c r="H200" s="169">
        <v>256.79000000000002</v>
      </c>
      <c r="L200" s="33"/>
      <c r="M200" s="152"/>
      <c r="T200" s="54"/>
      <c r="AU200" s="17" t="s">
        <v>113</v>
      </c>
    </row>
    <row r="201" spans="2:65" s="1" customFormat="1" ht="10.199999999999999">
      <c r="B201" s="33"/>
      <c r="D201" s="154" t="s">
        <v>376</v>
      </c>
      <c r="F201" s="167" t="s">
        <v>2196</v>
      </c>
      <c r="L201" s="33"/>
      <c r="M201" s="152"/>
      <c r="T201" s="54"/>
      <c r="AU201" s="17" t="s">
        <v>113</v>
      </c>
    </row>
    <row r="202" spans="2:65" s="1" customFormat="1" ht="10.199999999999999">
      <c r="B202" s="33"/>
      <c r="D202" s="154" t="s">
        <v>376</v>
      </c>
      <c r="F202" s="168" t="s">
        <v>2197</v>
      </c>
      <c r="H202" s="169">
        <v>1.62</v>
      </c>
      <c r="L202" s="33"/>
      <c r="M202" s="152"/>
      <c r="T202" s="54"/>
      <c r="AU202" s="17" t="s">
        <v>113</v>
      </c>
    </row>
    <row r="203" spans="2:65" s="11" customFormat="1" ht="22.8" customHeight="1">
      <c r="B203" s="124"/>
      <c r="D203" s="125" t="s">
        <v>77</v>
      </c>
      <c r="E203" s="134" t="s">
        <v>87</v>
      </c>
      <c r="F203" s="134" t="s">
        <v>430</v>
      </c>
      <c r="I203" s="127"/>
      <c r="J203" s="135">
        <f>BK203</f>
        <v>0</v>
      </c>
      <c r="L203" s="124"/>
      <c r="M203" s="129"/>
      <c r="P203" s="130">
        <f>P204</f>
        <v>0</v>
      </c>
      <c r="R203" s="130">
        <f>R204</f>
        <v>15.540139700000001</v>
      </c>
      <c r="T203" s="131">
        <f>T204</f>
        <v>0</v>
      </c>
      <c r="AR203" s="125" t="s">
        <v>85</v>
      </c>
      <c r="AT203" s="132" t="s">
        <v>77</v>
      </c>
      <c r="AU203" s="132" t="s">
        <v>85</v>
      </c>
      <c r="AY203" s="125" t="s">
        <v>348</v>
      </c>
      <c r="BK203" s="133">
        <f>BK204</f>
        <v>0</v>
      </c>
    </row>
    <row r="204" spans="2:65" s="11" customFormat="1" ht="20.85" customHeight="1">
      <c r="B204" s="124"/>
      <c r="D204" s="125" t="s">
        <v>77</v>
      </c>
      <c r="E204" s="134" t="s">
        <v>431</v>
      </c>
      <c r="F204" s="134" t="s">
        <v>432</v>
      </c>
      <c r="I204" s="127"/>
      <c r="J204" s="135">
        <f>BK204</f>
        <v>0</v>
      </c>
      <c r="L204" s="124"/>
      <c r="M204" s="129"/>
      <c r="P204" s="130">
        <f>SUM(P205:P272)</f>
        <v>0</v>
      </c>
      <c r="R204" s="130">
        <f>SUM(R205:R272)</f>
        <v>15.540139700000001</v>
      </c>
      <c r="T204" s="131">
        <f>SUM(T205:T272)</f>
        <v>0</v>
      </c>
      <c r="AR204" s="125" t="s">
        <v>85</v>
      </c>
      <c r="AT204" s="132" t="s">
        <v>77</v>
      </c>
      <c r="AU204" s="132" t="s">
        <v>87</v>
      </c>
      <c r="AY204" s="125" t="s">
        <v>348</v>
      </c>
      <c r="BK204" s="133">
        <f>SUM(BK205:BK272)</f>
        <v>0</v>
      </c>
    </row>
    <row r="205" spans="2:65" s="1" customFormat="1" ht="44.25" customHeight="1">
      <c r="B205" s="33"/>
      <c r="C205" s="136" t="s">
        <v>433</v>
      </c>
      <c r="D205" s="136" t="s">
        <v>352</v>
      </c>
      <c r="E205" s="137" t="s">
        <v>453</v>
      </c>
      <c r="F205" s="138" t="s">
        <v>454</v>
      </c>
      <c r="G205" s="139" t="s">
        <v>355</v>
      </c>
      <c r="H205" s="140">
        <v>14.644</v>
      </c>
      <c r="I205" s="141"/>
      <c r="J205" s="142">
        <f>ROUND(I205*H205,2)</f>
        <v>0</v>
      </c>
      <c r="K205" s="138" t="s">
        <v>356</v>
      </c>
      <c r="L205" s="33"/>
      <c r="M205" s="143" t="s">
        <v>32</v>
      </c>
      <c r="N205" s="144" t="s">
        <v>49</v>
      </c>
      <c r="P205" s="145">
        <f>O205*H205</f>
        <v>0</v>
      </c>
      <c r="Q205" s="145">
        <v>0</v>
      </c>
      <c r="R205" s="145">
        <f>Q205*H205</f>
        <v>0</v>
      </c>
      <c r="S205" s="145">
        <v>0</v>
      </c>
      <c r="T205" s="146">
        <f>S205*H205</f>
        <v>0</v>
      </c>
      <c r="AR205" s="147" t="s">
        <v>133</v>
      </c>
      <c r="AT205" s="147" t="s">
        <v>352</v>
      </c>
      <c r="AU205" s="147" t="s">
        <v>113</v>
      </c>
      <c r="AY205" s="17" t="s">
        <v>348</v>
      </c>
      <c r="BE205" s="148">
        <f>IF(N205="základní",J205,0)</f>
        <v>0</v>
      </c>
      <c r="BF205" s="148">
        <f>IF(N205="snížená",J205,0)</f>
        <v>0</v>
      </c>
      <c r="BG205" s="148">
        <f>IF(N205="zákl. přenesená",J205,0)</f>
        <v>0</v>
      </c>
      <c r="BH205" s="148">
        <f>IF(N205="sníž. přenesená",J205,0)</f>
        <v>0</v>
      </c>
      <c r="BI205" s="148">
        <f>IF(N205="nulová",J205,0)</f>
        <v>0</v>
      </c>
      <c r="BJ205" s="17" t="s">
        <v>85</v>
      </c>
      <c r="BK205" s="148">
        <f>ROUND(I205*H205,2)</f>
        <v>0</v>
      </c>
      <c r="BL205" s="17" t="s">
        <v>133</v>
      </c>
      <c r="BM205" s="147" t="s">
        <v>2202</v>
      </c>
    </row>
    <row r="206" spans="2:65" s="1" customFormat="1" ht="10.199999999999999">
      <c r="B206" s="33"/>
      <c r="D206" s="149" t="s">
        <v>358</v>
      </c>
      <c r="F206" s="150" t="s">
        <v>456</v>
      </c>
      <c r="I206" s="151"/>
      <c r="L206" s="33"/>
      <c r="M206" s="152"/>
      <c r="T206" s="54"/>
      <c r="AT206" s="17" t="s">
        <v>358</v>
      </c>
      <c r="AU206" s="17" t="s">
        <v>113</v>
      </c>
    </row>
    <row r="207" spans="2:65" s="12" customFormat="1" ht="10.199999999999999">
      <c r="B207" s="153"/>
      <c r="D207" s="154" t="s">
        <v>360</v>
      </c>
      <c r="E207" s="155" t="s">
        <v>32</v>
      </c>
      <c r="F207" s="156" t="s">
        <v>361</v>
      </c>
      <c r="H207" s="155" t="s">
        <v>32</v>
      </c>
      <c r="I207" s="157"/>
      <c r="L207" s="153"/>
      <c r="M207" s="158"/>
      <c r="T207" s="159"/>
      <c r="AT207" s="155" t="s">
        <v>360</v>
      </c>
      <c r="AU207" s="155" t="s">
        <v>113</v>
      </c>
      <c r="AV207" s="12" t="s">
        <v>85</v>
      </c>
      <c r="AW207" s="12" t="s">
        <v>39</v>
      </c>
      <c r="AX207" s="12" t="s">
        <v>78</v>
      </c>
      <c r="AY207" s="155" t="s">
        <v>348</v>
      </c>
    </row>
    <row r="208" spans="2:65" s="12" customFormat="1" ht="10.199999999999999">
      <c r="B208" s="153"/>
      <c r="D208" s="154" t="s">
        <v>360</v>
      </c>
      <c r="E208" s="155" t="s">
        <v>32</v>
      </c>
      <c r="F208" s="156" t="s">
        <v>362</v>
      </c>
      <c r="H208" s="155" t="s">
        <v>32</v>
      </c>
      <c r="I208" s="157"/>
      <c r="L208" s="153"/>
      <c r="M208" s="158"/>
      <c r="T208" s="159"/>
      <c r="AT208" s="155" t="s">
        <v>360</v>
      </c>
      <c r="AU208" s="155" t="s">
        <v>113</v>
      </c>
      <c r="AV208" s="12" t="s">
        <v>85</v>
      </c>
      <c r="AW208" s="12" t="s">
        <v>39</v>
      </c>
      <c r="AX208" s="12" t="s">
        <v>78</v>
      </c>
      <c r="AY208" s="155" t="s">
        <v>348</v>
      </c>
    </row>
    <row r="209" spans="2:65" s="12" customFormat="1" ht="10.199999999999999">
      <c r="B209" s="153"/>
      <c r="D209" s="154" t="s">
        <v>360</v>
      </c>
      <c r="E209" s="155" t="s">
        <v>32</v>
      </c>
      <c r="F209" s="156" t="s">
        <v>559</v>
      </c>
      <c r="H209" s="155" t="s">
        <v>32</v>
      </c>
      <c r="I209" s="157"/>
      <c r="L209" s="153"/>
      <c r="M209" s="158"/>
      <c r="T209" s="159"/>
      <c r="AT209" s="155" t="s">
        <v>360</v>
      </c>
      <c r="AU209" s="155" t="s">
        <v>113</v>
      </c>
      <c r="AV209" s="12" t="s">
        <v>85</v>
      </c>
      <c r="AW209" s="12" t="s">
        <v>39</v>
      </c>
      <c r="AX209" s="12" t="s">
        <v>78</v>
      </c>
      <c r="AY209" s="155" t="s">
        <v>348</v>
      </c>
    </row>
    <row r="210" spans="2:65" s="12" customFormat="1" ht="10.199999999999999">
      <c r="B210" s="153"/>
      <c r="D210" s="154" t="s">
        <v>360</v>
      </c>
      <c r="E210" s="155" t="s">
        <v>32</v>
      </c>
      <c r="F210" s="156" t="s">
        <v>458</v>
      </c>
      <c r="H210" s="155" t="s">
        <v>32</v>
      </c>
      <c r="I210" s="157"/>
      <c r="L210" s="153"/>
      <c r="M210" s="158"/>
      <c r="T210" s="159"/>
      <c r="AT210" s="155" t="s">
        <v>360</v>
      </c>
      <c r="AU210" s="155" t="s">
        <v>113</v>
      </c>
      <c r="AV210" s="12" t="s">
        <v>85</v>
      </c>
      <c r="AW210" s="12" t="s">
        <v>39</v>
      </c>
      <c r="AX210" s="12" t="s">
        <v>78</v>
      </c>
      <c r="AY210" s="155" t="s">
        <v>348</v>
      </c>
    </row>
    <row r="211" spans="2:65" s="12" customFormat="1" ht="10.199999999999999">
      <c r="B211" s="153"/>
      <c r="D211" s="154" t="s">
        <v>360</v>
      </c>
      <c r="E211" s="155" t="s">
        <v>32</v>
      </c>
      <c r="F211" s="156" t="s">
        <v>2203</v>
      </c>
      <c r="H211" s="155" t="s">
        <v>32</v>
      </c>
      <c r="I211" s="157"/>
      <c r="L211" s="153"/>
      <c r="M211" s="158"/>
      <c r="T211" s="159"/>
      <c r="AT211" s="155" t="s">
        <v>360</v>
      </c>
      <c r="AU211" s="155" t="s">
        <v>113</v>
      </c>
      <c r="AV211" s="12" t="s">
        <v>85</v>
      </c>
      <c r="AW211" s="12" t="s">
        <v>39</v>
      </c>
      <c r="AX211" s="12" t="s">
        <v>78</v>
      </c>
      <c r="AY211" s="155" t="s">
        <v>348</v>
      </c>
    </row>
    <row r="212" spans="2:65" s="12" customFormat="1" ht="10.199999999999999">
      <c r="B212" s="153"/>
      <c r="D212" s="154" t="s">
        <v>360</v>
      </c>
      <c r="E212" s="155" t="s">
        <v>32</v>
      </c>
      <c r="F212" s="156" t="s">
        <v>2204</v>
      </c>
      <c r="H212" s="155" t="s">
        <v>32</v>
      </c>
      <c r="I212" s="157"/>
      <c r="L212" s="153"/>
      <c r="M212" s="158"/>
      <c r="T212" s="159"/>
      <c r="AT212" s="155" t="s">
        <v>360</v>
      </c>
      <c r="AU212" s="155" t="s">
        <v>113</v>
      </c>
      <c r="AV212" s="12" t="s">
        <v>85</v>
      </c>
      <c r="AW212" s="12" t="s">
        <v>39</v>
      </c>
      <c r="AX212" s="12" t="s">
        <v>78</v>
      </c>
      <c r="AY212" s="155" t="s">
        <v>348</v>
      </c>
    </row>
    <row r="213" spans="2:65" s="13" customFormat="1" ht="10.199999999999999">
      <c r="B213" s="160"/>
      <c r="D213" s="154" t="s">
        <v>360</v>
      </c>
      <c r="E213" s="162" t="s">
        <v>32</v>
      </c>
      <c r="F213" s="170" t="s">
        <v>184</v>
      </c>
      <c r="H213" s="163">
        <v>14.644</v>
      </c>
      <c r="I213" s="164"/>
      <c r="L213" s="160"/>
      <c r="M213" s="165"/>
      <c r="T213" s="166"/>
      <c r="AT213" s="161" t="s">
        <v>360</v>
      </c>
      <c r="AU213" s="161" t="s">
        <v>113</v>
      </c>
      <c r="AV213" s="13" t="s">
        <v>87</v>
      </c>
      <c r="AW213" s="13" t="s">
        <v>39</v>
      </c>
      <c r="AX213" s="13" t="s">
        <v>85</v>
      </c>
      <c r="AY213" s="161" t="s">
        <v>348</v>
      </c>
    </row>
    <row r="214" spans="2:65" s="1" customFormat="1" ht="62.7" customHeight="1">
      <c r="B214" s="33"/>
      <c r="C214" s="136" t="s">
        <v>445</v>
      </c>
      <c r="D214" s="136" t="s">
        <v>352</v>
      </c>
      <c r="E214" s="137" t="s">
        <v>395</v>
      </c>
      <c r="F214" s="138" t="s">
        <v>396</v>
      </c>
      <c r="G214" s="139" t="s">
        <v>355</v>
      </c>
      <c r="H214" s="140">
        <v>14.644</v>
      </c>
      <c r="I214" s="141"/>
      <c r="J214" s="142">
        <f>ROUND(I214*H214,2)</f>
        <v>0</v>
      </c>
      <c r="K214" s="138" t="s">
        <v>356</v>
      </c>
      <c r="L214" s="33"/>
      <c r="M214" s="143" t="s">
        <v>32</v>
      </c>
      <c r="N214" s="144" t="s">
        <v>49</v>
      </c>
      <c r="P214" s="145">
        <f>O214*H214</f>
        <v>0</v>
      </c>
      <c r="Q214" s="145">
        <v>0</v>
      </c>
      <c r="R214" s="145">
        <f>Q214*H214</f>
        <v>0</v>
      </c>
      <c r="S214" s="145">
        <v>0</v>
      </c>
      <c r="T214" s="146">
        <f>S214*H214</f>
        <v>0</v>
      </c>
      <c r="AR214" s="147" t="s">
        <v>133</v>
      </c>
      <c r="AT214" s="147" t="s">
        <v>352</v>
      </c>
      <c r="AU214" s="147" t="s">
        <v>113</v>
      </c>
      <c r="AY214" s="17" t="s">
        <v>348</v>
      </c>
      <c r="BE214" s="148">
        <f>IF(N214="základní",J214,0)</f>
        <v>0</v>
      </c>
      <c r="BF214" s="148">
        <f>IF(N214="snížená",J214,0)</f>
        <v>0</v>
      </c>
      <c r="BG214" s="148">
        <f>IF(N214="zákl. přenesená",J214,0)</f>
        <v>0</v>
      </c>
      <c r="BH214" s="148">
        <f>IF(N214="sníž. přenesená",J214,0)</f>
        <v>0</v>
      </c>
      <c r="BI214" s="148">
        <f>IF(N214="nulová",J214,0)</f>
        <v>0</v>
      </c>
      <c r="BJ214" s="17" t="s">
        <v>85</v>
      </c>
      <c r="BK214" s="148">
        <f>ROUND(I214*H214,2)</f>
        <v>0</v>
      </c>
      <c r="BL214" s="17" t="s">
        <v>133</v>
      </c>
      <c r="BM214" s="147" t="s">
        <v>2205</v>
      </c>
    </row>
    <row r="215" spans="2:65" s="1" customFormat="1" ht="10.199999999999999">
      <c r="B215" s="33"/>
      <c r="D215" s="149" t="s">
        <v>358</v>
      </c>
      <c r="F215" s="150" t="s">
        <v>398</v>
      </c>
      <c r="I215" s="151"/>
      <c r="L215" s="33"/>
      <c r="M215" s="152"/>
      <c r="T215" s="54"/>
      <c r="AT215" s="17" t="s">
        <v>358</v>
      </c>
      <c r="AU215" s="17" t="s">
        <v>113</v>
      </c>
    </row>
    <row r="216" spans="2:65" s="12" customFormat="1" ht="10.199999999999999">
      <c r="B216" s="153"/>
      <c r="D216" s="154" t="s">
        <v>360</v>
      </c>
      <c r="E216" s="155" t="s">
        <v>32</v>
      </c>
      <c r="F216" s="156" t="s">
        <v>2183</v>
      </c>
      <c r="H216" s="155" t="s">
        <v>32</v>
      </c>
      <c r="I216" s="157"/>
      <c r="L216" s="153"/>
      <c r="M216" s="158"/>
      <c r="T216" s="159"/>
      <c r="AT216" s="155" t="s">
        <v>360</v>
      </c>
      <c r="AU216" s="155" t="s">
        <v>113</v>
      </c>
      <c r="AV216" s="12" t="s">
        <v>85</v>
      </c>
      <c r="AW216" s="12" t="s">
        <v>39</v>
      </c>
      <c r="AX216" s="12" t="s">
        <v>78</v>
      </c>
      <c r="AY216" s="155" t="s">
        <v>348</v>
      </c>
    </row>
    <row r="217" spans="2:65" s="12" customFormat="1" ht="10.199999999999999">
      <c r="B217" s="153"/>
      <c r="D217" s="154" t="s">
        <v>360</v>
      </c>
      <c r="E217" s="155" t="s">
        <v>32</v>
      </c>
      <c r="F217" s="156" t="s">
        <v>2206</v>
      </c>
      <c r="H217" s="155" t="s">
        <v>32</v>
      </c>
      <c r="I217" s="157"/>
      <c r="L217" s="153"/>
      <c r="M217" s="158"/>
      <c r="T217" s="159"/>
      <c r="AT217" s="155" t="s">
        <v>360</v>
      </c>
      <c r="AU217" s="155" t="s">
        <v>113</v>
      </c>
      <c r="AV217" s="12" t="s">
        <v>85</v>
      </c>
      <c r="AW217" s="12" t="s">
        <v>39</v>
      </c>
      <c r="AX217" s="12" t="s">
        <v>78</v>
      </c>
      <c r="AY217" s="155" t="s">
        <v>348</v>
      </c>
    </row>
    <row r="218" spans="2:65" s="13" customFormat="1" ht="10.199999999999999">
      <c r="B218" s="160"/>
      <c r="D218" s="154" t="s">
        <v>360</v>
      </c>
      <c r="E218" s="161" t="s">
        <v>32</v>
      </c>
      <c r="F218" s="162" t="s">
        <v>2115</v>
      </c>
      <c r="H218" s="163">
        <v>14.644</v>
      </c>
      <c r="I218" s="164"/>
      <c r="L218" s="160"/>
      <c r="M218" s="165"/>
      <c r="T218" s="166"/>
      <c r="AT218" s="161" t="s">
        <v>360</v>
      </c>
      <c r="AU218" s="161" t="s">
        <v>113</v>
      </c>
      <c r="AV218" s="13" t="s">
        <v>87</v>
      </c>
      <c r="AW218" s="13" t="s">
        <v>39</v>
      </c>
      <c r="AX218" s="13" t="s">
        <v>85</v>
      </c>
      <c r="AY218" s="161" t="s">
        <v>348</v>
      </c>
    </row>
    <row r="219" spans="2:65" s="1" customFormat="1" ht="66.75" customHeight="1">
      <c r="B219" s="33"/>
      <c r="C219" s="136" t="s">
        <v>452</v>
      </c>
      <c r="D219" s="136" t="s">
        <v>352</v>
      </c>
      <c r="E219" s="137" t="s">
        <v>401</v>
      </c>
      <c r="F219" s="138" t="s">
        <v>402</v>
      </c>
      <c r="G219" s="139" t="s">
        <v>355</v>
      </c>
      <c r="H219" s="140">
        <v>73.22</v>
      </c>
      <c r="I219" s="141"/>
      <c r="J219" s="142">
        <f>ROUND(I219*H219,2)</f>
        <v>0</v>
      </c>
      <c r="K219" s="138" t="s">
        <v>356</v>
      </c>
      <c r="L219" s="33"/>
      <c r="M219" s="143" t="s">
        <v>32</v>
      </c>
      <c r="N219" s="144" t="s">
        <v>49</v>
      </c>
      <c r="P219" s="145">
        <f>O219*H219</f>
        <v>0</v>
      </c>
      <c r="Q219" s="145">
        <v>0</v>
      </c>
      <c r="R219" s="145">
        <f>Q219*H219</f>
        <v>0</v>
      </c>
      <c r="S219" s="145">
        <v>0</v>
      </c>
      <c r="T219" s="146">
        <f>S219*H219</f>
        <v>0</v>
      </c>
      <c r="AR219" s="147" t="s">
        <v>133</v>
      </c>
      <c r="AT219" s="147" t="s">
        <v>352</v>
      </c>
      <c r="AU219" s="147" t="s">
        <v>113</v>
      </c>
      <c r="AY219" s="17" t="s">
        <v>348</v>
      </c>
      <c r="BE219" s="148">
        <f>IF(N219="základní",J219,0)</f>
        <v>0</v>
      </c>
      <c r="BF219" s="148">
        <f>IF(N219="snížená",J219,0)</f>
        <v>0</v>
      </c>
      <c r="BG219" s="148">
        <f>IF(N219="zákl. přenesená",J219,0)</f>
        <v>0</v>
      </c>
      <c r="BH219" s="148">
        <f>IF(N219="sníž. přenesená",J219,0)</f>
        <v>0</v>
      </c>
      <c r="BI219" s="148">
        <f>IF(N219="nulová",J219,0)</f>
        <v>0</v>
      </c>
      <c r="BJ219" s="17" t="s">
        <v>85</v>
      </c>
      <c r="BK219" s="148">
        <f>ROUND(I219*H219,2)</f>
        <v>0</v>
      </c>
      <c r="BL219" s="17" t="s">
        <v>133</v>
      </c>
      <c r="BM219" s="147" t="s">
        <v>2207</v>
      </c>
    </row>
    <row r="220" spans="2:65" s="1" customFormat="1" ht="10.199999999999999">
      <c r="B220" s="33"/>
      <c r="D220" s="149" t="s">
        <v>358</v>
      </c>
      <c r="F220" s="150" t="s">
        <v>404</v>
      </c>
      <c r="I220" s="151"/>
      <c r="L220" s="33"/>
      <c r="M220" s="152"/>
      <c r="T220" s="54"/>
      <c r="AT220" s="17" t="s">
        <v>358</v>
      </c>
      <c r="AU220" s="17" t="s">
        <v>113</v>
      </c>
    </row>
    <row r="221" spans="2:65" s="12" customFormat="1" ht="10.199999999999999">
      <c r="B221" s="153"/>
      <c r="D221" s="154" t="s">
        <v>360</v>
      </c>
      <c r="E221" s="155" t="s">
        <v>32</v>
      </c>
      <c r="F221" s="156" t="s">
        <v>2183</v>
      </c>
      <c r="H221" s="155" t="s">
        <v>32</v>
      </c>
      <c r="I221" s="157"/>
      <c r="L221" s="153"/>
      <c r="M221" s="158"/>
      <c r="T221" s="159"/>
      <c r="AT221" s="155" t="s">
        <v>360</v>
      </c>
      <c r="AU221" s="155" t="s">
        <v>113</v>
      </c>
      <c r="AV221" s="12" t="s">
        <v>85</v>
      </c>
      <c r="AW221" s="12" t="s">
        <v>39</v>
      </c>
      <c r="AX221" s="12" t="s">
        <v>78</v>
      </c>
      <c r="AY221" s="155" t="s">
        <v>348</v>
      </c>
    </row>
    <row r="222" spans="2:65" s="12" customFormat="1" ht="10.199999999999999">
      <c r="B222" s="153"/>
      <c r="D222" s="154" t="s">
        <v>360</v>
      </c>
      <c r="E222" s="155" t="s">
        <v>32</v>
      </c>
      <c r="F222" s="156" t="s">
        <v>2206</v>
      </c>
      <c r="H222" s="155" t="s">
        <v>32</v>
      </c>
      <c r="I222" s="157"/>
      <c r="L222" s="153"/>
      <c r="M222" s="158"/>
      <c r="T222" s="159"/>
      <c r="AT222" s="155" t="s">
        <v>360</v>
      </c>
      <c r="AU222" s="155" t="s">
        <v>113</v>
      </c>
      <c r="AV222" s="12" t="s">
        <v>85</v>
      </c>
      <c r="AW222" s="12" t="s">
        <v>39</v>
      </c>
      <c r="AX222" s="12" t="s">
        <v>78</v>
      </c>
      <c r="AY222" s="155" t="s">
        <v>348</v>
      </c>
    </row>
    <row r="223" spans="2:65" s="13" customFormat="1" ht="10.199999999999999">
      <c r="B223" s="160"/>
      <c r="D223" s="154" t="s">
        <v>360</v>
      </c>
      <c r="E223" s="161" t="s">
        <v>32</v>
      </c>
      <c r="F223" s="162" t="s">
        <v>2115</v>
      </c>
      <c r="H223" s="163">
        <v>14.644</v>
      </c>
      <c r="I223" s="164"/>
      <c r="L223" s="160"/>
      <c r="M223" s="165"/>
      <c r="T223" s="166"/>
      <c r="AT223" s="161" t="s">
        <v>360</v>
      </c>
      <c r="AU223" s="161" t="s">
        <v>113</v>
      </c>
      <c r="AV223" s="13" t="s">
        <v>87</v>
      </c>
      <c r="AW223" s="13" t="s">
        <v>39</v>
      </c>
      <c r="AX223" s="13" t="s">
        <v>85</v>
      </c>
      <c r="AY223" s="161" t="s">
        <v>348</v>
      </c>
    </row>
    <row r="224" spans="2:65" s="13" customFormat="1" ht="10.199999999999999">
      <c r="B224" s="160"/>
      <c r="D224" s="154" t="s">
        <v>360</v>
      </c>
      <c r="F224" s="162" t="s">
        <v>2208</v>
      </c>
      <c r="H224" s="163">
        <v>73.22</v>
      </c>
      <c r="I224" s="164"/>
      <c r="L224" s="160"/>
      <c r="M224" s="165"/>
      <c r="T224" s="166"/>
      <c r="AT224" s="161" t="s">
        <v>360</v>
      </c>
      <c r="AU224" s="161" t="s">
        <v>113</v>
      </c>
      <c r="AV224" s="13" t="s">
        <v>87</v>
      </c>
      <c r="AW224" s="13" t="s">
        <v>4</v>
      </c>
      <c r="AX224" s="13" t="s">
        <v>85</v>
      </c>
      <c r="AY224" s="161" t="s">
        <v>348</v>
      </c>
    </row>
    <row r="225" spans="2:65" s="1" customFormat="1" ht="44.25" customHeight="1">
      <c r="B225" s="33"/>
      <c r="C225" s="136" t="s">
        <v>465</v>
      </c>
      <c r="D225" s="136" t="s">
        <v>352</v>
      </c>
      <c r="E225" s="137" t="s">
        <v>406</v>
      </c>
      <c r="F225" s="138" t="s">
        <v>407</v>
      </c>
      <c r="G225" s="139" t="s">
        <v>408</v>
      </c>
      <c r="H225" s="140">
        <v>25.626999999999999</v>
      </c>
      <c r="I225" s="141"/>
      <c r="J225" s="142">
        <f>ROUND(I225*H225,2)</f>
        <v>0</v>
      </c>
      <c r="K225" s="138" t="s">
        <v>356</v>
      </c>
      <c r="L225" s="33"/>
      <c r="M225" s="143" t="s">
        <v>32</v>
      </c>
      <c r="N225" s="144" t="s">
        <v>49</v>
      </c>
      <c r="P225" s="145">
        <f>O225*H225</f>
        <v>0</v>
      </c>
      <c r="Q225" s="145">
        <v>0</v>
      </c>
      <c r="R225" s="145">
        <f>Q225*H225</f>
        <v>0</v>
      </c>
      <c r="S225" s="145">
        <v>0</v>
      </c>
      <c r="T225" s="146">
        <f>S225*H225</f>
        <v>0</v>
      </c>
      <c r="AR225" s="147" t="s">
        <v>133</v>
      </c>
      <c r="AT225" s="147" t="s">
        <v>352</v>
      </c>
      <c r="AU225" s="147" t="s">
        <v>113</v>
      </c>
      <c r="AY225" s="17" t="s">
        <v>348</v>
      </c>
      <c r="BE225" s="148">
        <f>IF(N225="základní",J225,0)</f>
        <v>0</v>
      </c>
      <c r="BF225" s="148">
        <f>IF(N225="snížená",J225,0)</f>
        <v>0</v>
      </c>
      <c r="BG225" s="148">
        <f>IF(N225="zákl. přenesená",J225,0)</f>
        <v>0</v>
      </c>
      <c r="BH225" s="148">
        <f>IF(N225="sníž. přenesená",J225,0)</f>
        <v>0</v>
      </c>
      <c r="BI225" s="148">
        <f>IF(N225="nulová",J225,0)</f>
        <v>0</v>
      </c>
      <c r="BJ225" s="17" t="s">
        <v>85</v>
      </c>
      <c r="BK225" s="148">
        <f>ROUND(I225*H225,2)</f>
        <v>0</v>
      </c>
      <c r="BL225" s="17" t="s">
        <v>133</v>
      </c>
      <c r="BM225" s="147" t="s">
        <v>2209</v>
      </c>
    </row>
    <row r="226" spans="2:65" s="1" customFormat="1" ht="10.199999999999999">
      <c r="B226" s="33"/>
      <c r="D226" s="149" t="s">
        <v>358</v>
      </c>
      <c r="F226" s="150" t="s">
        <v>410</v>
      </c>
      <c r="I226" s="151"/>
      <c r="L226" s="33"/>
      <c r="M226" s="152"/>
      <c r="T226" s="54"/>
      <c r="AT226" s="17" t="s">
        <v>358</v>
      </c>
      <c r="AU226" s="17" t="s">
        <v>113</v>
      </c>
    </row>
    <row r="227" spans="2:65" s="12" customFormat="1" ht="10.199999999999999">
      <c r="B227" s="153"/>
      <c r="D227" s="154" t="s">
        <v>360</v>
      </c>
      <c r="E227" s="155" t="s">
        <v>32</v>
      </c>
      <c r="F227" s="156" t="s">
        <v>2183</v>
      </c>
      <c r="H227" s="155" t="s">
        <v>32</v>
      </c>
      <c r="I227" s="157"/>
      <c r="L227" s="153"/>
      <c r="M227" s="158"/>
      <c r="T227" s="159"/>
      <c r="AT227" s="155" t="s">
        <v>360</v>
      </c>
      <c r="AU227" s="155" t="s">
        <v>113</v>
      </c>
      <c r="AV227" s="12" t="s">
        <v>85</v>
      </c>
      <c r="AW227" s="12" t="s">
        <v>39</v>
      </c>
      <c r="AX227" s="12" t="s">
        <v>78</v>
      </c>
      <c r="AY227" s="155" t="s">
        <v>348</v>
      </c>
    </row>
    <row r="228" spans="2:65" s="12" customFormat="1" ht="20.399999999999999">
      <c r="B228" s="153"/>
      <c r="D228" s="154" t="s">
        <v>360</v>
      </c>
      <c r="E228" s="155" t="s">
        <v>32</v>
      </c>
      <c r="F228" s="156" t="s">
        <v>411</v>
      </c>
      <c r="H228" s="155" t="s">
        <v>32</v>
      </c>
      <c r="I228" s="157"/>
      <c r="L228" s="153"/>
      <c r="M228" s="158"/>
      <c r="T228" s="159"/>
      <c r="AT228" s="155" t="s">
        <v>360</v>
      </c>
      <c r="AU228" s="155" t="s">
        <v>113</v>
      </c>
      <c r="AV228" s="12" t="s">
        <v>85</v>
      </c>
      <c r="AW228" s="12" t="s">
        <v>39</v>
      </c>
      <c r="AX228" s="12" t="s">
        <v>78</v>
      </c>
      <c r="AY228" s="155" t="s">
        <v>348</v>
      </c>
    </row>
    <row r="229" spans="2:65" s="12" customFormat="1" ht="10.199999999999999">
      <c r="B229" s="153"/>
      <c r="D229" s="154" t="s">
        <v>360</v>
      </c>
      <c r="E229" s="155" t="s">
        <v>32</v>
      </c>
      <c r="F229" s="156" t="s">
        <v>2206</v>
      </c>
      <c r="H229" s="155" t="s">
        <v>32</v>
      </c>
      <c r="I229" s="157"/>
      <c r="L229" s="153"/>
      <c r="M229" s="158"/>
      <c r="T229" s="159"/>
      <c r="AT229" s="155" t="s">
        <v>360</v>
      </c>
      <c r="AU229" s="155" t="s">
        <v>113</v>
      </c>
      <c r="AV229" s="12" t="s">
        <v>85</v>
      </c>
      <c r="AW229" s="12" t="s">
        <v>39</v>
      </c>
      <c r="AX229" s="12" t="s">
        <v>78</v>
      </c>
      <c r="AY229" s="155" t="s">
        <v>348</v>
      </c>
    </row>
    <row r="230" spans="2:65" s="13" customFormat="1" ht="10.199999999999999">
      <c r="B230" s="160"/>
      <c r="D230" s="154" t="s">
        <v>360</v>
      </c>
      <c r="E230" s="161" t="s">
        <v>32</v>
      </c>
      <c r="F230" s="162" t="s">
        <v>2115</v>
      </c>
      <c r="H230" s="163">
        <v>14.644</v>
      </c>
      <c r="I230" s="164"/>
      <c r="L230" s="160"/>
      <c r="M230" s="165"/>
      <c r="T230" s="166"/>
      <c r="AT230" s="161" t="s">
        <v>360</v>
      </c>
      <c r="AU230" s="161" t="s">
        <v>113</v>
      </c>
      <c r="AV230" s="13" t="s">
        <v>87</v>
      </c>
      <c r="AW230" s="13" t="s">
        <v>39</v>
      </c>
      <c r="AX230" s="13" t="s">
        <v>85</v>
      </c>
      <c r="AY230" s="161" t="s">
        <v>348</v>
      </c>
    </row>
    <row r="231" spans="2:65" s="13" customFormat="1" ht="10.199999999999999">
      <c r="B231" s="160"/>
      <c r="D231" s="154" t="s">
        <v>360</v>
      </c>
      <c r="F231" s="162" t="s">
        <v>2210</v>
      </c>
      <c r="H231" s="163">
        <v>25.626999999999999</v>
      </c>
      <c r="I231" s="164"/>
      <c r="L231" s="160"/>
      <c r="M231" s="165"/>
      <c r="T231" s="166"/>
      <c r="AT231" s="161" t="s">
        <v>360</v>
      </c>
      <c r="AU231" s="161" t="s">
        <v>113</v>
      </c>
      <c r="AV231" s="13" t="s">
        <v>87</v>
      </c>
      <c r="AW231" s="13" t="s">
        <v>4</v>
      </c>
      <c r="AX231" s="13" t="s">
        <v>85</v>
      </c>
      <c r="AY231" s="161" t="s">
        <v>348</v>
      </c>
    </row>
    <row r="232" spans="2:65" s="1" customFormat="1" ht="37.799999999999997" customHeight="1">
      <c r="B232" s="33"/>
      <c r="C232" s="136" t="s">
        <v>8</v>
      </c>
      <c r="D232" s="136" t="s">
        <v>352</v>
      </c>
      <c r="E232" s="137" t="s">
        <v>414</v>
      </c>
      <c r="F232" s="138" t="s">
        <v>415</v>
      </c>
      <c r="G232" s="139" t="s">
        <v>355</v>
      </c>
      <c r="H232" s="140">
        <v>14.644</v>
      </c>
      <c r="I232" s="141"/>
      <c r="J232" s="142">
        <f>ROUND(I232*H232,2)</f>
        <v>0</v>
      </c>
      <c r="K232" s="138" t="s">
        <v>356</v>
      </c>
      <c r="L232" s="33"/>
      <c r="M232" s="143" t="s">
        <v>32</v>
      </c>
      <c r="N232" s="144" t="s">
        <v>49</v>
      </c>
      <c r="P232" s="145">
        <f>O232*H232</f>
        <v>0</v>
      </c>
      <c r="Q232" s="145">
        <v>0</v>
      </c>
      <c r="R232" s="145">
        <f>Q232*H232</f>
        <v>0</v>
      </c>
      <c r="S232" s="145">
        <v>0</v>
      </c>
      <c r="T232" s="146">
        <f>S232*H232</f>
        <v>0</v>
      </c>
      <c r="AR232" s="147" t="s">
        <v>133</v>
      </c>
      <c r="AT232" s="147" t="s">
        <v>352</v>
      </c>
      <c r="AU232" s="147" t="s">
        <v>113</v>
      </c>
      <c r="AY232" s="17" t="s">
        <v>348</v>
      </c>
      <c r="BE232" s="148">
        <f>IF(N232="základní",J232,0)</f>
        <v>0</v>
      </c>
      <c r="BF232" s="148">
        <f>IF(N232="snížená",J232,0)</f>
        <v>0</v>
      </c>
      <c r="BG232" s="148">
        <f>IF(N232="zákl. přenesená",J232,0)</f>
        <v>0</v>
      </c>
      <c r="BH232" s="148">
        <f>IF(N232="sníž. přenesená",J232,0)</f>
        <v>0</v>
      </c>
      <c r="BI232" s="148">
        <f>IF(N232="nulová",J232,0)</f>
        <v>0</v>
      </c>
      <c r="BJ232" s="17" t="s">
        <v>85</v>
      </c>
      <c r="BK232" s="148">
        <f>ROUND(I232*H232,2)</f>
        <v>0</v>
      </c>
      <c r="BL232" s="17" t="s">
        <v>133</v>
      </c>
      <c r="BM232" s="147" t="s">
        <v>2211</v>
      </c>
    </row>
    <row r="233" spans="2:65" s="1" customFormat="1" ht="10.199999999999999">
      <c r="B233" s="33"/>
      <c r="D233" s="149" t="s">
        <v>358</v>
      </c>
      <c r="F233" s="150" t="s">
        <v>417</v>
      </c>
      <c r="I233" s="151"/>
      <c r="L233" s="33"/>
      <c r="M233" s="152"/>
      <c r="T233" s="54"/>
      <c r="AT233" s="17" t="s">
        <v>358</v>
      </c>
      <c r="AU233" s="17" t="s">
        <v>113</v>
      </c>
    </row>
    <row r="234" spans="2:65" s="12" customFormat="1" ht="10.199999999999999">
      <c r="B234" s="153"/>
      <c r="D234" s="154" t="s">
        <v>360</v>
      </c>
      <c r="E234" s="155" t="s">
        <v>32</v>
      </c>
      <c r="F234" s="156" t="s">
        <v>2183</v>
      </c>
      <c r="H234" s="155" t="s">
        <v>32</v>
      </c>
      <c r="I234" s="157"/>
      <c r="L234" s="153"/>
      <c r="M234" s="158"/>
      <c r="T234" s="159"/>
      <c r="AT234" s="155" t="s">
        <v>360</v>
      </c>
      <c r="AU234" s="155" t="s">
        <v>113</v>
      </c>
      <c r="AV234" s="12" t="s">
        <v>85</v>
      </c>
      <c r="AW234" s="12" t="s">
        <v>39</v>
      </c>
      <c r="AX234" s="12" t="s">
        <v>78</v>
      </c>
      <c r="AY234" s="155" t="s">
        <v>348</v>
      </c>
    </row>
    <row r="235" spans="2:65" s="12" customFormat="1" ht="10.199999999999999">
      <c r="B235" s="153"/>
      <c r="D235" s="154" t="s">
        <v>360</v>
      </c>
      <c r="E235" s="155" t="s">
        <v>32</v>
      </c>
      <c r="F235" s="156" t="s">
        <v>2206</v>
      </c>
      <c r="H235" s="155" t="s">
        <v>32</v>
      </c>
      <c r="I235" s="157"/>
      <c r="L235" s="153"/>
      <c r="M235" s="158"/>
      <c r="T235" s="159"/>
      <c r="AT235" s="155" t="s">
        <v>360</v>
      </c>
      <c r="AU235" s="155" t="s">
        <v>113</v>
      </c>
      <c r="AV235" s="12" t="s">
        <v>85</v>
      </c>
      <c r="AW235" s="12" t="s">
        <v>39</v>
      </c>
      <c r="AX235" s="12" t="s">
        <v>78</v>
      </c>
      <c r="AY235" s="155" t="s">
        <v>348</v>
      </c>
    </row>
    <row r="236" spans="2:65" s="13" customFormat="1" ht="10.199999999999999">
      <c r="B236" s="160"/>
      <c r="D236" s="154" t="s">
        <v>360</v>
      </c>
      <c r="E236" s="161" t="s">
        <v>32</v>
      </c>
      <c r="F236" s="162" t="s">
        <v>2115</v>
      </c>
      <c r="H236" s="163">
        <v>14.644</v>
      </c>
      <c r="I236" s="164"/>
      <c r="L236" s="160"/>
      <c r="M236" s="165"/>
      <c r="T236" s="166"/>
      <c r="AT236" s="161" t="s">
        <v>360</v>
      </c>
      <c r="AU236" s="161" t="s">
        <v>113</v>
      </c>
      <c r="AV236" s="13" t="s">
        <v>87</v>
      </c>
      <c r="AW236" s="13" t="s">
        <v>39</v>
      </c>
      <c r="AX236" s="13" t="s">
        <v>85</v>
      </c>
      <c r="AY236" s="161" t="s">
        <v>348</v>
      </c>
    </row>
    <row r="237" spans="2:65" s="1" customFormat="1" ht="44.25" customHeight="1">
      <c r="B237" s="33"/>
      <c r="C237" s="136" t="s">
        <v>474</v>
      </c>
      <c r="D237" s="136" t="s">
        <v>352</v>
      </c>
      <c r="E237" s="137" t="s">
        <v>2212</v>
      </c>
      <c r="F237" s="138" t="s">
        <v>2213</v>
      </c>
      <c r="G237" s="139" t="s">
        <v>355</v>
      </c>
      <c r="H237" s="140">
        <v>4.5060000000000002</v>
      </c>
      <c r="I237" s="141"/>
      <c r="J237" s="142">
        <f>ROUND(I237*H237,2)</f>
        <v>0</v>
      </c>
      <c r="K237" s="138" t="s">
        <v>356</v>
      </c>
      <c r="L237" s="33"/>
      <c r="M237" s="143" t="s">
        <v>32</v>
      </c>
      <c r="N237" s="144" t="s">
        <v>49</v>
      </c>
      <c r="P237" s="145">
        <f>O237*H237</f>
        <v>0</v>
      </c>
      <c r="Q237" s="145">
        <v>0</v>
      </c>
      <c r="R237" s="145">
        <f>Q237*H237</f>
        <v>0</v>
      </c>
      <c r="S237" s="145">
        <v>0</v>
      </c>
      <c r="T237" s="146">
        <f>S237*H237</f>
        <v>0</v>
      </c>
      <c r="AR237" s="147" t="s">
        <v>133</v>
      </c>
      <c r="AT237" s="147" t="s">
        <v>352</v>
      </c>
      <c r="AU237" s="147" t="s">
        <v>113</v>
      </c>
      <c r="AY237" s="17" t="s">
        <v>348</v>
      </c>
      <c r="BE237" s="148">
        <f>IF(N237="základní",J237,0)</f>
        <v>0</v>
      </c>
      <c r="BF237" s="148">
        <f>IF(N237="snížená",J237,0)</f>
        <v>0</v>
      </c>
      <c r="BG237" s="148">
        <f>IF(N237="zákl. přenesená",J237,0)</f>
        <v>0</v>
      </c>
      <c r="BH237" s="148">
        <f>IF(N237="sníž. přenesená",J237,0)</f>
        <v>0</v>
      </c>
      <c r="BI237" s="148">
        <f>IF(N237="nulová",J237,0)</f>
        <v>0</v>
      </c>
      <c r="BJ237" s="17" t="s">
        <v>85</v>
      </c>
      <c r="BK237" s="148">
        <f>ROUND(I237*H237,2)</f>
        <v>0</v>
      </c>
      <c r="BL237" s="17" t="s">
        <v>133</v>
      </c>
      <c r="BM237" s="147" t="s">
        <v>2214</v>
      </c>
    </row>
    <row r="238" spans="2:65" s="1" customFormat="1" ht="10.199999999999999">
      <c r="B238" s="33"/>
      <c r="D238" s="149" t="s">
        <v>358</v>
      </c>
      <c r="F238" s="150" t="s">
        <v>2215</v>
      </c>
      <c r="I238" s="151"/>
      <c r="L238" s="33"/>
      <c r="M238" s="152"/>
      <c r="T238" s="54"/>
      <c r="AT238" s="17" t="s">
        <v>358</v>
      </c>
      <c r="AU238" s="17" t="s">
        <v>113</v>
      </c>
    </row>
    <row r="239" spans="2:65" s="12" customFormat="1" ht="10.199999999999999">
      <c r="B239" s="153"/>
      <c r="D239" s="154" t="s">
        <v>360</v>
      </c>
      <c r="E239" s="155" t="s">
        <v>32</v>
      </c>
      <c r="F239" s="156" t="s">
        <v>361</v>
      </c>
      <c r="H239" s="155" t="s">
        <v>32</v>
      </c>
      <c r="I239" s="157"/>
      <c r="L239" s="153"/>
      <c r="M239" s="158"/>
      <c r="T239" s="159"/>
      <c r="AT239" s="155" t="s">
        <v>360</v>
      </c>
      <c r="AU239" s="155" t="s">
        <v>113</v>
      </c>
      <c r="AV239" s="12" t="s">
        <v>85</v>
      </c>
      <c r="AW239" s="12" t="s">
        <v>39</v>
      </c>
      <c r="AX239" s="12" t="s">
        <v>78</v>
      </c>
      <c r="AY239" s="155" t="s">
        <v>348</v>
      </c>
    </row>
    <row r="240" spans="2:65" s="12" customFormat="1" ht="10.199999999999999">
      <c r="B240" s="153"/>
      <c r="D240" s="154" t="s">
        <v>360</v>
      </c>
      <c r="E240" s="155" t="s">
        <v>32</v>
      </c>
      <c r="F240" s="156" t="s">
        <v>362</v>
      </c>
      <c r="H240" s="155" t="s">
        <v>32</v>
      </c>
      <c r="I240" s="157"/>
      <c r="L240" s="153"/>
      <c r="M240" s="158"/>
      <c r="T240" s="159"/>
      <c r="AT240" s="155" t="s">
        <v>360</v>
      </c>
      <c r="AU240" s="155" t="s">
        <v>113</v>
      </c>
      <c r="AV240" s="12" t="s">
        <v>85</v>
      </c>
      <c r="AW240" s="12" t="s">
        <v>39</v>
      </c>
      <c r="AX240" s="12" t="s">
        <v>78</v>
      </c>
      <c r="AY240" s="155" t="s">
        <v>348</v>
      </c>
    </row>
    <row r="241" spans="2:65" s="12" customFormat="1" ht="10.199999999999999">
      <c r="B241" s="153"/>
      <c r="D241" s="154" t="s">
        <v>360</v>
      </c>
      <c r="E241" s="155" t="s">
        <v>32</v>
      </c>
      <c r="F241" s="156" t="s">
        <v>559</v>
      </c>
      <c r="H241" s="155" t="s">
        <v>32</v>
      </c>
      <c r="I241" s="157"/>
      <c r="L241" s="153"/>
      <c r="M241" s="158"/>
      <c r="T241" s="159"/>
      <c r="AT241" s="155" t="s">
        <v>360</v>
      </c>
      <c r="AU241" s="155" t="s">
        <v>113</v>
      </c>
      <c r="AV241" s="12" t="s">
        <v>85</v>
      </c>
      <c r="AW241" s="12" t="s">
        <v>39</v>
      </c>
      <c r="AX241" s="12" t="s">
        <v>78</v>
      </c>
      <c r="AY241" s="155" t="s">
        <v>348</v>
      </c>
    </row>
    <row r="242" spans="2:65" s="12" customFormat="1" ht="10.199999999999999">
      <c r="B242" s="153"/>
      <c r="D242" s="154" t="s">
        <v>360</v>
      </c>
      <c r="E242" s="155" t="s">
        <v>32</v>
      </c>
      <c r="F242" s="156" t="s">
        <v>458</v>
      </c>
      <c r="H242" s="155" t="s">
        <v>32</v>
      </c>
      <c r="I242" s="157"/>
      <c r="L242" s="153"/>
      <c r="M242" s="158"/>
      <c r="T242" s="159"/>
      <c r="AT242" s="155" t="s">
        <v>360</v>
      </c>
      <c r="AU242" s="155" t="s">
        <v>113</v>
      </c>
      <c r="AV242" s="12" t="s">
        <v>85</v>
      </c>
      <c r="AW242" s="12" t="s">
        <v>39</v>
      </c>
      <c r="AX242" s="12" t="s">
        <v>78</v>
      </c>
      <c r="AY242" s="155" t="s">
        <v>348</v>
      </c>
    </row>
    <row r="243" spans="2:65" s="12" customFormat="1" ht="20.399999999999999">
      <c r="B243" s="153"/>
      <c r="D243" s="154" t="s">
        <v>360</v>
      </c>
      <c r="E243" s="155" t="s">
        <v>32</v>
      </c>
      <c r="F243" s="156" t="s">
        <v>2216</v>
      </c>
      <c r="H243" s="155" t="s">
        <v>32</v>
      </c>
      <c r="I243" s="157"/>
      <c r="L243" s="153"/>
      <c r="M243" s="158"/>
      <c r="T243" s="159"/>
      <c r="AT243" s="155" t="s">
        <v>360</v>
      </c>
      <c r="AU243" s="155" t="s">
        <v>113</v>
      </c>
      <c r="AV243" s="12" t="s">
        <v>85</v>
      </c>
      <c r="AW243" s="12" t="s">
        <v>39</v>
      </c>
      <c r="AX243" s="12" t="s">
        <v>78</v>
      </c>
      <c r="AY243" s="155" t="s">
        <v>348</v>
      </c>
    </row>
    <row r="244" spans="2:65" s="12" customFormat="1" ht="10.199999999999999">
      <c r="B244" s="153"/>
      <c r="D244" s="154" t="s">
        <v>360</v>
      </c>
      <c r="E244" s="155" t="s">
        <v>32</v>
      </c>
      <c r="F244" s="156" t="s">
        <v>2217</v>
      </c>
      <c r="H244" s="155" t="s">
        <v>32</v>
      </c>
      <c r="I244" s="157"/>
      <c r="L244" s="153"/>
      <c r="M244" s="158"/>
      <c r="T244" s="159"/>
      <c r="AT244" s="155" t="s">
        <v>360</v>
      </c>
      <c r="AU244" s="155" t="s">
        <v>113</v>
      </c>
      <c r="AV244" s="12" t="s">
        <v>85</v>
      </c>
      <c r="AW244" s="12" t="s">
        <v>39</v>
      </c>
      <c r="AX244" s="12" t="s">
        <v>78</v>
      </c>
      <c r="AY244" s="155" t="s">
        <v>348</v>
      </c>
    </row>
    <row r="245" spans="2:65" s="13" customFormat="1" ht="10.199999999999999">
      <c r="B245" s="160"/>
      <c r="D245" s="154" t="s">
        <v>360</v>
      </c>
      <c r="E245" s="162" t="s">
        <v>32</v>
      </c>
      <c r="F245" s="170" t="s">
        <v>181</v>
      </c>
      <c r="H245" s="163">
        <v>4.5060000000000002</v>
      </c>
      <c r="I245" s="164"/>
      <c r="L245" s="160"/>
      <c r="M245" s="165"/>
      <c r="T245" s="166"/>
      <c r="AT245" s="161" t="s">
        <v>360</v>
      </c>
      <c r="AU245" s="161" t="s">
        <v>113</v>
      </c>
      <c r="AV245" s="13" t="s">
        <v>87</v>
      </c>
      <c r="AW245" s="13" t="s">
        <v>39</v>
      </c>
      <c r="AX245" s="13" t="s">
        <v>85</v>
      </c>
      <c r="AY245" s="161" t="s">
        <v>348</v>
      </c>
    </row>
    <row r="246" spans="2:65" s="1" customFormat="1" ht="55.5" customHeight="1">
      <c r="B246" s="33"/>
      <c r="C246" s="136" t="s">
        <v>477</v>
      </c>
      <c r="D246" s="136" t="s">
        <v>352</v>
      </c>
      <c r="E246" s="137" t="s">
        <v>490</v>
      </c>
      <c r="F246" s="138" t="s">
        <v>491</v>
      </c>
      <c r="G246" s="139" t="s">
        <v>420</v>
      </c>
      <c r="H246" s="140">
        <v>118.276</v>
      </c>
      <c r="I246" s="141"/>
      <c r="J246" s="142">
        <f>ROUND(I246*H246,2)</f>
        <v>0</v>
      </c>
      <c r="K246" s="138" t="s">
        <v>356</v>
      </c>
      <c r="L246" s="33"/>
      <c r="M246" s="143" t="s">
        <v>32</v>
      </c>
      <c r="N246" s="144" t="s">
        <v>49</v>
      </c>
      <c r="P246" s="145">
        <f>O246*H246</f>
        <v>0</v>
      </c>
      <c r="Q246" s="145">
        <v>3.1E-4</v>
      </c>
      <c r="R246" s="145">
        <f>Q246*H246</f>
        <v>3.666556E-2</v>
      </c>
      <c r="S246" s="145">
        <v>0</v>
      </c>
      <c r="T246" s="146">
        <f>S246*H246</f>
        <v>0</v>
      </c>
      <c r="AR246" s="147" t="s">
        <v>133</v>
      </c>
      <c r="AT246" s="147" t="s">
        <v>352</v>
      </c>
      <c r="AU246" s="147" t="s">
        <v>113</v>
      </c>
      <c r="AY246" s="17" t="s">
        <v>348</v>
      </c>
      <c r="BE246" s="148">
        <f>IF(N246="základní",J246,0)</f>
        <v>0</v>
      </c>
      <c r="BF246" s="148">
        <f>IF(N246="snížená",J246,0)</f>
        <v>0</v>
      </c>
      <c r="BG246" s="148">
        <f>IF(N246="zákl. přenesená",J246,0)</f>
        <v>0</v>
      </c>
      <c r="BH246" s="148">
        <f>IF(N246="sníž. přenesená",J246,0)</f>
        <v>0</v>
      </c>
      <c r="BI246" s="148">
        <f>IF(N246="nulová",J246,0)</f>
        <v>0</v>
      </c>
      <c r="BJ246" s="17" t="s">
        <v>85</v>
      </c>
      <c r="BK246" s="148">
        <f>ROUND(I246*H246,2)</f>
        <v>0</v>
      </c>
      <c r="BL246" s="17" t="s">
        <v>133</v>
      </c>
      <c r="BM246" s="147" t="s">
        <v>2218</v>
      </c>
    </row>
    <row r="247" spans="2:65" s="1" customFormat="1" ht="10.199999999999999">
      <c r="B247" s="33"/>
      <c r="D247" s="149" t="s">
        <v>358</v>
      </c>
      <c r="F247" s="150" t="s">
        <v>493</v>
      </c>
      <c r="I247" s="151"/>
      <c r="L247" s="33"/>
      <c r="M247" s="152"/>
      <c r="T247" s="54"/>
      <c r="AT247" s="17" t="s">
        <v>358</v>
      </c>
      <c r="AU247" s="17" t="s">
        <v>113</v>
      </c>
    </row>
    <row r="248" spans="2:65" s="12" customFormat="1" ht="10.199999999999999">
      <c r="B248" s="153"/>
      <c r="D248" s="154" t="s">
        <v>360</v>
      </c>
      <c r="E248" s="155" t="s">
        <v>32</v>
      </c>
      <c r="F248" s="156" t="s">
        <v>361</v>
      </c>
      <c r="H248" s="155" t="s">
        <v>32</v>
      </c>
      <c r="I248" s="157"/>
      <c r="L248" s="153"/>
      <c r="M248" s="158"/>
      <c r="T248" s="159"/>
      <c r="AT248" s="155" t="s">
        <v>360</v>
      </c>
      <c r="AU248" s="155" t="s">
        <v>113</v>
      </c>
      <c r="AV248" s="12" t="s">
        <v>85</v>
      </c>
      <c r="AW248" s="12" t="s">
        <v>39</v>
      </c>
      <c r="AX248" s="12" t="s">
        <v>78</v>
      </c>
      <c r="AY248" s="155" t="s">
        <v>348</v>
      </c>
    </row>
    <row r="249" spans="2:65" s="12" customFormat="1" ht="10.199999999999999">
      <c r="B249" s="153"/>
      <c r="D249" s="154" t="s">
        <v>360</v>
      </c>
      <c r="E249" s="155" t="s">
        <v>32</v>
      </c>
      <c r="F249" s="156" t="s">
        <v>362</v>
      </c>
      <c r="H249" s="155" t="s">
        <v>32</v>
      </c>
      <c r="I249" s="157"/>
      <c r="L249" s="153"/>
      <c r="M249" s="158"/>
      <c r="T249" s="159"/>
      <c r="AT249" s="155" t="s">
        <v>360</v>
      </c>
      <c r="AU249" s="155" t="s">
        <v>113</v>
      </c>
      <c r="AV249" s="12" t="s">
        <v>85</v>
      </c>
      <c r="AW249" s="12" t="s">
        <v>39</v>
      </c>
      <c r="AX249" s="12" t="s">
        <v>78</v>
      </c>
      <c r="AY249" s="155" t="s">
        <v>348</v>
      </c>
    </row>
    <row r="250" spans="2:65" s="12" customFormat="1" ht="10.199999999999999">
      <c r="B250" s="153"/>
      <c r="D250" s="154" t="s">
        <v>360</v>
      </c>
      <c r="E250" s="155" t="s">
        <v>32</v>
      </c>
      <c r="F250" s="156" t="s">
        <v>559</v>
      </c>
      <c r="H250" s="155" t="s">
        <v>32</v>
      </c>
      <c r="I250" s="157"/>
      <c r="L250" s="153"/>
      <c r="M250" s="158"/>
      <c r="T250" s="159"/>
      <c r="AT250" s="155" t="s">
        <v>360</v>
      </c>
      <c r="AU250" s="155" t="s">
        <v>113</v>
      </c>
      <c r="AV250" s="12" t="s">
        <v>85</v>
      </c>
      <c r="AW250" s="12" t="s">
        <v>39</v>
      </c>
      <c r="AX250" s="12" t="s">
        <v>78</v>
      </c>
      <c r="AY250" s="155" t="s">
        <v>348</v>
      </c>
    </row>
    <row r="251" spans="2:65" s="12" customFormat="1" ht="10.199999999999999">
      <c r="B251" s="153"/>
      <c r="D251" s="154" t="s">
        <v>360</v>
      </c>
      <c r="E251" s="155" t="s">
        <v>32</v>
      </c>
      <c r="F251" s="156" t="s">
        <v>458</v>
      </c>
      <c r="H251" s="155" t="s">
        <v>32</v>
      </c>
      <c r="I251" s="157"/>
      <c r="L251" s="153"/>
      <c r="M251" s="158"/>
      <c r="T251" s="159"/>
      <c r="AT251" s="155" t="s">
        <v>360</v>
      </c>
      <c r="AU251" s="155" t="s">
        <v>113</v>
      </c>
      <c r="AV251" s="12" t="s">
        <v>85</v>
      </c>
      <c r="AW251" s="12" t="s">
        <v>39</v>
      </c>
      <c r="AX251" s="12" t="s">
        <v>78</v>
      </c>
      <c r="AY251" s="155" t="s">
        <v>348</v>
      </c>
    </row>
    <row r="252" spans="2:65" s="12" customFormat="1" ht="10.199999999999999">
      <c r="B252" s="153"/>
      <c r="D252" s="154" t="s">
        <v>360</v>
      </c>
      <c r="E252" s="155" t="s">
        <v>32</v>
      </c>
      <c r="F252" s="156" t="s">
        <v>2219</v>
      </c>
      <c r="H252" s="155" t="s">
        <v>32</v>
      </c>
      <c r="I252" s="157"/>
      <c r="L252" s="153"/>
      <c r="M252" s="158"/>
      <c r="T252" s="159"/>
      <c r="AT252" s="155" t="s">
        <v>360</v>
      </c>
      <c r="AU252" s="155" t="s">
        <v>113</v>
      </c>
      <c r="AV252" s="12" t="s">
        <v>85</v>
      </c>
      <c r="AW252" s="12" t="s">
        <v>39</v>
      </c>
      <c r="AX252" s="12" t="s">
        <v>78</v>
      </c>
      <c r="AY252" s="155" t="s">
        <v>348</v>
      </c>
    </row>
    <row r="253" spans="2:65" s="12" customFormat="1" ht="10.199999999999999">
      <c r="B253" s="153"/>
      <c r="D253" s="154" t="s">
        <v>360</v>
      </c>
      <c r="E253" s="155" t="s">
        <v>32</v>
      </c>
      <c r="F253" s="156" t="s">
        <v>2220</v>
      </c>
      <c r="H253" s="155" t="s">
        <v>32</v>
      </c>
      <c r="I253" s="157"/>
      <c r="L253" s="153"/>
      <c r="M253" s="158"/>
      <c r="T253" s="159"/>
      <c r="AT253" s="155" t="s">
        <v>360</v>
      </c>
      <c r="AU253" s="155" t="s">
        <v>113</v>
      </c>
      <c r="AV253" s="12" t="s">
        <v>85</v>
      </c>
      <c r="AW253" s="12" t="s">
        <v>39</v>
      </c>
      <c r="AX253" s="12" t="s">
        <v>78</v>
      </c>
      <c r="AY253" s="155" t="s">
        <v>348</v>
      </c>
    </row>
    <row r="254" spans="2:65" s="13" customFormat="1" ht="10.199999999999999">
      <c r="B254" s="160"/>
      <c r="D254" s="154" t="s">
        <v>360</v>
      </c>
      <c r="E254" s="162" t="s">
        <v>32</v>
      </c>
      <c r="F254" s="170" t="s">
        <v>178</v>
      </c>
      <c r="H254" s="163">
        <v>118.276</v>
      </c>
      <c r="I254" s="164"/>
      <c r="L254" s="160"/>
      <c r="M254" s="165"/>
      <c r="T254" s="166"/>
      <c r="AT254" s="161" t="s">
        <v>360</v>
      </c>
      <c r="AU254" s="161" t="s">
        <v>113</v>
      </c>
      <c r="AV254" s="13" t="s">
        <v>87</v>
      </c>
      <c r="AW254" s="13" t="s">
        <v>39</v>
      </c>
      <c r="AX254" s="13" t="s">
        <v>85</v>
      </c>
      <c r="AY254" s="161" t="s">
        <v>348</v>
      </c>
    </row>
    <row r="255" spans="2:65" s="1" customFormat="1" ht="24.15" customHeight="1">
      <c r="B255" s="33"/>
      <c r="C255" s="178" t="s">
        <v>480</v>
      </c>
      <c r="D255" s="178" t="s">
        <v>496</v>
      </c>
      <c r="E255" s="179" t="s">
        <v>2221</v>
      </c>
      <c r="F255" s="180" t="s">
        <v>2222</v>
      </c>
      <c r="G255" s="181" t="s">
        <v>420</v>
      </c>
      <c r="H255" s="182">
        <v>140.09800000000001</v>
      </c>
      <c r="I255" s="183"/>
      <c r="J255" s="184">
        <f>ROUND(I255*H255,2)</f>
        <v>0</v>
      </c>
      <c r="K255" s="180" t="s">
        <v>356</v>
      </c>
      <c r="L255" s="185"/>
      <c r="M255" s="186" t="s">
        <v>32</v>
      </c>
      <c r="N255" s="187" t="s">
        <v>49</v>
      </c>
      <c r="P255" s="145">
        <f>O255*H255</f>
        <v>0</v>
      </c>
      <c r="Q255" s="145">
        <v>4.0000000000000002E-4</v>
      </c>
      <c r="R255" s="145">
        <f>Q255*H255</f>
        <v>5.6039200000000011E-2</v>
      </c>
      <c r="S255" s="145">
        <v>0</v>
      </c>
      <c r="T255" s="146">
        <f>S255*H255</f>
        <v>0</v>
      </c>
      <c r="AR255" s="147" t="s">
        <v>433</v>
      </c>
      <c r="AT255" s="147" t="s">
        <v>496</v>
      </c>
      <c r="AU255" s="147" t="s">
        <v>113</v>
      </c>
      <c r="AY255" s="17" t="s">
        <v>348</v>
      </c>
      <c r="BE255" s="148">
        <f>IF(N255="základní",J255,0)</f>
        <v>0</v>
      </c>
      <c r="BF255" s="148">
        <f>IF(N255="snížená",J255,0)</f>
        <v>0</v>
      </c>
      <c r="BG255" s="148">
        <f>IF(N255="zákl. přenesená",J255,0)</f>
        <v>0</v>
      </c>
      <c r="BH255" s="148">
        <f>IF(N255="sníž. přenesená",J255,0)</f>
        <v>0</v>
      </c>
      <c r="BI255" s="148">
        <f>IF(N255="nulová",J255,0)</f>
        <v>0</v>
      </c>
      <c r="BJ255" s="17" t="s">
        <v>85</v>
      </c>
      <c r="BK255" s="148">
        <f>ROUND(I255*H255,2)</f>
        <v>0</v>
      </c>
      <c r="BL255" s="17" t="s">
        <v>133</v>
      </c>
      <c r="BM255" s="147" t="s">
        <v>2223</v>
      </c>
    </row>
    <row r="256" spans="2:65" s="13" customFormat="1" ht="10.199999999999999">
      <c r="B256" s="160"/>
      <c r="D256" s="154" t="s">
        <v>360</v>
      </c>
      <c r="F256" s="162" t="s">
        <v>2224</v>
      </c>
      <c r="H256" s="163">
        <v>140.09800000000001</v>
      </c>
      <c r="I256" s="164"/>
      <c r="L256" s="160"/>
      <c r="M256" s="165"/>
      <c r="T256" s="166"/>
      <c r="AT256" s="161" t="s">
        <v>360</v>
      </c>
      <c r="AU256" s="161" t="s">
        <v>113</v>
      </c>
      <c r="AV256" s="13" t="s">
        <v>87</v>
      </c>
      <c r="AW256" s="13" t="s">
        <v>4</v>
      </c>
      <c r="AX256" s="13" t="s">
        <v>85</v>
      </c>
      <c r="AY256" s="161" t="s">
        <v>348</v>
      </c>
    </row>
    <row r="257" spans="2:65" s="1" customFormat="1" ht="55.5" customHeight="1">
      <c r="B257" s="33"/>
      <c r="C257" s="136" t="s">
        <v>482</v>
      </c>
      <c r="D257" s="136" t="s">
        <v>352</v>
      </c>
      <c r="E257" s="137" t="s">
        <v>502</v>
      </c>
      <c r="F257" s="138" t="s">
        <v>503</v>
      </c>
      <c r="G257" s="139" t="s">
        <v>436</v>
      </c>
      <c r="H257" s="140">
        <v>56.322000000000003</v>
      </c>
      <c r="I257" s="141"/>
      <c r="J257" s="142">
        <f>ROUND(I257*H257,2)</f>
        <v>0</v>
      </c>
      <c r="K257" s="138" t="s">
        <v>356</v>
      </c>
      <c r="L257" s="33"/>
      <c r="M257" s="143" t="s">
        <v>32</v>
      </c>
      <c r="N257" s="144" t="s">
        <v>49</v>
      </c>
      <c r="P257" s="145">
        <f>O257*H257</f>
        <v>0</v>
      </c>
      <c r="Q257" s="145">
        <v>0.27411000000000002</v>
      </c>
      <c r="R257" s="145">
        <f>Q257*H257</f>
        <v>15.438423420000001</v>
      </c>
      <c r="S257" s="145">
        <v>0</v>
      </c>
      <c r="T257" s="146">
        <f>S257*H257</f>
        <v>0</v>
      </c>
      <c r="AR257" s="147" t="s">
        <v>133</v>
      </c>
      <c r="AT257" s="147" t="s">
        <v>352</v>
      </c>
      <c r="AU257" s="147" t="s">
        <v>113</v>
      </c>
      <c r="AY257" s="17" t="s">
        <v>348</v>
      </c>
      <c r="BE257" s="148">
        <f>IF(N257="základní",J257,0)</f>
        <v>0</v>
      </c>
      <c r="BF257" s="148">
        <f>IF(N257="snížená",J257,0)</f>
        <v>0</v>
      </c>
      <c r="BG257" s="148">
        <f>IF(N257="zákl. přenesená",J257,0)</f>
        <v>0</v>
      </c>
      <c r="BH257" s="148">
        <f>IF(N257="sníž. přenesená",J257,0)</f>
        <v>0</v>
      </c>
      <c r="BI257" s="148">
        <f>IF(N257="nulová",J257,0)</f>
        <v>0</v>
      </c>
      <c r="BJ257" s="17" t="s">
        <v>85</v>
      </c>
      <c r="BK257" s="148">
        <f>ROUND(I257*H257,2)</f>
        <v>0</v>
      </c>
      <c r="BL257" s="17" t="s">
        <v>133</v>
      </c>
      <c r="BM257" s="147" t="s">
        <v>2225</v>
      </c>
    </row>
    <row r="258" spans="2:65" s="1" customFormat="1" ht="10.199999999999999">
      <c r="B258" s="33"/>
      <c r="D258" s="149" t="s">
        <v>358</v>
      </c>
      <c r="F258" s="150" t="s">
        <v>505</v>
      </c>
      <c r="I258" s="151"/>
      <c r="L258" s="33"/>
      <c r="M258" s="152"/>
      <c r="T258" s="54"/>
      <c r="AT258" s="17" t="s">
        <v>358</v>
      </c>
      <c r="AU258" s="17" t="s">
        <v>113</v>
      </c>
    </row>
    <row r="259" spans="2:65" s="12" customFormat="1" ht="10.199999999999999">
      <c r="B259" s="153"/>
      <c r="D259" s="154" t="s">
        <v>360</v>
      </c>
      <c r="E259" s="155" t="s">
        <v>32</v>
      </c>
      <c r="F259" s="156" t="s">
        <v>361</v>
      </c>
      <c r="H259" s="155" t="s">
        <v>32</v>
      </c>
      <c r="I259" s="157"/>
      <c r="L259" s="153"/>
      <c r="M259" s="158"/>
      <c r="T259" s="159"/>
      <c r="AT259" s="155" t="s">
        <v>360</v>
      </c>
      <c r="AU259" s="155" t="s">
        <v>113</v>
      </c>
      <c r="AV259" s="12" t="s">
        <v>85</v>
      </c>
      <c r="AW259" s="12" t="s">
        <v>39</v>
      </c>
      <c r="AX259" s="12" t="s">
        <v>78</v>
      </c>
      <c r="AY259" s="155" t="s">
        <v>348</v>
      </c>
    </row>
    <row r="260" spans="2:65" s="12" customFormat="1" ht="10.199999999999999">
      <c r="B260" s="153"/>
      <c r="D260" s="154" t="s">
        <v>360</v>
      </c>
      <c r="E260" s="155" t="s">
        <v>32</v>
      </c>
      <c r="F260" s="156" t="s">
        <v>362</v>
      </c>
      <c r="H260" s="155" t="s">
        <v>32</v>
      </c>
      <c r="I260" s="157"/>
      <c r="L260" s="153"/>
      <c r="M260" s="158"/>
      <c r="T260" s="159"/>
      <c r="AT260" s="155" t="s">
        <v>360</v>
      </c>
      <c r="AU260" s="155" t="s">
        <v>113</v>
      </c>
      <c r="AV260" s="12" t="s">
        <v>85</v>
      </c>
      <c r="AW260" s="12" t="s">
        <v>39</v>
      </c>
      <c r="AX260" s="12" t="s">
        <v>78</v>
      </c>
      <c r="AY260" s="155" t="s">
        <v>348</v>
      </c>
    </row>
    <row r="261" spans="2:65" s="12" customFormat="1" ht="10.199999999999999">
      <c r="B261" s="153"/>
      <c r="D261" s="154" t="s">
        <v>360</v>
      </c>
      <c r="E261" s="155" t="s">
        <v>32</v>
      </c>
      <c r="F261" s="156" t="s">
        <v>559</v>
      </c>
      <c r="H261" s="155" t="s">
        <v>32</v>
      </c>
      <c r="I261" s="157"/>
      <c r="L261" s="153"/>
      <c r="M261" s="158"/>
      <c r="T261" s="159"/>
      <c r="AT261" s="155" t="s">
        <v>360</v>
      </c>
      <c r="AU261" s="155" t="s">
        <v>113</v>
      </c>
      <c r="AV261" s="12" t="s">
        <v>85</v>
      </c>
      <c r="AW261" s="12" t="s">
        <v>39</v>
      </c>
      <c r="AX261" s="12" t="s">
        <v>78</v>
      </c>
      <c r="AY261" s="155" t="s">
        <v>348</v>
      </c>
    </row>
    <row r="262" spans="2:65" s="12" customFormat="1" ht="10.199999999999999">
      <c r="B262" s="153"/>
      <c r="D262" s="154" t="s">
        <v>360</v>
      </c>
      <c r="E262" s="155" t="s">
        <v>32</v>
      </c>
      <c r="F262" s="156" t="s">
        <v>458</v>
      </c>
      <c r="H262" s="155" t="s">
        <v>32</v>
      </c>
      <c r="I262" s="157"/>
      <c r="L262" s="153"/>
      <c r="M262" s="158"/>
      <c r="T262" s="159"/>
      <c r="AT262" s="155" t="s">
        <v>360</v>
      </c>
      <c r="AU262" s="155" t="s">
        <v>113</v>
      </c>
      <c r="AV262" s="12" t="s">
        <v>85</v>
      </c>
      <c r="AW262" s="12" t="s">
        <v>39</v>
      </c>
      <c r="AX262" s="12" t="s">
        <v>78</v>
      </c>
      <c r="AY262" s="155" t="s">
        <v>348</v>
      </c>
    </row>
    <row r="263" spans="2:65" s="12" customFormat="1" ht="10.199999999999999">
      <c r="B263" s="153"/>
      <c r="D263" s="154" t="s">
        <v>360</v>
      </c>
      <c r="E263" s="155" t="s">
        <v>32</v>
      </c>
      <c r="F263" s="156" t="s">
        <v>2226</v>
      </c>
      <c r="H263" s="155" t="s">
        <v>32</v>
      </c>
      <c r="I263" s="157"/>
      <c r="L263" s="153"/>
      <c r="M263" s="158"/>
      <c r="T263" s="159"/>
      <c r="AT263" s="155" t="s">
        <v>360</v>
      </c>
      <c r="AU263" s="155" t="s">
        <v>113</v>
      </c>
      <c r="AV263" s="12" t="s">
        <v>85</v>
      </c>
      <c r="AW263" s="12" t="s">
        <v>39</v>
      </c>
      <c r="AX263" s="12" t="s">
        <v>78</v>
      </c>
      <c r="AY263" s="155" t="s">
        <v>348</v>
      </c>
    </row>
    <row r="264" spans="2:65" s="13" customFormat="1" ht="10.199999999999999">
      <c r="B264" s="160"/>
      <c r="D264" s="154" t="s">
        <v>360</v>
      </c>
      <c r="E264" s="162" t="s">
        <v>32</v>
      </c>
      <c r="F264" s="170" t="s">
        <v>175</v>
      </c>
      <c r="H264" s="163">
        <v>56.322000000000003</v>
      </c>
      <c r="I264" s="164"/>
      <c r="L264" s="160"/>
      <c r="M264" s="165"/>
      <c r="T264" s="166"/>
      <c r="AT264" s="161" t="s">
        <v>360</v>
      </c>
      <c r="AU264" s="161" t="s">
        <v>113</v>
      </c>
      <c r="AV264" s="13" t="s">
        <v>87</v>
      </c>
      <c r="AW264" s="13" t="s">
        <v>39</v>
      </c>
      <c r="AX264" s="13" t="s">
        <v>85</v>
      </c>
      <c r="AY264" s="161" t="s">
        <v>348</v>
      </c>
    </row>
    <row r="265" spans="2:65" s="1" customFormat="1" ht="16.5" customHeight="1">
      <c r="B265" s="33"/>
      <c r="C265" s="136" t="s">
        <v>489</v>
      </c>
      <c r="D265" s="136" t="s">
        <v>352</v>
      </c>
      <c r="E265" s="137" t="s">
        <v>509</v>
      </c>
      <c r="F265" s="138" t="s">
        <v>510</v>
      </c>
      <c r="G265" s="139" t="s">
        <v>436</v>
      </c>
      <c r="H265" s="140">
        <v>56.322000000000003</v>
      </c>
      <c r="I265" s="141"/>
      <c r="J265" s="142">
        <f>ROUND(I265*H265,2)</f>
        <v>0</v>
      </c>
      <c r="K265" s="138" t="s">
        <v>356</v>
      </c>
      <c r="L265" s="33"/>
      <c r="M265" s="143" t="s">
        <v>32</v>
      </c>
      <c r="N265" s="144" t="s">
        <v>49</v>
      </c>
      <c r="P265" s="145">
        <f>O265*H265</f>
        <v>0</v>
      </c>
      <c r="Q265" s="145">
        <v>1.6000000000000001E-4</v>
      </c>
      <c r="R265" s="145">
        <f>Q265*H265</f>
        <v>9.011520000000002E-3</v>
      </c>
      <c r="S265" s="145">
        <v>0</v>
      </c>
      <c r="T265" s="146">
        <f>S265*H265</f>
        <v>0</v>
      </c>
      <c r="AR265" s="147" t="s">
        <v>133</v>
      </c>
      <c r="AT265" s="147" t="s">
        <v>352</v>
      </c>
      <c r="AU265" s="147" t="s">
        <v>113</v>
      </c>
      <c r="AY265" s="17" t="s">
        <v>348</v>
      </c>
      <c r="BE265" s="148">
        <f>IF(N265="základní",J265,0)</f>
        <v>0</v>
      </c>
      <c r="BF265" s="148">
        <f>IF(N265="snížená",J265,0)</f>
        <v>0</v>
      </c>
      <c r="BG265" s="148">
        <f>IF(N265="zákl. přenesená",J265,0)</f>
        <v>0</v>
      </c>
      <c r="BH265" s="148">
        <f>IF(N265="sníž. přenesená",J265,0)</f>
        <v>0</v>
      </c>
      <c r="BI265" s="148">
        <f>IF(N265="nulová",J265,0)</f>
        <v>0</v>
      </c>
      <c r="BJ265" s="17" t="s">
        <v>85</v>
      </c>
      <c r="BK265" s="148">
        <f>ROUND(I265*H265,2)</f>
        <v>0</v>
      </c>
      <c r="BL265" s="17" t="s">
        <v>133</v>
      </c>
      <c r="BM265" s="147" t="s">
        <v>2227</v>
      </c>
    </row>
    <row r="266" spans="2:65" s="1" customFormat="1" ht="10.199999999999999">
      <c r="B266" s="33"/>
      <c r="D266" s="149" t="s">
        <v>358</v>
      </c>
      <c r="F266" s="150" t="s">
        <v>512</v>
      </c>
      <c r="I266" s="151"/>
      <c r="L266" s="33"/>
      <c r="M266" s="152"/>
      <c r="T266" s="54"/>
      <c r="AT266" s="17" t="s">
        <v>358</v>
      </c>
      <c r="AU266" s="17" t="s">
        <v>113</v>
      </c>
    </row>
    <row r="267" spans="2:65" s="12" customFormat="1" ht="10.199999999999999">
      <c r="B267" s="153"/>
      <c r="D267" s="154" t="s">
        <v>360</v>
      </c>
      <c r="E267" s="155" t="s">
        <v>32</v>
      </c>
      <c r="F267" s="156" t="s">
        <v>361</v>
      </c>
      <c r="H267" s="155" t="s">
        <v>32</v>
      </c>
      <c r="I267" s="157"/>
      <c r="L267" s="153"/>
      <c r="M267" s="158"/>
      <c r="T267" s="159"/>
      <c r="AT267" s="155" t="s">
        <v>360</v>
      </c>
      <c r="AU267" s="155" t="s">
        <v>113</v>
      </c>
      <c r="AV267" s="12" t="s">
        <v>85</v>
      </c>
      <c r="AW267" s="12" t="s">
        <v>39</v>
      </c>
      <c r="AX267" s="12" t="s">
        <v>78</v>
      </c>
      <c r="AY267" s="155" t="s">
        <v>348</v>
      </c>
    </row>
    <row r="268" spans="2:65" s="12" customFormat="1" ht="10.199999999999999">
      <c r="B268" s="153"/>
      <c r="D268" s="154" t="s">
        <v>360</v>
      </c>
      <c r="E268" s="155" t="s">
        <v>32</v>
      </c>
      <c r="F268" s="156" t="s">
        <v>362</v>
      </c>
      <c r="H268" s="155" t="s">
        <v>32</v>
      </c>
      <c r="I268" s="157"/>
      <c r="L268" s="153"/>
      <c r="M268" s="158"/>
      <c r="T268" s="159"/>
      <c r="AT268" s="155" t="s">
        <v>360</v>
      </c>
      <c r="AU268" s="155" t="s">
        <v>113</v>
      </c>
      <c r="AV268" s="12" t="s">
        <v>85</v>
      </c>
      <c r="AW268" s="12" t="s">
        <v>39</v>
      </c>
      <c r="AX268" s="12" t="s">
        <v>78</v>
      </c>
      <c r="AY268" s="155" t="s">
        <v>348</v>
      </c>
    </row>
    <row r="269" spans="2:65" s="12" customFormat="1" ht="10.199999999999999">
      <c r="B269" s="153"/>
      <c r="D269" s="154" t="s">
        <v>360</v>
      </c>
      <c r="E269" s="155" t="s">
        <v>32</v>
      </c>
      <c r="F269" s="156" t="s">
        <v>559</v>
      </c>
      <c r="H269" s="155" t="s">
        <v>32</v>
      </c>
      <c r="I269" s="157"/>
      <c r="L269" s="153"/>
      <c r="M269" s="158"/>
      <c r="T269" s="159"/>
      <c r="AT269" s="155" t="s">
        <v>360</v>
      </c>
      <c r="AU269" s="155" t="s">
        <v>113</v>
      </c>
      <c r="AV269" s="12" t="s">
        <v>85</v>
      </c>
      <c r="AW269" s="12" t="s">
        <v>39</v>
      </c>
      <c r="AX269" s="12" t="s">
        <v>78</v>
      </c>
      <c r="AY269" s="155" t="s">
        <v>348</v>
      </c>
    </row>
    <row r="270" spans="2:65" s="12" customFormat="1" ht="10.199999999999999">
      <c r="B270" s="153"/>
      <c r="D270" s="154" t="s">
        <v>360</v>
      </c>
      <c r="E270" s="155" t="s">
        <v>32</v>
      </c>
      <c r="F270" s="156" t="s">
        <v>458</v>
      </c>
      <c r="H270" s="155" t="s">
        <v>32</v>
      </c>
      <c r="I270" s="157"/>
      <c r="L270" s="153"/>
      <c r="M270" s="158"/>
      <c r="T270" s="159"/>
      <c r="AT270" s="155" t="s">
        <v>360</v>
      </c>
      <c r="AU270" s="155" t="s">
        <v>113</v>
      </c>
      <c r="AV270" s="12" t="s">
        <v>85</v>
      </c>
      <c r="AW270" s="12" t="s">
        <v>39</v>
      </c>
      <c r="AX270" s="12" t="s">
        <v>78</v>
      </c>
      <c r="AY270" s="155" t="s">
        <v>348</v>
      </c>
    </row>
    <row r="271" spans="2:65" s="12" customFormat="1" ht="10.199999999999999">
      <c r="B271" s="153"/>
      <c r="D271" s="154" t="s">
        <v>360</v>
      </c>
      <c r="E271" s="155" t="s">
        <v>32</v>
      </c>
      <c r="F271" s="156" t="s">
        <v>2226</v>
      </c>
      <c r="H271" s="155" t="s">
        <v>32</v>
      </c>
      <c r="I271" s="157"/>
      <c r="L271" s="153"/>
      <c r="M271" s="158"/>
      <c r="T271" s="159"/>
      <c r="AT271" s="155" t="s">
        <v>360</v>
      </c>
      <c r="AU271" s="155" t="s">
        <v>113</v>
      </c>
      <c r="AV271" s="12" t="s">
        <v>85</v>
      </c>
      <c r="AW271" s="12" t="s">
        <v>39</v>
      </c>
      <c r="AX271" s="12" t="s">
        <v>78</v>
      </c>
      <c r="AY271" s="155" t="s">
        <v>348</v>
      </c>
    </row>
    <row r="272" spans="2:65" s="13" customFormat="1" ht="10.199999999999999">
      <c r="B272" s="160"/>
      <c r="D272" s="154" t="s">
        <v>360</v>
      </c>
      <c r="E272" s="162" t="s">
        <v>32</v>
      </c>
      <c r="F272" s="170" t="s">
        <v>175</v>
      </c>
      <c r="H272" s="163">
        <v>56.322000000000003</v>
      </c>
      <c r="I272" s="164"/>
      <c r="L272" s="160"/>
      <c r="M272" s="165"/>
      <c r="T272" s="166"/>
      <c r="AT272" s="161" t="s">
        <v>360</v>
      </c>
      <c r="AU272" s="161" t="s">
        <v>113</v>
      </c>
      <c r="AV272" s="13" t="s">
        <v>87</v>
      </c>
      <c r="AW272" s="13" t="s">
        <v>39</v>
      </c>
      <c r="AX272" s="13" t="s">
        <v>85</v>
      </c>
      <c r="AY272" s="161" t="s">
        <v>348</v>
      </c>
    </row>
    <row r="273" spans="2:65" s="11" customFormat="1" ht="22.8" customHeight="1">
      <c r="B273" s="124"/>
      <c r="D273" s="125" t="s">
        <v>77</v>
      </c>
      <c r="E273" s="134" t="s">
        <v>113</v>
      </c>
      <c r="F273" s="134" t="s">
        <v>2228</v>
      </c>
      <c r="I273" s="127"/>
      <c r="J273" s="135">
        <f>BK273</f>
        <v>0</v>
      </c>
      <c r="L273" s="124"/>
      <c r="M273" s="129"/>
      <c r="P273" s="130">
        <f>P274</f>
        <v>0</v>
      </c>
      <c r="R273" s="130">
        <f>R274</f>
        <v>1.81464</v>
      </c>
      <c r="T273" s="131">
        <f>T274</f>
        <v>0</v>
      </c>
      <c r="AR273" s="125" t="s">
        <v>85</v>
      </c>
      <c r="AT273" s="132" t="s">
        <v>77</v>
      </c>
      <c r="AU273" s="132" t="s">
        <v>85</v>
      </c>
      <c r="AY273" s="125" t="s">
        <v>348</v>
      </c>
      <c r="BK273" s="133">
        <f>BK274</f>
        <v>0</v>
      </c>
    </row>
    <row r="274" spans="2:65" s="11" customFormat="1" ht="20.85" customHeight="1">
      <c r="B274" s="124"/>
      <c r="D274" s="125" t="s">
        <v>77</v>
      </c>
      <c r="E274" s="134" t="s">
        <v>2229</v>
      </c>
      <c r="F274" s="134" t="s">
        <v>2230</v>
      </c>
      <c r="I274" s="127"/>
      <c r="J274" s="135">
        <f>BK274</f>
        <v>0</v>
      </c>
      <c r="L274" s="124"/>
      <c r="M274" s="129"/>
      <c r="P274" s="130">
        <f>SUM(P275:P280)</f>
        <v>0</v>
      </c>
      <c r="R274" s="130">
        <f>SUM(R275:R280)</f>
        <v>1.81464</v>
      </c>
      <c r="T274" s="131">
        <f>SUM(T275:T280)</f>
        <v>0</v>
      </c>
      <c r="AR274" s="125" t="s">
        <v>85</v>
      </c>
      <c r="AT274" s="132" t="s">
        <v>77</v>
      </c>
      <c r="AU274" s="132" t="s">
        <v>87</v>
      </c>
      <c r="AY274" s="125" t="s">
        <v>348</v>
      </c>
      <c r="BK274" s="133">
        <f>SUM(BK275:BK280)</f>
        <v>0</v>
      </c>
    </row>
    <row r="275" spans="2:65" s="1" customFormat="1" ht="24.15" customHeight="1">
      <c r="B275" s="33"/>
      <c r="C275" s="136" t="s">
        <v>495</v>
      </c>
      <c r="D275" s="136" t="s">
        <v>352</v>
      </c>
      <c r="E275" s="137" t="s">
        <v>2231</v>
      </c>
      <c r="F275" s="138" t="s">
        <v>2232</v>
      </c>
      <c r="G275" s="139" t="s">
        <v>436</v>
      </c>
      <c r="H275" s="140">
        <v>6</v>
      </c>
      <c r="I275" s="141"/>
      <c r="J275" s="142">
        <f>ROUND(I275*H275,2)</f>
        <v>0</v>
      </c>
      <c r="K275" s="138" t="s">
        <v>356</v>
      </c>
      <c r="L275" s="33"/>
      <c r="M275" s="143" t="s">
        <v>32</v>
      </c>
      <c r="N275" s="144" t="s">
        <v>49</v>
      </c>
      <c r="P275" s="145">
        <f>O275*H275</f>
        <v>0</v>
      </c>
      <c r="Q275" s="145">
        <v>0.12064</v>
      </c>
      <c r="R275" s="145">
        <f>Q275*H275</f>
        <v>0.72384000000000004</v>
      </c>
      <c r="S275" s="145">
        <v>0</v>
      </c>
      <c r="T275" s="146">
        <f>S275*H275</f>
        <v>0</v>
      </c>
      <c r="AR275" s="147" t="s">
        <v>133</v>
      </c>
      <c r="AT275" s="147" t="s">
        <v>352</v>
      </c>
      <c r="AU275" s="147" t="s">
        <v>113</v>
      </c>
      <c r="AY275" s="17" t="s">
        <v>348</v>
      </c>
      <c r="BE275" s="148">
        <f>IF(N275="základní",J275,0)</f>
        <v>0</v>
      </c>
      <c r="BF275" s="148">
        <f>IF(N275="snížená",J275,0)</f>
        <v>0</v>
      </c>
      <c r="BG275" s="148">
        <f>IF(N275="zákl. přenesená",J275,0)</f>
        <v>0</v>
      </c>
      <c r="BH275" s="148">
        <f>IF(N275="sníž. přenesená",J275,0)</f>
        <v>0</v>
      </c>
      <c r="BI275" s="148">
        <f>IF(N275="nulová",J275,0)</f>
        <v>0</v>
      </c>
      <c r="BJ275" s="17" t="s">
        <v>85</v>
      </c>
      <c r="BK275" s="148">
        <f>ROUND(I275*H275,2)</f>
        <v>0</v>
      </c>
      <c r="BL275" s="17" t="s">
        <v>133</v>
      </c>
      <c r="BM275" s="147" t="s">
        <v>2233</v>
      </c>
    </row>
    <row r="276" spans="2:65" s="1" customFormat="1" ht="10.199999999999999">
      <c r="B276" s="33"/>
      <c r="D276" s="149" t="s">
        <v>358</v>
      </c>
      <c r="F276" s="150" t="s">
        <v>2234</v>
      </c>
      <c r="I276" s="151"/>
      <c r="L276" s="33"/>
      <c r="M276" s="152"/>
      <c r="T276" s="54"/>
      <c r="AT276" s="17" t="s">
        <v>358</v>
      </c>
      <c r="AU276" s="17" t="s">
        <v>113</v>
      </c>
    </row>
    <row r="277" spans="2:65" s="12" customFormat="1" ht="10.199999999999999">
      <c r="B277" s="153"/>
      <c r="D277" s="154" t="s">
        <v>360</v>
      </c>
      <c r="E277" s="155" t="s">
        <v>32</v>
      </c>
      <c r="F277" s="156" t="s">
        <v>2235</v>
      </c>
      <c r="H277" s="155" t="s">
        <v>32</v>
      </c>
      <c r="I277" s="157"/>
      <c r="L277" s="153"/>
      <c r="M277" s="158"/>
      <c r="T277" s="159"/>
      <c r="AT277" s="155" t="s">
        <v>360</v>
      </c>
      <c r="AU277" s="155" t="s">
        <v>113</v>
      </c>
      <c r="AV277" s="12" t="s">
        <v>85</v>
      </c>
      <c r="AW277" s="12" t="s">
        <v>39</v>
      </c>
      <c r="AX277" s="12" t="s">
        <v>78</v>
      </c>
      <c r="AY277" s="155" t="s">
        <v>348</v>
      </c>
    </row>
    <row r="278" spans="2:65" s="13" customFormat="1" ht="10.199999999999999">
      <c r="B278" s="160"/>
      <c r="D278" s="154" t="s">
        <v>360</v>
      </c>
      <c r="E278" s="161" t="s">
        <v>32</v>
      </c>
      <c r="F278" s="162" t="s">
        <v>2236</v>
      </c>
      <c r="H278" s="163">
        <v>6</v>
      </c>
      <c r="I278" s="164"/>
      <c r="L278" s="160"/>
      <c r="M278" s="165"/>
      <c r="T278" s="166"/>
      <c r="AT278" s="161" t="s">
        <v>360</v>
      </c>
      <c r="AU278" s="161" t="s">
        <v>113</v>
      </c>
      <c r="AV278" s="13" t="s">
        <v>87</v>
      </c>
      <c r="AW278" s="13" t="s">
        <v>39</v>
      </c>
      <c r="AX278" s="13" t="s">
        <v>85</v>
      </c>
      <c r="AY278" s="161" t="s">
        <v>348</v>
      </c>
    </row>
    <row r="279" spans="2:65" s="1" customFormat="1" ht="24.15" customHeight="1">
      <c r="B279" s="33"/>
      <c r="C279" s="178" t="s">
        <v>501</v>
      </c>
      <c r="D279" s="178" t="s">
        <v>496</v>
      </c>
      <c r="E279" s="179" t="s">
        <v>2237</v>
      </c>
      <c r="F279" s="180" t="s">
        <v>2238</v>
      </c>
      <c r="G279" s="181" t="s">
        <v>515</v>
      </c>
      <c r="H279" s="182">
        <v>54.54</v>
      </c>
      <c r="I279" s="183"/>
      <c r="J279" s="184">
        <f>ROUND(I279*H279,2)</f>
        <v>0</v>
      </c>
      <c r="K279" s="180" t="s">
        <v>356</v>
      </c>
      <c r="L279" s="185"/>
      <c r="M279" s="186" t="s">
        <v>32</v>
      </c>
      <c r="N279" s="187" t="s">
        <v>49</v>
      </c>
      <c r="P279" s="145">
        <f>O279*H279</f>
        <v>0</v>
      </c>
      <c r="Q279" s="145">
        <v>0.02</v>
      </c>
      <c r="R279" s="145">
        <f>Q279*H279</f>
        <v>1.0908</v>
      </c>
      <c r="S279" s="145">
        <v>0</v>
      </c>
      <c r="T279" s="146">
        <f>S279*H279</f>
        <v>0</v>
      </c>
      <c r="AR279" s="147" t="s">
        <v>433</v>
      </c>
      <c r="AT279" s="147" t="s">
        <v>496</v>
      </c>
      <c r="AU279" s="147" t="s">
        <v>113</v>
      </c>
      <c r="AY279" s="17" t="s">
        <v>348</v>
      </c>
      <c r="BE279" s="148">
        <f>IF(N279="základní",J279,0)</f>
        <v>0</v>
      </c>
      <c r="BF279" s="148">
        <f>IF(N279="snížená",J279,0)</f>
        <v>0</v>
      </c>
      <c r="BG279" s="148">
        <f>IF(N279="zákl. přenesená",J279,0)</f>
        <v>0</v>
      </c>
      <c r="BH279" s="148">
        <f>IF(N279="sníž. přenesená",J279,0)</f>
        <v>0</v>
      </c>
      <c r="BI279" s="148">
        <f>IF(N279="nulová",J279,0)</f>
        <v>0</v>
      </c>
      <c r="BJ279" s="17" t="s">
        <v>85</v>
      </c>
      <c r="BK279" s="148">
        <f>ROUND(I279*H279,2)</f>
        <v>0</v>
      </c>
      <c r="BL279" s="17" t="s">
        <v>133</v>
      </c>
      <c r="BM279" s="147" t="s">
        <v>2239</v>
      </c>
    </row>
    <row r="280" spans="2:65" s="13" customFormat="1" ht="10.199999999999999">
      <c r="B280" s="160"/>
      <c r="D280" s="154" t="s">
        <v>360</v>
      </c>
      <c r="F280" s="162" t="s">
        <v>2240</v>
      </c>
      <c r="H280" s="163">
        <v>54.54</v>
      </c>
      <c r="I280" s="164"/>
      <c r="L280" s="160"/>
      <c r="M280" s="165"/>
      <c r="T280" s="166"/>
      <c r="AT280" s="161" t="s">
        <v>360</v>
      </c>
      <c r="AU280" s="161" t="s">
        <v>113</v>
      </c>
      <c r="AV280" s="13" t="s">
        <v>87</v>
      </c>
      <c r="AW280" s="13" t="s">
        <v>4</v>
      </c>
      <c r="AX280" s="13" t="s">
        <v>85</v>
      </c>
      <c r="AY280" s="161" t="s">
        <v>348</v>
      </c>
    </row>
    <row r="281" spans="2:65" s="11" customFormat="1" ht="22.8" customHeight="1">
      <c r="B281" s="124"/>
      <c r="D281" s="125" t="s">
        <v>77</v>
      </c>
      <c r="E281" s="134" t="s">
        <v>133</v>
      </c>
      <c r="F281" s="134" t="s">
        <v>2241</v>
      </c>
      <c r="I281" s="127"/>
      <c r="J281" s="135">
        <f>BK281</f>
        <v>0</v>
      </c>
      <c r="L281" s="124"/>
      <c r="M281" s="129"/>
      <c r="P281" s="130">
        <f>P282</f>
        <v>0</v>
      </c>
      <c r="R281" s="130">
        <f>R282</f>
        <v>0.45884999999999998</v>
      </c>
      <c r="T281" s="131">
        <f>T282</f>
        <v>0</v>
      </c>
      <c r="AR281" s="125" t="s">
        <v>85</v>
      </c>
      <c r="AT281" s="132" t="s">
        <v>77</v>
      </c>
      <c r="AU281" s="132" t="s">
        <v>85</v>
      </c>
      <c r="AY281" s="125" t="s">
        <v>348</v>
      </c>
      <c r="BK281" s="133">
        <f>BK282</f>
        <v>0</v>
      </c>
    </row>
    <row r="282" spans="2:65" s="11" customFormat="1" ht="20.85" customHeight="1">
      <c r="B282" s="124"/>
      <c r="D282" s="125" t="s">
        <v>77</v>
      </c>
      <c r="E282" s="134" t="s">
        <v>2242</v>
      </c>
      <c r="F282" s="134" t="s">
        <v>2243</v>
      </c>
      <c r="I282" s="127"/>
      <c r="J282" s="135">
        <f>BK282</f>
        <v>0</v>
      </c>
      <c r="L282" s="124"/>
      <c r="M282" s="129"/>
      <c r="P282" s="130">
        <f>SUM(P283:P291)</f>
        <v>0</v>
      </c>
      <c r="R282" s="130">
        <f>SUM(R283:R291)</f>
        <v>0.45884999999999998</v>
      </c>
      <c r="T282" s="131">
        <f>SUM(T283:T291)</f>
        <v>0</v>
      </c>
      <c r="AR282" s="125" t="s">
        <v>85</v>
      </c>
      <c r="AT282" s="132" t="s">
        <v>77</v>
      </c>
      <c r="AU282" s="132" t="s">
        <v>87</v>
      </c>
      <c r="AY282" s="125" t="s">
        <v>348</v>
      </c>
      <c r="BK282" s="133">
        <f>SUM(BK283:BK291)</f>
        <v>0</v>
      </c>
    </row>
    <row r="283" spans="2:65" s="1" customFormat="1" ht="49.05" customHeight="1">
      <c r="B283" s="33"/>
      <c r="C283" s="136" t="s">
        <v>508</v>
      </c>
      <c r="D283" s="136" t="s">
        <v>352</v>
      </c>
      <c r="E283" s="137" t="s">
        <v>2244</v>
      </c>
      <c r="F283" s="138" t="s">
        <v>2245</v>
      </c>
      <c r="G283" s="139" t="s">
        <v>436</v>
      </c>
      <c r="H283" s="140">
        <v>5</v>
      </c>
      <c r="I283" s="141"/>
      <c r="J283" s="142">
        <f>ROUND(I283*H283,2)</f>
        <v>0</v>
      </c>
      <c r="K283" s="138" t="s">
        <v>356</v>
      </c>
      <c r="L283" s="33"/>
      <c r="M283" s="143" t="s">
        <v>32</v>
      </c>
      <c r="N283" s="144" t="s">
        <v>49</v>
      </c>
      <c r="P283" s="145">
        <f>O283*H283</f>
        <v>0</v>
      </c>
      <c r="Q283" s="145">
        <v>3.465E-2</v>
      </c>
      <c r="R283" s="145">
        <f>Q283*H283</f>
        <v>0.17325000000000002</v>
      </c>
      <c r="S283" s="145">
        <v>0</v>
      </c>
      <c r="T283" s="146">
        <f>S283*H283</f>
        <v>0</v>
      </c>
      <c r="AR283" s="147" t="s">
        <v>133</v>
      </c>
      <c r="AT283" s="147" t="s">
        <v>352</v>
      </c>
      <c r="AU283" s="147" t="s">
        <v>113</v>
      </c>
      <c r="AY283" s="17" t="s">
        <v>348</v>
      </c>
      <c r="BE283" s="148">
        <f>IF(N283="základní",J283,0)</f>
        <v>0</v>
      </c>
      <c r="BF283" s="148">
        <f>IF(N283="snížená",J283,0)</f>
        <v>0</v>
      </c>
      <c r="BG283" s="148">
        <f>IF(N283="zákl. přenesená",J283,0)</f>
        <v>0</v>
      </c>
      <c r="BH283" s="148">
        <f>IF(N283="sníž. přenesená",J283,0)</f>
        <v>0</v>
      </c>
      <c r="BI283" s="148">
        <f>IF(N283="nulová",J283,0)</f>
        <v>0</v>
      </c>
      <c r="BJ283" s="17" t="s">
        <v>85</v>
      </c>
      <c r="BK283" s="148">
        <f>ROUND(I283*H283,2)</f>
        <v>0</v>
      </c>
      <c r="BL283" s="17" t="s">
        <v>133</v>
      </c>
      <c r="BM283" s="147" t="s">
        <v>2246</v>
      </c>
    </row>
    <row r="284" spans="2:65" s="1" customFormat="1" ht="10.199999999999999">
      <c r="B284" s="33"/>
      <c r="D284" s="149" t="s">
        <v>358</v>
      </c>
      <c r="F284" s="150" t="s">
        <v>2247</v>
      </c>
      <c r="I284" s="151"/>
      <c r="L284" s="33"/>
      <c r="M284" s="152"/>
      <c r="T284" s="54"/>
      <c r="AT284" s="17" t="s">
        <v>358</v>
      </c>
      <c r="AU284" s="17" t="s">
        <v>113</v>
      </c>
    </row>
    <row r="285" spans="2:65" s="12" customFormat="1" ht="10.199999999999999">
      <c r="B285" s="153"/>
      <c r="D285" s="154" t="s">
        <v>360</v>
      </c>
      <c r="E285" s="155" t="s">
        <v>32</v>
      </c>
      <c r="F285" s="156" t="s">
        <v>361</v>
      </c>
      <c r="H285" s="155" t="s">
        <v>32</v>
      </c>
      <c r="I285" s="157"/>
      <c r="L285" s="153"/>
      <c r="M285" s="158"/>
      <c r="T285" s="159"/>
      <c r="AT285" s="155" t="s">
        <v>360</v>
      </c>
      <c r="AU285" s="155" t="s">
        <v>113</v>
      </c>
      <c r="AV285" s="12" t="s">
        <v>85</v>
      </c>
      <c r="AW285" s="12" t="s">
        <v>39</v>
      </c>
      <c r="AX285" s="12" t="s">
        <v>78</v>
      </c>
      <c r="AY285" s="155" t="s">
        <v>348</v>
      </c>
    </row>
    <row r="286" spans="2:65" s="12" customFormat="1" ht="10.199999999999999">
      <c r="B286" s="153"/>
      <c r="D286" s="154" t="s">
        <v>360</v>
      </c>
      <c r="E286" s="155" t="s">
        <v>32</v>
      </c>
      <c r="F286" s="156" t="s">
        <v>362</v>
      </c>
      <c r="H286" s="155" t="s">
        <v>32</v>
      </c>
      <c r="I286" s="157"/>
      <c r="L286" s="153"/>
      <c r="M286" s="158"/>
      <c r="T286" s="159"/>
      <c r="AT286" s="155" t="s">
        <v>360</v>
      </c>
      <c r="AU286" s="155" t="s">
        <v>113</v>
      </c>
      <c r="AV286" s="12" t="s">
        <v>85</v>
      </c>
      <c r="AW286" s="12" t="s">
        <v>39</v>
      </c>
      <c r="AX286" s="12" t="s">
        <v>78</v>
      </c>
      <c r="AY286" s="155" t="s">
        <v>348</v>
      </c>
    </row>
    <row r="287" spans="2:65" s="12" customFormat="1" ht="10.199999999999999">
      <c r="B287" s="153"/>
      <c r="D287" s="154" t="s">
        <v>360</v>
      </c>
      <c r="E287" s="155" t="s">
        <v>32</v>
      </c>
      <c r="F287" s="156" t="s">
        <v>2248</v>
      </c>
      <c r="H287" s="155" t="s">
        <v>32</v>
      </c>
      <c r="I287" s="157"/>
      <c r="L287" s="153"/>
      <c r="M287" s="158"/>
      <c r="T287" s="159"/>
      <c r="AT287" s="155" t="s">
        <v>360</v>
      </c>
      <c r="AU287" s="155" t="s">
        <v>113</v>
      </c>
      <c r="AV287" s="12" t="s">
        <v>85</v>
      </c>
      <c r="AW287" s="12" t="s">
        <v>39</v>
      </c>
      <c r="AX287" s="12" t="s">
        <v>78</v>
      </c>
      <c r="AY287" s="155" t="s">
        <v>348</v>
      </c>
    </row>
    <row r="288" spans="2:65" s="12" customFormat="1" ht="10.199999999999999">
      <c r="B288" s="153"/>
      <c r="D288" s="154" t="s">
        <v>360</v>
      </c>
      <c r="E288" s="155" t="s">
        <v>32</v>
      </c>
      <c r="F288" s="156" t="s">
        <v>2249</v>
      </c>
      <c r="H288" s="155" t="s">
        <v>32</v>
      </c>
      <c r="I288" s="157"/>
      <c r="L288" s="153"/>
      <c r="M288" s="158"/>
      <c r="T288" s="159"/>
      <c r="AT288" s="155" t="s">
        <v>360</v>
      </c>
      <c r="AU288" s="155" t="s">
        <v>113</v>
      </c>
      <c r="AV288" s="12" t="s">
        <v>85</v>
      </c>
      <c r="AW288" s="12" t="s">
        <v>39</v>
      </c>
      <c r="AX288" s="12" t="s">
        <v>78</v>
      </c>
      <c r="AY288" s="155" t="s">
        <v>348</v>
      </c>
    </row>
    <row r="289" spans="2:65" s="13" customFormat="1" ht="10.199999999999999">
      <c r="B289" s="160"/>
      <c r="D289" s="154" t="s">
        <v>360</v>
      </c>
      <c r="E289" s="162" t="s">
        <v>32</v>
      </c>
      <c r="F289" s="170" t="s">
        <v>219</v>
      </c>
      <c r="H289" s="163">
        <v>5</v>
      </c>
      <c r="I289" s="164"/>
      <c r="L289" s="160"/>
      <c r="M289" s="165"/>
      <c r="T289" s="166"/>
      <c r="AT289" s="161" t="s">
        <v>360</v>
      </c>
      <c r="AU289" s="161" t="s">
        <v>113</v>
      </c>
      <c r="AV289" s="13" t="s">
        <v>87</v>
      </c>
      <c r="AW289" s="13" t="s">
        <v>39</v>
      </c>
      <c r="AX289" s="13" t="s">
        <v>85</v>
      </c>
      <c r="AY289" s="161" t="s">
        <v>348</v>
      </c>
    </row>
    <row r="290" spans="2:65" s="1" customFormat="1" ht="16.5" customHeight="1">
      <c r="B290" s="33"/>
      <c r="C290" s="178" t="s">
        <v>7</v>
      </c>
      <c r="D290" s="178" t="s">
        <v>496</v>
      </c>
      <c r="E290" s="179" t="s">
        <v>1101</v>
      </c>
      <c r="F290" s="180" t="s">
        <v>1102</v>
      </c>
      <c r="G290" s="181" t="s">
        <v>436</v>
      </c>
      <c r="H290" s="182">
        <v>5.0999999999999996</v>
      </c>
      <c r="I290" s="183"/>
      <c r="J290" s="184">
        <f>ROUND(I290*H290,2)</f>
        <v>0</v>
      </c>
      <c r="K290" s="180" t="s">
        <v>356</v>
      </c>
      <c r="L290" s="185"/>
      <c r="M290" s="186" t="s">
        <v>32</v>
      </c>
      <c r="N290" s="187" t="s">
        <v>49</v>
      </c>
      <c r="P290" s="145">
        <f>O290*H290</f>
        <v>0</v>
      </c>
      <c r="Q290" s="145">
        <v>5.6000000000000001E-2</v>
      </c>
      <c r="R290" s="145">
        <f>Q290*H290</f>
        <v>0.28559999999999997</v>
      </c>
      <c r="S290" s="145">
        <v>0</v>
      </c>
      <c r="T290" s="146">
        <f>S290*H290</f>
        <v>0</v>
      </c>
      <c r="AR290" s="147" t="s">
        <v>433</v>
      </c>
      <c r="AT290" s="147" t="s">
        <v>496</v>
      </c>
      <c r="AU290" s="147" t="s">
        <v>113</v>
      </c>
      <c r="AY290" s="17" t="s">
        <v>348</v>
      </c>
      <c r="BE290" s="148">
        <f>IF(N290="základní",J290,0)</f>
        <v>0</v>
      </c>
      <c r="BF290" s="148">
        <f>IF(N290="snížená",J290,0)</f>
        <v>0</v>
      </c>
      <c r="BG290" s="148">
        <f>IF(N290="zákl. přenesená",J290,0)</f>
        <v>0</v>
      </c>
      <c r="BH290" s="148">
        <f>IF(N290="sníž. přenesená",J290,0)</f>
        <v>0</v>
      </c>
      <c r="BI290" s="148">
        <f>IF(N290="nulová",J290,0)</f>
        <v>0</v>
      </c>
      <c r="BJ290" s="17" t="s">
        <v>85</v>
      </c>
      <c r="BK290" s="148">
        <f>ROUND(I290*H290,2)</f>
        <v>0</v>
      </c>
      <c r="BL290" s="17" t="s">
        <v>133</v>
      </c>
      <c r="BM290" s="147" t="s">
        <v>2250</v>
      </c>
    </row>
    <row r="291" spans="2:65" s="13" customFormat="1" ht="10.199999999999999">
      <c r="B291" s="160"/>
      <c r="D291" s="154" t="s">
        <v>360</v>
      </c>
      <c r="F291" s="162" t="s">
        <v>2251</v>
      </c>
      <c r="H291" s="163">
        <v>5.0999999999999996</v>
      </c>
      <c r="I291" s="164"/>
      <c r="L291" s="160"/>
      <c r="M291" s="165"/>
      <c r="T291" s="166"/>
      <c r="AT291" s="161" t="s">
        <v>360</v>
      </c>
      <c r="AU291" s="161" t="s">
        <v>113</v>
      </c>
      <c r="AV291" s="13" t="s">
        <v>87</v>
      </c>
      <c r="AW291" s="13" t="s">
        <v>4</v>
      </c>
      <c r="AX291" s="13" t="s">
        <v>85</v>
      </c>
      <c r="AY291" s="161" t="s">
        <v>348</v>
      </c>
    </row>
    <row r="292" spans="2:65" s="11" customFormat="1" ht="22.8" customHeight="1">
      <c r="B292" s="124"/>
      <c r="D292" s="125" t="s">
        <v>77</v>
      </c>
      <c r="E292" s="134" t="s">
        <v>413</v>
      </c>
      <c r="F292" s="134" t="s">
        <v>551</v>
      </c>
      <c r="I292" s="127"/>
      <c r="J292" s="135">
        <f>BK292</f>
        <v>0</v>
      </c>
      <c r="L292" s="124"/>
      <c r="M292" s="129"/>
      <c r="P292" s="130">
        <f>P293+P362+P408+P448+P494+P531+P559</f>
        <v>0</v>
      </c>
      <c r="R292" s="130">
        <f>R293+R362+R408+R448+R494+R531+R559</f>
        <v>131.21150767</v>
      </c>
      <c r="T292" s="131">
        <f>T293+T362+T408+T448+T494+T531+T559</f>
        <v>0</v>
      </c>
      <c r="AR292" s="125" t="s">
        <v>85</v>
      </c>
      <c r="AT292" s="132" t="s">
        <v>77</v>
      </c>
      <c r="AU292" s="132" t="s">
        <v>85</v>
      </c>
      <c r="AY292" s="125" t="s">
        <v>348</v>
      </c>
      <c r="BK292" s="133">
        <f>BK293+BK362+BK408+BK448+BK494+BK531+BK559</f>
        <v>0</v>
      </c>
    </row>
    <row r="293" spans="2:65" s="11" customFormat="1" ht="20.85" customHeight="1">
      <c r="B293" s="124"/>
      <c r="D293" s="125" t="s">
        <v>77</v>
      </c>
      <c r="E293" s="134" t="s">
        <v>552</v>
      </c>
      <c r="F293" s="134" t="s">
        <v>2252</v>
      </c>
      <c r="I293" s="127"/>
      <c r="J293" s="135">
        <f>BK293</f>
        <v>0</v>
      </c>
      <c r="L293" s="124"/>
      <c r="M293" s="129"/>
      <c r="P293" s="130">
        <f>SUM(P294:P361)</f>
        <v>0</v>
      </c>
      <c r="R293" s="130">
        <f>SUM(R294:R361)</f>
        <v>0.13074810000000001</v>
      </c>
      <c r="T293" s="131">
        <f>SUM(T294:T361)</f>
        <v>0</v>
      </c>
      <c r="AR293" s="125" t="s">
        <v>85</v>
      </c>
      <c r="AT293" s="132" t="s">
        <v>77</v>
      </c>
      <c r="AU293" s="132" t="s">
        <v>87</v>
      </c>
      <c r="AY293" s="125" t="s">
        <v>348</v>
      </c>
      <c r="BK293" s="133">
        <f>SUM(BK294:BK361)</f>
        <v>0</v>
      </c>
    </row>
    <row r="294" spans="2:65" s="1" customFormat="1" ht="33" customHeight="1">
      <c r="B294" s="33"/>
      <c r="C294" s="136" t="s">
        <v>520</v>
      </c>
      <c r="D294" s="136" t="s">
        <v>352</v>
      </c>
      <c r="E294" s="137" t="s">
        <v>555</v>
      </c>
      <c r="F294" s="138" t="s">
        <v>556</v>
      </c>
      <c r="G294" s="139" t="s">
        <v>420</v>
      </c>
      <c r="H294" s="140">
        <v>358.47</v>
      </c>
      <c r="I294" s="141"/>
      <c r="J294" s="142">
        <f>ROUND(I294*H294,2)</f>
        <v>0</v>
      </c>
      <c r="K294" s="138" t="s">
        <v>356</v>
      </c>
      <c r="L294" s="33"/>
      <c r="M294" s="143" t="s">
        <v>32</v>
      </c>
      <c r="N294" s="144" t="s">
        <v>49</v>
      </c>
      <c r="P294" s="145">
        <f>O294*H294</f>
        <v>0</v>
      </c>
      <c r="Q294" s="145">
        <v>0</v>
      </c>
      <c r="R294" s="145">
        <f>Q294*H294</f>
        <v>0</v>
      </c>
      <c r="S294" s="145">
        <v>0</v>
      </c>
      <c r="T294" s="146">
        <f>S294*H294</f>
        <v>0</v>
      </c>
      <c r="AR294" s="147" t="s">
        <v>133</v>
      </c>
      <c r="AT294" s="147" t="s">
        <v>352</v>
      </c>
      <c r="AU294" s="147" t="s">
        <v>113</v>
      </c>
      <c r="AY294" s="17" t="s">
        <v>348</v>
      </c>
      <c r="BE294" s="148">
        <f>IF(N294="základní",J294,0)</f>
        <v>0</v>
      </c>
      <c r="BF294" s="148">
        <f>IF(N294="snížená",J294,0)</f>
        <v>0</v>
      </c>
      <c r="BG294" s="148">
        <f>IF(N294="zákl. přenesená",J294,0)</f>
        <v>0</v>
      </c>
      <c r="BH294" s="148">
        <f>IF(N294="sníž. přenesená",J294,0)</f>
        <v>0</v>
      </c>
      <c r="BI294" s="148">
        <f>IF(N294="nulová",J294,0)</f>
        <v>0</v>
      </c>
      <c r="BJ294" s="17" t="s">
        <v>85</v>
      </c>
      <c r="BK294" s="148">
        <f>ROUND(I294*H294,2)</f>
        <v>0</v>
      </c>
      <c r="BL294" s="17" t="s">
        <v>133</v>
      </c>
      <c r="BM294" s="147" t="s">
        <v>2253</v>
      </c>
    </row>
    <row r="295" spans="2:65" s="1" customFormat="1" ht="10.199999999999999">
      <c r="B295" s="33"/>
      <c r="D295" s="149" t="s">
        <v>358</v>
      </c>
      <c r="F295" s="150" t="s">
        <v>558</v>
      </c>
      <c r="I295" s="151"/>
      <c r="L295" s="33"/>
      <c r="M295" s="152"/>
      <c r="T295" s="54"/>
      <c r="AT295" s="17" t="s">
        <v>358</v>
      </c>
      <c r="AU295" s="17" t="s">
        <v>113</v>
      </c>
    </row>
    <row r="296" spans="2:65" s="12" customFormat="1" ht="10.199999999999999">
      <c r="B296" s="153"/>
      <c r="D296" s="154" t="s">
        <v>360</v>
      </c>
      <c r="E296" s="155" t="s">
        <v>32</v>
      </c>
      <c r="F296" s="156" t="s">
        <v>361</v>
      </c>
      <c r="H296" s="155" t="s">
        <v>32</v>
      </c>
      <c r="I296" s="157"/>
      <c r="L296" s="153"/>
      <c r="M296" s="158"/>
      <c r="T296" s="159"/>
      <c r="AT296" s="155" t="s">
        <v>360</v>
      </c>
      <c r="AU296" s="155" t="s">
        <v>113</v>
      </c>
      <c r="AV296" s="12" t="s">
        <v>85</v>
      </c>
      <c r="AW296" s="12" t="s">
        <v>39</v>
      </c>
      <c r="AX296" s="12" t="s">
        <v>78</v>
      </c>
      <c r="AY296" s="155" t="s">
        <v>348</v>
      </c>
    </row>
    <row r="297" spans="2:65" s="12" customFormat="1" ht="10.199999999999999">
      <c r="B297" s="153"/>
      <c r="D297" s="154" t="s">
        <v>360</v>
      </c>
      <c r="E297" s="155" t="s">
        <v>32</v>
      </c>
      <c r="F297" s="156" t="s">
        <v>362</v>
      </c>
      <c r="H297" s="155" t="s">
        <v>32</v>
      </c>
      <c r="I297" s="157"/>
      <c r="L297" s="153"/>
      <c r="M297" s="158"/>
      <c r="T297" s="159"/>
      <c r="AT297" s="155" t="s">
        <v>360</v>
      </c>
      <c r="AU297" s="155" t="s">
        <v>113</v>
      </c>
      <c r="AV297" s="12" t="s">
        <v>85</v>
      </c>
      <c r="AW297" s="12" t="s">
        <v>39</v>
      </c>
      <c r="AX297" s="12" t="s">
        <v>78</v>
      </c>
      <c r="AY297" s="155" t="s">
        <v>348</v>
      </c>
    </row>
    <row r="298" spans="2:65" s="12" customFormat="1" ht="10.199999999999999">
      <c r="B298" s="153"/>
      <c r="D298" s="154" t="s">
        <v>360</v>
      </c>
      <c r="E298" s="155" t="s">
        <v>32</v>
      </c>
      <c r="F298" s="156" t="s">
        <v>559</v>
      </c>
      <c r="H298" s="155" t="s">
        <v>32</v>
      </c>
      <c r="I298" s="157"/>
      <c r="L298" s="153"/>
      <c r="M298" s="158"/>
      <c r="T298" s="159"/>
      <c r="AT298" s="155" t="s">
        <v>360</v>
      </c>
      <c r="AU298" s="155" t="s">
        <v>113</v>
      </c>
      <c r="AV298" s="12" t="s">
        <v>85</v>
      </c>
      <c r="AW298" s="12" t="s">
        <v>39</v>
      </c>
      <c r="AX298" s="12" t="s">
        <v>78</v>
      </c>
      <c r="AY298" s="155" t="s">
        <v>348</v>
      </c>
    </row>
    <row r="299" spans="2:65" s="12" customFormat="1" ht="10.199999999999999">
      <c r="B299" s="153"/>
      <c r="D299" s="154" t="s">
        <v>360</v>
      </c>
      <c r="E299" s="155" t="s">
        <v>32</v>
      </c>
      <c r="F299" s="156" t="s">
        <v>563</v>
      </c>
      <c r="H299" s="155" t="s">
        <v>32</v>
      </c>
      <c r="I299" s="157"/>
      <c r="L299" s="153"/>
      <c r="M299" s="158"/>
      <c r="T299" s="159"/>
      <c r="AT299" s="155" t="s">
        <v>360</v>
      </c>
      <c r="AU299" s="155" t="s">
        <v>113</v>
      </c>
      <c r="AV299" s="12" t="s">
        <v>85</v>
      </c>
      <c r="AW299" s="12" t="s">
        <v>39</v>
      </c>
      <c r="AX299" s="12" t="s">
        <v>78</v>
      </c>
      <c r="AY299" s="155" t="s">
        <v>348</v>
      </c>
    </row>
    <row r="300" spans="2:65" s="12" customFormat="1" ht="20.399999999999999">
      <c r="B300" s="153"/>
      <c r="D300" s="154" t="s">
        <v>360</v>
      </c>
      <c r="E300" s="155" t="s">
        <v>32</v>
      </c>
      <c r="F300" s="156" t="s">
        <v>2254</v>
      </c>
      <c r="H300" s="155" t="s">
        <v>32</v>
      </c>
      <c r="I300" s="157"/>
      <c r="L300" s="153"/>
      <c r="M300" s="158"/>
      <c r="T300" s="159"/>
      <c r="AT300" s="155" t="s">
        <v>360</v>
      </c>
      <c r="AU300" s="155" t="s">
        <v>113</v>
      </c>
      <c r="AV300" s="12" t="s">
        <v>85</v>
      </c>
      <c r="AW300" s="12" t="s">
        <v>39</v>
      </c>
      <c r="AX300" s="12" t="s">
        <v>78</v>
      </c>
      <c r="AY300" s="155" t="s">
        <v>348</v>
      </c>
    </row>
    <row r="301" spans="2:65" s="12" customFormat="1" ht="10.199999999999999">
      <c r="B301" s="153"/>
      <c r="D301" s="154" t="s">
        <v>360</v>
      </c>
      <c r="E301" s="155" t="s">
        <v>32</v>
      </c>
      <c r="F301" s="156" t="s">
        <v>560</v>
      </c>
      <c r="H301" s="155" t="s">
        <v>32</v>
      </c>
      <c r="I301" s="157"/>
      <c r="L301" s="153"/>
      <c r="M301" s="158"/>
      <c r="T301" s="159"/>
      <c r="AT301" s="155" t="s">
        <v>360</v>
      </c>
      <c r="AU301" s="155" t="s">
        <v>113</v>
      </c>
      <c r="AV301" s="12" t="s">
        <v>85</v>
      </c>
      <c r="AW301" s="12" t="s">
        <v>39</v>
      </c>
      <c r="AX301" s="12" t="s">
        <v>78</v>
      </c>
      <c r="AY301" s="155" t="s">
        <v>348</v>
      </c>
    </row>
    <row r="302" spans="2:65" s="12" customFormat="1" ht="20.399999999999999">
      <c r="B302" s="153"/>
      <c r="D302" s="154" t="s">
        <v>360</v>
      </c>
      <c r="E302" s="155" t="s">
        <v>32</v>
      </c>
      <c r="F302" s="156" t="s">
        <v>2254</v>
      </c>
      <c r="H302" s="155" t="s">
        <v>32</v>
      </c>
      <c r="I302" s="157"/>
      <c r="L302" s="153"/>
      <c r="M302" s="158"/>
      <c r="T302" s="159"/>
      <c r="AT302" s="155" t="s">
        <v>360</v>
      </c>
      <c r="AU302" s="155" t="s">
        <v>113</v>
      </c>
      <c r="AV302" s="12" t="s">
        <v>85</v>
      </c>
      <c r="AW302" s="12" t="s">
        <v>39</v>
      </c>
      <c r="AX302" s="12" t="s">
        <v>78</v>
      </c>
      <c r="AY302" s="155" t="s">
        <v>348</v>
      </c>
    </row>
    <row r="303" spans="2:65" s="12" customFormat="1" ht="10.199999999999999">
      <c r="B303" s="153"/>
      <c r="D303" s="154" t="s">
        <v>360</v>
      </c>
      <c r="E303" s="155" t="s">
        <v>32</v>
      </c>
      <c r="F303" s="156" t="s">
        <v>2255</v>
      </c>
      <c r="H303" s="155" t="s">
        <v>32</v>
      </c>
      <c r="I303" s="157"/>
      <c r="L303" s="153"/>
      <c r="M303" s="158"/>
      <c r="T303" s="159"/>
      <c r="AT303" s="155" t="s">
        <v>360</v>
      </c>
      <c r="AU303" s="155" t="s">
        <v>113</v>
      </c>
      <c r="AV303" s="12" t="s">
        <v>85</v>
      </c>
      <c r="AW303" s="12" t="s">
        <v>39</v>
      </c>
      <c r="AX303" s="12" t="s">
        <v>78</v>
      </c>
      <c r="AY303" s="155" t="s">
        <v>348</v>
      </c>
    </row>
    <row r="304" spans="2:65" s="12" customFormat="1" ht="10.199999999999999">
      <c r="B304" s="153"/>
      <c r="D304" s="154" t="s">
        <v>360</v>
      </c>
      <c r="E304" s="155" t="s">
        <v>32</v>
      </c>
      <c r="F304" s="156" t="s">
        <v>2256</v>
      </c>
      <c r="H304" s="155" t="s">
        <v>32</v>
      </c>
      <c r="I304" s="157"/>
      <c r="L304" s="153"/>
      <c r="M304" s="158"/>
      <c r="T304" s="159"/>
      <c r="AT304" s="155" t="s">
        <v>360</v>
      </c>
      <c r="AU304" s="155" t="s">
        <v>113</v>
      </c>
      <c r="AV304" s="12" t="s">
        <v>85</v>
      </c>
      <c r="AW304" s="12" t="s">
        <v>39</v>
      </c>
      <c r="AX304" s="12" t="s">
        <v>78</v>
      </c>
      <c r="AY304" s="155" t="s">
        <v>348</v>
      </c>
    </row>
    <row r="305" spans="2:65" s="13" customFormat="1" ht="10.199999999999999">
      <c r="B305" s="160"/>
      <c r="D305" s="154" t="s">
        <v>360</v>
      </c>
      <c r="E305" s="162" t="s">
        <v>32</v>
      </c>
      <c r="F305" s="170" t="s">
        <v>1513</v>
      </c>
      <c r="H305" s="163">
        <v>358.47</v>
      </c>
      <c r="I305" s="164"/>
      <c r="L305" s="160"/>
      <c r="M305" s="165"/>
      <c r="T305" s="166"/>
      <c r="AT305" s="161" t="s">
        <v>360</v>
      </c>
      <c r="AU305" s="161" t="s">
        <v>113</v>
      </c>
      <c r="AV305" s="13" t="s">
        <v>87</v>
      </c>
      <c r="AW305" s="13" t="s">
        <v>39</v>
      </c>
      <c r="AX305" s="13" t="s">
        <v>85</v>
      </c>
      <c r="AY305" s="161" t="s">
        <v>348</v>
      </c>
    </row>
    <row r="306" spans="2:65" s="1" customFormat="1" ht="10.199999999999999">
      <c r="B306" s="33"/>
      <c r="D306" s="154" t="s">
        <v>376</v>
      </c>
      <c r="F306" s="167" t="s">
        <v>2257</v>
      </c>
      <c r="L306" s="33"/>
      <c r="M306" s="152"/>
      <c r="T306" s="54"/>
      <c r="AU306" s="17" t="s">
        <v>113</v>
      </c>
    </row>
    <row r="307" spans="2:65" s="1" customFormat="1" ht="10.199999999999999">
      <c r="B307" s="33"/>
      <c r="D307" s="154" t="s">
        <v>376</v>
      </c>
      <c r="F307" s="168" t="s">
        <v>1178</v>
      </c>
      <c r="H307" s="169">
        <v>0</v>
      </c>
      <c r="L307" s="33"/>
      <c r="M307" s="152"/>
      <c r="T307" s="54"/>
      <c r="AU307" s="17" t="s">
        <v>113</v>
      </c>
    </row>
    <row r="308" spans="2:65" s="1" customFormat="1" ht="10.199999999999999">
      <c r="B308" s="33"/>
      <c r="D308" s="154" t="s">
        <v>376</v>
      </c>
      <c r="F308" s="168" t="s">
        <v>2175</v>
      </c>
      <c r="H308" s="169">
        <v>168.98</v>
      </c>
      <c r="L308" s="33"/>
      <c r="M308" s="152"/>
      <c r="T308" s="54"/>
      <c r="AU308" s="17" t="s">
        <v>113</v>
      </c>
    </row>
    <row r="309" spans="2:65" s="1" customFormat="1" ht="49.05" customHeight="1">
      <c r="B309" s="33"/>
      <c r="C309" s="136" t="s">
        <v>524</v>
      </c>
      <c r="D309" s="136" t="s">
        <v>352</v>
      </c>
      <c r="E309" s="137" t="s">
        <v>596</v>
      </c>
      <c r="F309" s="138" t="s">
        <v>597</v>
      </c>
      <c r="G309" s="139" t="s">
        <v>420</v>
      </c>
      <c r="H309" s="140">
        <v>168.98</v>
      </c>
      <c r="I309" s="141"/>
      <c r="J309" s="142">
        <f>ROUND(I309*H309,2)</f>
        <v>0</v>
      </c>
      <c r="K309" s="138" t="s">
        <v>356</v>
      </c>
      <c r="L309" s="33"/>
      <c r="M309" s="143" t="s">
        <v>32</v>
      </c>
      <c r="N309" s="144" t="s">
        <v>49</v>
      </c>
      <c r="P309" s="145">
        <f>O309*H309</f>
        <v>0</v>
      </c>
      <c r="Q309" s="145">
        <v>0</v>
      </c>
      <c r="R309" s="145">
        <f>Q309*H309</f>
        <v>0</v>
      </c>
      <c r="S309" s="145">
        <v>0</v>
      </c>
      <c r="T309" s="146">
        <f>S309*H309</f>
        <v>0</v>
      </c>
      <c r="AR309" s="147" t="s">
        <v>133</v>
      </c>
      <c r="AT309" s="147" t="s">
        <v>352</v>
      </c>
      <c r="AU309" s="147" t="s">
        <v>113</v>
      </c>
      <c r="AY309" s="17" t="s">
        <v>348</v>
      </c>
      <c r="BE309" s="148">
        <f>IF(N309="základní",J309,0)</f>
        <v>0</v>
      </c>
      <c r="BF309" s="148">
        <f>IF(N309="snížená",J309,0)</f>
        <v>0</v>
      </c>
      <c r="BG309" s="148">
        <f>IF(N309="zákl. přenesená",J309,0)</f>
        <v>0</v>
      </c>
      <c r="BH309" s="148">
        <f>IF(N309="sníž. přenesená",J309,0)</f>
        <v>0</v>
      </c>
      <c r="BI309" s="148">
        <f>IF(N309="nulová",J309,0)</f>
        <v>0</v>
      </c>
      <c r="BJ309" s="17" t="s">
        <v>85</v>
      </c>
      <c r="BK309" s="148">
        <f>ROUND(I309*H309,2)</f>
        <v>0</v>
      </c>
      <c r="BL309" s="17" t="s">
        <v>133</v>
      </c>
      <c r="BM309" s="147" t="s">
        <v>2258</v>
      </c>
    </row>
    <row r="310" spans="2:65" s="1" customFormat="1" ht="10.199999999999999">
      <c r="B310" s="33"/>
      <c r="D310" s="149" t="s">
        <v>358</v>
      </c>
      <c r="F310" s="150" t="s">
        <v>599</v>
      </c>
      <c r="I310" s="151"/>
      <c r="L310" s="33"/>
      <c r="M310" s="152"/>
      <c r="T310" s="54"/>
      <c r="AT310" s="17" t="s">
        <v>358</v>
      </c>
      <c r="AU310" s="17" t="s">
        <v>113</v>
      </c>
    </row>
    <row r="311" spans="2:65" s="12" customFormat="1" ht="10.199999999999999">
      <c r="B311" s="153"/>
      <c r="D311" s="154" t="s">
        <v>360</v>
      </c>
      <c r="E311" s="155" t="s">
        <v>32</v>
      </c>
      <c r="F311" s="156" t="s">
        <v>361</v>
      </c>
      <c r="H311" s="155" t="s">
        <v>32</v>
      </c>
      <c r="I311" s="157"/>
      <c r="L311" s="153"/>
      <c r="M311" s="158"/>
      <c r="T311" s="159"/>
      <c r="AT311" s="155" t="s">
        <v>360</v>
      </c>
      <c r="AU311" s="155" t="s">
        <v>113</v>
      </c>
      <c r="AV311" s="12" t="s">
        <v>85</v>
      </c>
      <c r="AW311" s="12" t="s">
        <v>39</v>
      </c>
      <c r="AX311" s="12" t="s">
        <v>78</v>
      </c>
      <c r="AY311" s="155" t="s">
        <v>348</v>
      </c>
    </row>
    <row r="312" spans="2:65" s="12" customFormat="1" ht="10.199999999999999">
      <c r="B312" s="153"/>
      <c r="D312" s="154" t="s">
        <v>360</v>
      </c>
      <c r="E312" s="155" t="s">
        <v>32</v>
      </c>
      <c r="F312" s="156" t="s">
        <v>362</v>
      </c>
      <c r="H312" s="155" t="s">
        <v>32</v>
      </c>
      <c r="I312" s="157"/>
      <c r="L312" s="153"/>
      <c r="M312" s="158"/>
      <c r="T312" s="159"/>
      <c r="AT312" s="155" t="s">
        <v>360</v>
      </c>
      <c r="AU312" s="155" t="s">
        <v>113</v>
      </c>
      <c r="AV312" s="12" t="s">
        <v>85</v>
      </c>
      <c r="AW312" s="12" t="s">
        <v>39</v>
      </c>
      <c r="AX312" s="12" t="s">
        <v>78</v>
      </c>
      <c r="AY312" s="155" t="s">
        <v>348</v>
      </c>
    </row>
    <row r="313" spans="2:65" s="12" customFormat="1" ht="10.199999999999999">
      <c r="B313" s="153"/>
      <c r="D313" s="154" t="s">
        <v>360</v>
      </c>
      <c r="E313" s="155" t="s">
        <v>32</v>
      </c>
      <c r="F313" s="156" t="s">
        <v>559</v>
      </c>
      <c r="H313" s="155" t="s">
        <v>32</v>
      </c>
      <c r="I313" s="157"/>
      <c r="L313" s="153"/>
      <c r="M313" s="158"/>
      <c r="T313" s="159"/>
      <c r="AT313" s="155" t="s">
        <v>360</v>
      </c>
      <c r="AU313" s="155" t="s">
        <v>113</v>
      </c>
      <c r="AV313" s="12" t="s">
        <v>85</v>
      </c>
      <c r="AW313" s="12" t="s">
        <v>39</v>
      </c>
      <c r="AX313" s="12" t="s">
        <v>78</v>
      </c>
      <c r="AY313" s="155" t="s">
        <v>348</v>
      </c>
    </row>
    <row r="314" spans="2:65" s="12" customFormat="1" ht="20.399999999999999">
      <c r="B314" s="153"/>
      <c r="D314" s="154" t="s">
        <v>360</v>
      </c>
      <c r="E314" s="155" t="s">
        <v>32</v>
      </c>
      <c r="F314" s="156" t="s">
        <v>2254</v>
      </c>
      <c r="H314" s="155" t="s">
        <v>32</v>
      </c>
      <c r="I314" s="157"/>
      <c r="L314" s="153"/>
      <c r="M314" s="158"/>
      <c r="T314" s="159"/>
      <c r="AT314" s="155" t="s">
        <v>360</v>
      </c>
      <c r="AU314" s="155" t="s">
        <v>113</v>
      </c>
      <c r="AV314" s="12" t="s">
        <v>85</v>
      </c>
      <c r="AW314" s="12" t="s">
        <v>39</v>
      </c>
      <c r="AX314" s="12" t="s">
        <v>78</v>
      </c>
      <c r="AY314" s="155" t="s">
        <v>348</v>
      </c>
    </row>
    <row r="315" spans="2:65" s="13" customFormat="1" ht="10.199999999999999">
      <c r="B315" s="160"/>
      <c r="D315" s="154" t="s">
        <v>360</v>
      </c>
      <c r="E315" s="162" t="s">
        <v>32</v>
      </c>
      <c r="F315" s="170" t="s">
        <v>139</v>
      </c>
      <c r="H315" s="163">
        <v>168.98</v>
      </c>
      <c r="I315" s="164"/>
      <c r="L315" s="160"/>
      <c r="M315" s="165"/>
      <c r="T315" s="166"/>
      <c r="AT315" s="161" t="s">
        <v>360</v>
      </c>
      <c r="AU315" s="161" t="s">
        <v>113</v>
      </c>
      <c r="AV315" s="13" t="s">
        <v>87</v>
      </c>
      <c r="AW315" s="13" t="s">
        <v>39</v>
      </c>
      <c r="AX315" s="13" t="s">
        <v>85</v>
      </c>
      <c r="AY315" s="161" t="s">
        <v>348</v>
      </c>
    </row>
    <row r="316" spans="2:65" s="1" customFormat="1" ht="10.199999999999999">
      <c r="B316" s="33"/>
      <c r="D316" s="154" t="s">
        <v>376</v>
      </c>
      <c r="F316" s="167" t="s">
        <v>2257</v>
      </c>
      <c r="L316" s="33"/>
      <c r="M316" s="152"/>
      <c r="T316" s="54"/>
      <c r="AU316" s="17" t="s">
        <v>113</v>
      </c>
    </row>
    <row r="317" spans="2:65" s="1" customFormat="1" ht="10.199999999999999">
      <c r="B317" s="33"/>
      <c r="D317" s="154" t="s">
        <v>376</v>
      </c>
      <c r="F317" s="168" t="s">
        <v>1178</v>
      </c>
      <c r="H317" s="169">
        <v>0</v>
      </c>
      <c r="L317" s="33"/>
      <c r="M317" s="152"/>
      <c r="T317" s="54"/>
      <c r="AU317" s="17" t="s">
        <v>113</v>
      </c>
    </row>
    <row r="318" spans="2:65" s="1" customFormat="1" ht="10.199999999999999">
      <c r="B318" s="33"/>
      <c r="D318" s="154" t="s">
        <v>376</v>
      </c>
      <c r="F318" s="168" t="s">
        <v>2175</v>
      </c>
      <c r="H318" s="169">
        <v>168.98</v>
      </c>
      <c r="L318" s="33"/>
      <c r="M318" s="152"/>
      <c r="T318" s="54"/>
      <c r="AU318" s="17" t="s">
        <v>113</v>
      </c>
    </row>
    <row r="319" spans="2:65" s="1" customFormat="1" ht="24.15" customHeight="1">
      <c r="B319" s="33"/>
      <c r="C319" s="136" t="s">
        <v>532</v>
      </c>
      <c r="D319" s="136" t="s">
        <v>352</v>
      </c>
      <c r="E319" s="137" t="s">
        <v>570</v>
      </c>
      <c r="F319" s="138" t="s">
        <v>571</v>
      </c>
      <c r="G319" s="139" t="s">
        <v>420</v>
      </c>
      <c r="H319" s="140">
        <v>168.98</v>
      </c>
      <c r="I319" s="141"/>
      <c r="J319" s="142">
        <f>ROUND(I319*H319,2)</f>
        <v>0</v>
      </c>
      <c r="K319" s="138" t="s">
        <v>356</v>
      </c>
      <c r="L319" s="33"/>
      <c r="M319" s="143" t="s">
        <v>32</v>
      </c>
      <c r="N319" s="144" t="s">
        <v>49</v>
      </c>
      <c r="P319" s="145">
        <f>O319*H319</f>
        <v>0</v>
      </c>
      <c r="Q319" s="145">
        <v>0</v>
      </c>
      <c r="R319" s="145">
        <f>Q319*H319</f>
        <v>0</v>
      </c>
      <c r="S319" s="145">
        <v>0</v>
      </c>
      <c r="T319" s="146">
        <f>S319*H319</f>
        <v>0</v>
      </c>
      <c r="AR319" s="147" t="s">
        <v>133</v>
      </c>
      <c r="AT319" s="147" t="s">
        <v>352</v>
      </c>
      <c r="AU319" s="147" t="s">
        <v>113</v>
      </c>
      <c r="AY319" s="17" t="s">
        <v>348</v>
      </c>
      <c r="BE319" s="148">
        <f>IF(N319="základní",J319,0)</f>
        <v>0</v>
      </c>
      <c r="BF319" s="148">
        <f>IF(N319="snížená",J319,0)</f>
        <v>0</v>
      </c>
      <c r="BG319" s="148">
        <f>IF(N319="zákl. přenesená",J319,0)</f>
        <v>0</v>
      </c>
      <c r="BH319" s="148">
        <f>IF(N319="sníž. přenesená",J319,0)</f>
        <v>0</v>
      </c>
      <c r="BI319" s="148">
        <f>IF(N319="nulová",J319,0)</f>
        <v>0</v>
      </c>
      <c r="BJ319" s="17" t="s">
        <v>85</v>
      </c>
      <c r="BK319" s="148">
        <f>ROUND(I319*H319,2)</f>
        <v>0</v>
      </c>
      <c r="BL319" s="17" t="s">
        <v>133</v>
      </c>
      <c r="BM319" s="147" t="s">
        <v>2259</v>
      </c>
    </row>
    <row r="320" spans="2:65" s="1" customFormat="1" ht="10.199999999999999">
      <c r="B320" s="33"/>
      <c r="D320" s="149" t="s">
        <v>358</v>
      </c>
      <c r="F320" s="150" t="s">
        <v>573</v>
      </c>
      <c r="I320" s="151"/>
      <c r="L320" s="33"/>
      <c r="M320" s="152"/>
      <c r="T320" s="54"/>
      <c r="AT320" s="17" t="s">
        <v>358</v>
      </c>
      <c r="AU320" s="17" t="s">
        <v>113</v>
      </c>
    </row>
    <row r="321" spans="2:65" s="12" customFormat="1" ht="10.199999999999999">
      <c r="B321" s="153"/>
      <c r="D321" s="154" t="s">
        <v>360</v>
      </c>
      <c r="E321" s="155" t="s">
        <v>32</v>
      </c>
      <c r="F321" s="156" t="s">
        <v>361</v>
      </c>
      <c r="H321" s="155" t="s">
        <v>32</v>
      </c>
      <c r="I321" s="157"/>
      <c r="L321" s="153"/>
      <c r="M321" s="158"/>
      <c r="T321" s="159"/>
      <c r="AT321" s="155" t="s">
        <v>360</v>
      </c>
      <c r="AU321" s="155" t="s">
        <v>113</v>
      </c>
      <c r="AV321" s="12" t="s">
        <v>85</v>
      </c>
      <c r="AW321" s="12" t="s">
        <v>39</v>
      </c>
      <c r="AX321" s="12" t="s">
        <v>78</v>
      </c>
      <c r="AY321" s="155" t="s">
        <v>348</v>
      </c>
    </row>
    <row r="322" spans="2:65" s="12" customFormat="1" ht="10.199999999999999">
      <c r="B322" s="153"/>
      <c r="D322" s="154" t="s">
        <v>360</v>
      </c>
      <c r="E322" s="155" t="s">
        <v>32</v>
      </c>
      <c r="F322" s="156" t="s">
        <v>362</v>
      </c>
      <c r="H322" s="155" t="s">
        <v>32</v>
      </c>
      <c r="I322" s="157"/>
      <c r="L322" s="153"/>
      <c r="M322" s="158"/>
      <c r="T322" s="159"/>
      <c r="AT322" s="155" t="s">
        <v>360</v>
      </c>
      <c r="AU322" s="155" t="s">
        <v>113</v>
      </c>
      <c r="AV322" s="12" t="s">
        <v>85</v>
      </c>
      <c r="AW322" s="12" t="s">
        <v>39</v>
      </c>
      <c r="AX322" s="12" t="s">
        <v>78</v>
      </c>
      <c r="AY322" s="155" t="s">
        <v>348</v>
      </c>
    </row>
    <row r="323" spans="2:65" s="12" customFormat="1" ht="10.199999999999999">
      <c r="B323" s="153"/>
      <c r="D323" s="154" t="s">
        <v>360</v>
      </c>
      <c r="E323" s="155" t="s">
        <v>32</v>
      </c>
      <c r="F323" s="156" t="s">
        <v>559</v>
      </c>
      <c r="H323" s="155" t="s">
        <v>32</v>
      </c>
      <c r="I323" s="157"/>
      <c r="L323" s="153"/>
      <c r="M323" s="158"/>
      <c r="T323" s="159"/>
      <c r="AT323" s="155" t="s">
        <v>360</v>
      </c>
      <c r="AU323" s="155" t="s">
        <v>113</v>
      </c>
      <c r="AV323" s="12" t="s">
        <v>85</v>
      </c>
      <c r="AW323" s="12" t="s">
        <v>39</v>
      </c>
      <c r="AX323" s="12" t="s">
        <v>78</v>
      </c>
      <c r="AY323" s="155" t="s">
        <v>348</v>
      </c>
    </row>
    <row r="324" spans="2:65" s="12" customFormat="1" ht="20.399999999999999">
      <c r="B324" s="153"/>
      <c r="D324" s="154" t="s">
        <v>360</v>
      </c>
      <c r="E324" s="155" t="s">
        <v>32</v>
      </c>
      <c r="F324" s="156" t="s">
        <v>2254</v>
      </c>
      <c r="H324" s="155" t="s">
        <v>32</v>
      </c>
      <c r="I324" s="157"/>
      <c r="L324" s="153"/>
      <c r="M324" s="158"/>
      <c r="T324" s="159"/>
      <c r="AT324" s="155" t="s">
        <v>360</v>
      </c>
      <c r="AU324" s="155" t="s">
        <v>113</v>
      </c>
      <c r="AV324" s="12" t="s">
        <v>85</v>
      </c>
      <c r="AW324" s="12" t="s">
        <v>39</v>
      </c>
      <c r="AX324" s="12" t="s">
        <v>78</v>
      </c>
      <c r="AY324" s="155" t="s">
        <v>348</v>
      </c>
    </row>
    <row r="325" spans="2:65" s="13" customFormat="1" ht="10.199999999999999">
      <c r="B325" s="160"/>
      <c r="D325" s="154" t="s">
        <v>360</v>
      </c>
      <c r="E325" s="162" t="s">
        <v>32</v>
      </c>
      <c r="F325" s="170" t="s">
        <v>139</v>
      </c>
      <c r="H325" s="163">
        <v>168.98</v>
      </c>
      <c r="I325" s="164"/>
      <c r="L325" s="160"/>
      <c r="M325" s="165"/>
      <c r="T325" s="166"/>
      <c r="AT325" s="161" t="s">
        <v>360</v>
      </c>
      <c r="AU325" s="161" t="s">
        <v>113</v>
      </c>
      <c r="AV325" s="13" t="s">
        <v>87</v>
      </c>
      <c r="AW325" s="13" t="s">
        <v>39</v>
      </c>
      <c r="AX325" s="13" t="s">
        <v>85</v>
      </c>
      <c r="AY325" s="161" t="s">
        <v>348</v>
      </c>
    </row>
    <row r="326" spans="2:65" s="1" customFormat="1" ht="10.199999999999999">
      <c r="B326" s="33"/>
      <c r="D326" s="154" t="s">
        <v>376</v>
      </c>
      <c r="F326" s="167" t="s">
        <v>2257</v>
      </c>
      <c r="L326" s="33"/>
      <c r="M326" s="152"/>
      <c r="T326" s="54"/>
      <c r="AU326" s="17" t="s">
        <v>113</v>
      </c>
    </row>
    <row r="327" spans="2:65" s="1" customFormat="1" ht="10.199999999999999">
      <c r="B327" s="33"/>
      <c r="D327" s="154" t="s">
        <v>376</v>
      </c>
      <c r="F327" s="168" t="s">
        <v>1178</v>
      </c>
      <c r="H327" s="169">
        <v>0</v>
      </c>
      <c r="L327" s="33"/>
      <c r="M327" s="152"/>
      <c r="T327" s="54"/>
      <c r="AU327" s="17" t="s">
        <v>113</v>
      </c>
    </row>
    <row r="328" spans="2:65" s="1" customFormat="1" ht="10.199999999999999">
      <c r="B328" s="33"/>
      <c r="D328" s="154" t="s">
        <v>376</v>
      </c>
      <c r="F328" s="168" t="s">
        <v>2175</v>
      </c>
      <c r="H328" s="169">
        <v>168.98</v>
      </c>
      <c r="L328" s="33"/>
      <c r="M328" s="152"/>
      <c r="T328" s="54"/>
      <c r="AU328" s="17" t="s">
        <v>113</v>
      </c>
    </row>
    <row r="329" spans="2:65" s="1" customFormat="1" ht="24.15" customHeight="1">
      <c r="B329" s="33"/>
      <c r="C329" s="136" t="s">
        <v>536</v>
      </c>
      <c r="D329" s="136" t="s">
        <v>352</v>
      </c>
      <c r="E329" s="137" t="s">
        <v>575</v>
      </c>
      <c r="F329" s="138" t="s">
        <v>576</v>
      </c>
      <c r="G329" s="139" t="s">
        <v>420</v>
      </c>
      <c r="H329" s="140">
        <v>168.98</v>
      </c>
      <c r="I329" s="141"/>
      <c r="J329" s="142">
        <f>ROUND(I329*H329,2)</f>
        <v>0</v>
      </c>
      <c r="K329" s="138" t="s">
        <v>356</v>
      </c>
      <c r="L329" s="33"/>
      <c r="M329" s="143" t="s">
        <v>32</v>
      </c>
      <c r="N329" s="144" t="s">
        <v>49</v>
      </c>
      <c r="P329" s="145">
        <f>O329*H329</f>
        <v>0</v>
      </c>
      <c r="Q329" s="145">
        <v>0</v>
      </c>
      <c r="R329" s="145">
        <f>Q329*H329</f>
        <v>0</v>
      </c>
      <c r="S329" s="145">
        <v>0</v>
      </c>
      <c r="T329" s="146">
        <f>S329*H329</f>
        <v>0</v>
      </c>
      <c r="AR329" s="147" t="s">
        <v>133</v>
      </c>
      <c r="AT329" s="147" t="s">
        <v>352</v>
      </c>
      <c r="AU329" s="147" t="s">
        <v>113</v>
      </c>
      <c r="AY329" s="17" t="s">
        <v>348</v>
      </c>
      <c r="BE329" s="148">
        <f>IF(N329="základní",J329,0)</f>
        <v>0</v>
      </c>
      <c r="BF329" s="148">
        <f>IF(N329="snížená",J329,0)</f>
        <v>0</v>
      </c>
      <c r="BG329" s="148">
        <f>IF(N329="zákl. přenesená",J329,0)</f>
        <v>0</v>
      </c>
      <c r="BH329" s="148">
        <f>IF(N329="sníž. přenesená",J329,0)</f>
        <v>0</v>
      </c>
      <c r="BI329" s="148">
        <f>IF(N329="nulová",J329,0)</f>
        <v>0</v>
      </c>
      <c r="BJ329" s="17" t="s">
        <v>85</v>
      </c>
      <c r="BK329" s="148">
        <f>ROUND(I329*H329,2)</f>
        <v>0</v>
      </c>
      <c r="BL329" s="17" t="s">
        <v>133</v>
      </c>
      <c r="BM329" s="147" t="s">
        <v>2260</v>
      </c>
    </row>
    <row r="330" spans="2:65" s="1" customFormat="1" ht="10.199999999999999">
      <c r="B330" s="33"/>
      <c r="D330" s="149" t="s">
        <v>358</v>
      </c>
      <c r="F330" s="150" t="s">
        <v>578</v>
      </c>
      <c r="I330" s="151"/>
      <c r="L330" s="33"/>
      <c r="M330" s="152"/>
      <c r="T330" s="54"/>
      <c r="AT330" s="17" t="s">
        <v>358</v>
      </c>
      <c r="AU330" s="17" t="s">
        <v>113</v>
      </c>
    </row>
    <row r="331" spans="2:65" s="12" customFormat="1" ht="10.199999999999999">
      <c r="B331" s="153"/>
      <c r="D331" s="154" t="s">
        <v>360</v>
      </c>
      <c r="E331" s="155" t="s">
        <v>32</v>
      </c>
      <c r="F331" s="156" t="s">
        <v>361</v>
      </c>
      <c r="H331" s="155" t="s">
        <v>32</v>
      </c>
      <c r="I331" s="157"/>
      <c r="L331" s="153"/>
      <c r="M331" s="158"/>
      <c r="T331" s="159"/>
      <c r="AT331" s="155" t="s">
        <v>360</v>
      </c>
      <c r="AU331" s="155" t="s">
        <v>113</v>
      </c>
      <c r="AV331" s="12" t="s">
        <v>85</v>
      </c>
      <c r="AW331" s="12" t="s">
        <v>39</v>
      </c>
      <c r="AX331" s="12" t="s">
        <v>78</v>
      </c>
      <c r="AY331" s="155" t="s">
        <v>348</v>
      </c>
    </row>
    <row r="332" spans="2:65" s="12" customFormat="1" ht="10.199999999999999">
      <c r="B332" s="153"/>
      <c r="D332" s="154" t="s">
        <v>360</v>
      </c>
      <c r="E332" s="155" t="s">
        <v>32</v>
      </c>
      <c r="F332" s="156" t="s">
        <v>362</v>
      </c>
      <c r="H332" s="155" t="s">
        <v>32</v>
      </c>
      <c r="I332" s="157"/>
      <c r="L332" s="153"/>
      <c r="M332" s="158"/>
      <c r="T332" s="159"/>
      <c r="AT332" s="155" t="s">
        <v>360</v>
      </c>
      <c r="AU332" s="155" t="s">
        <v>113</v>
      </c>
      <c r="AV332" s="12" t="s">
        <v>85</v>
      </c>
      <c r="AW332" s="12" t="s">
        <v>39</v>
      </c>
      <c r="AX332" s="12" t="s">
        <v>78</v>
      </c>
      <c r="AY332" s="155" t="s">
        <v>348</v>
      </c>
    </row>
    <row r="333" spans="2:65" s="12" customFormat="1" ht="10.199999999999999">
      <c r="B333" s="153"/>
      <c r="D333" s="154" t="s">
        <v>360</v>
      </c>
      <c r="E333" s="155" t="s">
        <v>32</v>
      </c>
      <c r="F333" s="156" t="s">
        <v>559</v>
      </c>
      <c r="H333" s="155" t="s">
        <v>32</v>
      </c>
      <c r="I333" s="157"/>
      <c r="L333" s="153"/>
      <c r="M333" s="158"/>
      <c r="T333" s="159"/>
      <c r="AT333" s="155" t="s">
        <v>360</v>
      </c>
      <c r="AU333" s="155" t="s">
        <v>113</v>
      </c>
      <c r="AV333" s="12" t="s">
        <v>85</v>
      </c>
      <c r="AW333" s="12" t="s">
        <v>39</v>
      </c>
      <c r="AX333" s="12" t="s">
        <v>78</v>
      </c>
      <c r="AY333" s="155" t="s">
        <v>348</v>
      </c>
    </row>
    <row r="334" spans="2:65" s="12" customFormat="1" ht="20.399999999999999">
      <c r="B334" s="153"/>
      <c r="D334" s="154" t="s">
        <v>360</v>
      </c>
      <c r="E334" s="155" t="s">
        <v>32</v>
      </c>
      <c r="F334" s="156" t="s">
        <v>2254</v>
      </c>
      <c r="H334" s="155" t="s">
        <v>32</v>
      </c>
      <c r="I334" s="157"/>
      <c r="L334" s="153"/>
      <c r="M334" s="158"/>
      <c r="T334" s="159"/>
      <c r="AT334" s="155" t="s">
        <v>360</v>
      </c>
      <c r="AU334" s="155" t="s">
        <v>113</v>
      </c>
      <c r="AV334" s="12" t="s">
        <v>85</v>
      </c>
      <c r="AW334" s="12" t="s">
        <v>39</v>
      </c>
      <c r="AX334" s="12" t="s">
        <v>78</v>
      </c>
      <c r="AY334" s="155" t="s">
        <v>348</v>
      </c>
    </row>
    <row r="335" spans="2:65" s="13" customFormat="1" ht="10.199999999999999">
      <c r="B335" s="160"/>
      <c r="D335" s="154" t="s">
        <v>360</v>
      </c>
      <c r="E335" s="162" t="s">
        <v>32</v>
      </c>
      <c r="F335" s="170" t="s">
        <v>139</v>
      </c>
      <c r="H335" s="163">
        <v>168.98</v>
      </c>
      <c r="I335" s="164"/>
      <c r="L335" s="160"/>
      <c r="M335" s="165"/>
      <c r="T335" s="166"/>
      <c r="AT335" s="161" t="s">
        <v>360</v>
      </c>
      <c r="AU335" s="161" t="s">
        <v>113</v>
      </c>
      <c r="AV335" s="13" t="s">
        <v>87</v>
      </c>
      <c r="AW335" s="13" t="s">
        <v>39</v>
      </c>
      <c r="AX335" s="13" t="s">
        <v>85</v>
      </c>
      <c r="AY335" s="161" t="s">
        <v>348</v>
      </c>
    </row>
    <row r="336" spans="2:65" s="1" customFormat="1" ht="10.199999999999999">
      <c r="B336" s="33"/>
      <c r="D336" s="154" t="s">
        <v>376</v>
      </c>
      <c r="F336" s="167" t="s">
        <v>2257</v>
      </c>
      <c r="L336" s="33"/>
      <c r="M336" s="152"/>
      <c r="T336" s="54"/>
      <c r="AU336" s="17" t="s">
        <v>113</v>
      </c>
    </row>
    <row r="337" spans="2:65" s="1" customFormat="1" ht="10.199999999999999">
      <c r="B337" s="33"/>
      <c r="D337" s="154" t="s">
        <v>376</v>
      </c>
      <c r="F337" s="168" t="s">
        <v>1178</v>
      </c>
      <c r="H337" s="169">
        <v>0</v>
      </c>
      <c r="L337" s="33"/>
      <c r="M337" s="152"/>
      <c r="T337" s="54"/>
      <c r="AU337" s="17" t="s">
        <v>113</v>
      </c>
    </row>
    <row r="338" spans="2:65" s="1" customFormat="1" ht="10.199999999999999">
      <c r="B338" s="33"/>
      <c r="D338" s="154" t="s">
        <v>376</v>
      </c>
      <c r="F338" s="168" t="s">
        <v>2175</v>
      </c>
      <c r="H338" s="169">
        <v>168.98</v>
      </c>
      <c r="L338" s="33"/>
      <c r="M338" s="152"/>
      <c r="T338" s="54"/>
      <c r="AU338" s="17" t="s">
        <v>113</v>
      </c>
    </row>
    <row r="339" spans="2:65" s="1" customFormat="1" ht="49.05" customHeight="1">
      <c r="B339" s="33"/>
      <c r="C339" s="136" t="s">
        <v>546</v>
      </c>
      <c r="D339" s="136" t="s">
        <v>352</v>
      </c>
      <c r="E339" s="137" t="s">
        <v>580</v>
      </c>
      <c r="F339" s="138" t="s">
        <v>581</v>
      </c>
      <c r="G339" s="139" t="s">
        <v>420</v>
      </c>
      <c r="H339" s="140">
        <v>168.98</v>
      </c>
      <c r="I339" s="141"/>
      <c r="J339" s="142">
        <f>ROUND(I339*H339,2)</f>
        <v>0</v>
      </c>
      <c r="K339" s="138" t="s">
        <v>356</v>
      </c>
      <c r="L339" s="33"/>
      <c r="M339" s="143" t="s">
        <v>32</v>
      </c>
      <c r="N339" s="144" t="s">
        <v>49</v>
      </c>
      <c r="P339" s="145">
        <f>O339*H339</f>
        <v>0</v>
      </c>
      <c r="Q339" s="145">
        <v>0</v>
      </c>
      <c r="R339" s="145">
        <f>Q339*H339</f>
        <v>0</v>
      </c>
      <c r="S339" s="145">
        <v>0</v>
      </c>
      <c r="T339" s="146">
        <f>S339*H339</f>
        <v>0</v>
      </c>
      <c r="AR339" s="147" t="s">
        <v>133</v>
      </c>
      <c r="AT339" s="147" t="s">
        <v>352</v>
      </c>
      <c r="AU339" s="147" t="s">
        <v>113</v>
      </c>
      <c r="AY339" s="17" t="s">
        <v>348</v>
      </c>
      <c r="BE339" s="148">
        <f>IF(N339="základní",J339,0)</f>
        <v>0</v>
      </c>
      <c r="BF339" s="148">
        <f>IF(N339="snížená",J339,0)</f>
        <v>0</v>
      </c>
      <c r="BG339" s="148">
        <f>IF(N339="zákl. přenesená",J339,0)</f>
        <v>0</v>
      </c>
      <c r="BH339" s="148">
        <f>IF(N339="sníž. přenesená",J339,0)</f>
        <v>0</v>
      </c>
      <c r="BI339" s="148">
        <f>IF(N339="nulová",J339,0)</f>
        <v>0</v>
      </c>
      <c r="BJ339" s="17" t="s">
        <v>85</v>
      </c>
      <c r="BK339" s="148">
        <f>ROUND(I339*H339,2)</f>
        <v>0</v>
      </c>
      <c r="BL339" s="17" t="s">
        <v>133</v>
      </c>
      <c r="BM339" s="147" t="s">
        <v>2261</v>
      </c>
    </row>
    <row r="340" spans="2:65" s="1" customFormat="1" ht="10.199999999999999">
      <c r="B340" s="33"/>
      <c r="D340" s="149" t="s">
        <v>358</v>
      </c>
      <c r="F340" s="150" t="s">
        <v>583</v>
      </c>
      <c r="I340" s="151"/>
      <c r="L340" s="33"/>
      <c r="M340" s="152"/>
      <c r="T340" s="54"/>
      <c r="AT340" s="17" t="s">
        <v>358</v>
      </c>
      <c r="AU340" s="17" t="s">
        <v>113</v>
      </c>
    </row>
    <row r="341" spans="2:65" s="12" customFormat="1" ht="10.199999999999999">
      <c r="B341" s="153"/>
      <c r="D341" s="154" t="s">
        <v>360</v>
      </c>
      <c r="E341" s="155" t="s">
        <v>32</v>
      </c>
      <c r="F341" s="156" t="s">
        <v>361</v>
      </c>
      <c r="H341" s="155" t="s">
        <v>32</v>
      </c>
      <c r="I341" s="157"/>
      <c r="L341" s="153"/>
      <c r="M341" s="158"/>
      <c r="T341" s="159"/>
      <c r="AT341" s="155" t="s">
        <v>360</v>
      </c>
      <c r="AU341" s="155" t="s">
        <v>113</v>
      </c>
      <c r="AV341" s="12" t="s">
        <v>85</v>
      </c>
      <c r="AW341" s="12" t="s">
        <v>39</v>
      </c>
      <c r="AX341" s="12" t="s">
        <v>78</v>
      </c>
      <c r="AY341" s="155" t="s">
        <v>348</v>
      </c>
    </row>
    <row r="342" spans="2:65" s="12" customFormat="1" ht="10.199999999999999">
      <c r="B342" s="153"/>
      <c r="D342" s="154" t="s">
        <v>360</v>
      </c>
      <c r="E342" s="155" t="s">
        <v>32</v>
      </c>
      <c r="F342" s="156" t="s">
        <v>362</v>
      </c>
      <c r="H342" s="155" t="s">
        <v>32</v>
      </c>
      <c r="I342" s="157"/>
      <c r="L342" s="153"/>
      <c r="M342" s="158"/>
      <c r="T342" s="159"/>
      <c r="AT342" s="155" t="s">
        <v>360</v>
      </c>
      <c r="AU342" s="155" t="s">
        <v>113</v>
      </c>
      <c r="AV342" s="12" t="s">
        <v>85</v>
      </c>
      <c r="AW342" s="12" t="s">
        <v>39</v>
      </c>
      <c r="AX342" s="12" t="s">
        <v>78</v>
      </c>
      <c r="AY342" s="155" t="s">
        <v>348</v>
      </c>
    </row>
    <row r="343" spans="2:65" s="12" customFormat="1" ht="10.199999999999999">
      <c r="B343" s="153"/>
      <c r="D343" s="154" t="s">
        <v>360</v>
      </c>
      <c r="E343" s="155" t="s">
        <v>32</v>
      </c>
      <c r="F343" s="156" t="s">
        <v>559</v>
      </c>
      <c r="H343" s="155" t="s">
        <v>32</v>
      </c>
      <c r="I343" s="157"/>
      <c r="L343" s="153"/>
      <c r="M343" s="158"/>
      <c r="T343" s="159"/>
      <c r="AT343" s="155" t="s">
        <v>360</v>
      </c>
      <c r="AU343" s="155" t="s">
        <v>113</v>
      </c>
      <c r="AV343" s="12" t="s">
        <v>85</v>
      </c>
      <c r="AW343" s="12" t="s">
        <v>39</v>
      </c>
      <c r="AX343" s="12" t="s">
        <v>78</v>
      </c>
      <c r="AY343" s="155" t="s">
        <v>348</v>
      </c>
    </row>
    <row r="344" spans="2:65" s="12" customFormat="1" ht="20.399999999999999">
      <c r="B344" s="153"/>
      <c r="D344" s="154" t="s">
        <v>360</v>
      </c>
      <c r="E344" s="155" t="s">
        <v>32</v>
      </c>
      <c r="F344" s="156" t="s">
        <v>2254</v>
      </c>
      <c r="H344" s="155" t="s">
        <v>32</v>
      </c>
      <c r="I344" s="157"/>
      <c r="L344" s="153"/>
      <c r="M344" s="158"/>
      <c r="T344" s="159"/>
      <c r="AT344" s="155" t="s">
        <v>360</v>
      </c>
      <c r="AU344" s="155" t="s">
        <v>113</v>
      </c>
      <c r="AV344" s="12" t="s">
        <v>85</v>
      </c>
      <c r="AW344" s="12" t="s">
        <v>39</v>
      </c>
      <c r="AX344" s="12" t="s">
        <v>78</v>
      </c>
      <c r="AY344" s="155" t="s">
        <v>348</v>
      </c>
    </row>
    <row r="345" spans="2:65" s="13" customFormat="1" ht="10.199999999999999">
      <c r="B345" s="160"/>
      <c r="D345" s="154" t="s">
        <v>360</v>
      </c>
      <c r="E345" s="162" t="s">
        <v>32</v>
      </c>
      <c r="F345" s="170" t="s">
        <v>139</v>
      </c>
      <c r="H345" s="163">
        <v>168.98</v>
      </c>
      <c r="I345" s="164"/>
      <c r="L345" s="160"/>
      <c r="M345" s="165"/>
      <c r="T345" s="166"/>
      <c r="AT345" s="161" t="s">
        <v>360</v>
      </c>
      <c r="AU345" s="161" t="s">
        <v>113</v>
      </c>
      <c r="AV345" s="13" t="s">
        <v>87</v>
      </c>
      <c r="AW345" s="13" t="s">
        <v>39</v>
      </c>
      <c r="AX345" s="13" t="s">
        <v>85</v>
      </c>
      <c r="AY345" s="161" t="s">
        <v>348</v>
      </c>
    </row>
    <row r="346" spans="2:65" s="1" customFormat="1" ht="10.199999999999999">
      <c r="B346" s="33"/>
      <c r="D346" s="154" t="s">
        <v>376</v>
      </c>
      <c r="F346" s="167" t="s">
        <v>2257</v>
      </c>
      <c r="L346" s="33"/>
      <c r="M346" s="152"/>
      <c r="T346" s="54"/>
      <c r="AU346" s="17" t="s">
        <v>113</v>
      </c>
    </row>
    <row r="347" spans="2:65" s="1" customFormat="1" ht="10.199999999999999">
      <c r="B347" s="33"/>
      <c r="D347" s="154" t="s">
        <v>376</v>
      </c>
      <c r="F347" s="168" t="s">
        <v>1178</v>
      </c>
      <c r="H347" s="169">
        <v>0</v>
      </c>
      <c r="L347" s="33"/>
      <c r="M347" s="152"/>
      <c r="T347" s="54"/>
      <c r="AU347" s="17" t="s">
        <v>113</v>
      </c>
    </row>
    <row r="348" spans="2:65" s="1" customFormat="1" ht="10.199999999999999">
      <c r="B348" s="33"/>
      <c r="D348" s="154" t="s">
        <v>376</v>
      </c>
      <c r="F348" s="168" t="s">
        <v>2175</v>
      </c>
      <c r="H348" s="169">
        <v>168.98</v>
      </c>
      <c r="L348" s="33"/>
      <c r="M348" s="152"/>
      <c r="T348" s="54"/>
      <c r="AU348" s="17" t="s">
        <v>113</v>
      </c>
    </row>
    <row r="349" spans="2:65" s="1" customFormat="1" ht="24.15" customHeight="1">
      <c r="B349" s="33"/>
      <c r="C349" s="136" t="s">
        <v>554</v>
      </c>
      <c r="D349" s="136" t="s">
        <v>352</v>
      </c>
      <c r="E349" s="137" t="s">
        <v>585</v>
      </c>
      <c r="F349" s="138" t="s">
        <v>586</v>
      </c>
      <c r="G349" s="139" t="s">
        <v>420</v>
      </c>
      <c r="H349" s="140">
        <v>189.49</v>
      </c>
      <c r="I349" s="141"/>
      <c r="J349" s="142">
        <f>ROUND(I349*H349,2)</f>
        <v>0</v>
      </c>
      <c r="K349" s="138" t="s">
        <v>356</v>
      </c>
      <c r="L349" s="33"/>
      <c r="M349" s="143" t="s">
        <v>32</v>
      </c>
      <c r="N349" s="144" t="s">
        <v>49</v>
      </c>
      <c r="P349" s="145">
        <f>O349*H349</f>
        <v>0</v>
      </c>
      <c r="Q349" s="145">
        <v>6.8999999999999997E-4</v>
      </c>
      <c r="R349" s="145">
        <f>Q349*H349</f>
        <v>0.13074810000000001</v>
      </c>
      <c r="S349" s="145">
        <v>0</v>
      </c>
      <c r="T349" s="146">
        <f>S349*H349</f>
        <v>0</v>
      </c>
      <c r="AR349" s="147" t="s">
        <v>133</v>
      </c>
      <c r="AT349" s="147" t="s">
        <v>352</v>
      </c>
      <c r="AU349" s="147" t="s">
        <v>113</v>
      </c>
      <c r="AY349" s="17" t="s">
        <v>348</v>
      </c>
      <c r="BE349" s="148">
        <f>IF(N349="základní",J349,0)</f>
        <v>0</v>
      </c>
      <c r="BF349" s="148">
        <f>IF(N349="snížená",J349,0)</f>
        <v>0</v>
      </c>
      <c r="BG349" s="148">
        <f>IF(N349="zákl. přenesená",J349,0)</f>
        <v>0</v>
      </c>
      <c r="BH349" s="148">
        <f>IF(N349="sníž. přenesená",J349,0)</f>
        <v>0</v>
      </c>
      <c r="BI349" s="148">
        <f>IF(N349="nulová",J349,0)</f>
        <v>0</v>
      </c>
      <c r="BJ349" s="17" t="s">
        <v>85</v>
      </c>
      <c r="BK349" s="148">
        <f>ROUND(I349*H349,2)</f>
        <v>0</v>
      </c>
      <c r="BL349" s="17" t="s">
        <v>133</v>
      </c>
      <c r="BM349" s="147" t="s">
        <v>2262</v>
      </c>
    </row>
    <row r="350" spans="2:65" s="1" customFormat="1" ht="10.199999999999999">
      <c r="B350" s="33"/>
      <c r="D350" s="149" t="s">
        <v>358</v>
      </c>
      <c r="F350" s="150" t="s">
        <v>588</v>
      </c>
      <c r="I350" s="151"/>
      <c r="L350" s="33"/>
      <c r="M350" s="152"/>
      <c r="T350" s="54"/>
      <c r="AT350" s="17" t="s">
        <v>358</v>
      </c>
      <c r="AU350" s="17" t="s">
        <v>113</v>
      </c>
    </row>
    <row r="351" spans="2:65" s="1" customFormat="1" ht="67.2">
      <c r="B351" s="33"/>
      <c r="D351" s="154" t="s">
        <v>589</v>
      </c>
      <c r="F351" s="188" t="s">
        <v>2263</v>
      </c>
      <c r="I351" s="151"/>
      <c r="L351" s="33"/>
      <c r="M351" s="152"/>
      <c r="T351" s="54"/>
      <c r="AT351" s="17" t="s">
        <v>589</v>
      </c>
      <c r="AU351" s="17" t="s">
        <v>113</v>
      </c>
    </row>
    <row r="352" spans="2:65" s="12" customFormat="1" ht="10.199999999999999">
      <c r="B352" s="153"/>
      <c r="D352" s="154" t="s">
        <v>360</v>
      </c>
      <c r="E352" s="155" t="s">
        <v>32</v>
      </c>
      <c r="F352" s="156" t="s">
        <v>361</v>
      </c>
      <c r="H352" s="155" t="s">
        <v>32</v>
      </c>
      <c r="I352" s="157"/>
      <c r="L352" s="153"/>
      <c r="M352" s="158"/>
      <c r="T352" s="159"/>
      <c r="AT352" s="155" t="s">
        <v>360</v>
      </c>
      <c r="AU352" s="155" t="s">
        <v>113</v>
      </c>
      <c r="AV352" s="12" t="s">
        <v>85</v>
      </c>
      <c r="AW352" s="12" t="s">
        <v>39</v>
      </c>
      <c r="AX352" s="12" t="s">
        <v>78</v>
      </c>
      <c r="AY352" s="155" t="s">
        <v>348</v>
      </c>
    </row>
    <row r="353" spans="2:65" s="12" customFormat="1" ht="10.199999999999999">
      <c r="B353" s="153"/>
      <c r="D353" s="154" t="s">
        <v>360</v>
      </c>
      <c r="E353" s="155" t="s">
        <v>32</v>
      </c>
      <c r="F353" s="156" t="s">
        <v>362</v>
      </c>
      <c r="H353" s="155" t="s">
        <v>32</v>
      </c>
      <c r="I353" s="157"/>
      <c r="L353" s="153"/>
      <c r="M353" s="158"/>
      <c r="T353" s="159"/>
      <c r="AT353" s="155" t="s">
        <v>360</v>
      </c>
      <c r="AU353" s="155" t="s">
        <v>113</v>
      </c>
      <c r="AV353" s="12" t="s">
        <v>85</v>
      </c>
      <c r="AW353" s="12" t="s">
        <v>39</v>
      </c>
      <c r="AX353" s="12" t="s">
        <v>78</v>
      </c>
      <c r="AY353" s="155" t="s">
        <v>348</v>
      </c>
    </row>
    <row r="354" spans="2:65" s="12" customFormat="1" ht="10.199999999999999">
      <c r="B354" s="153"/>
      <c r="D354" s="154" t="s">
        <v>360</v>
      </c>
      <c r="E354" s="155" t="s">
        <v>32</v>
      </c>
      <c r="F354" s="156" t="s">
        <v>559</v>
      </c>
      <c r="H354" s="155" t="s">
        <v>32</v>
      </c>
      <c r="I354" s="157"/>
      <c r="L354" s="153"/>
      <c r="M354" s="158"/>
      <c r="T354" s="159"/>
      <c r="AT354" s="155" t="s">
        <v>360</v>
      </c>
      <c r="AU354" s="155" t="s">
        <v>113</v>
      </c>
      <c r="AV354" s="12" t="s">
        <v>85</v>
      </c>
      <c r="AW354" s="12" t="s">
        <v>39</v>
      </c>
      <c r="AX354" s="12" t="s">
        <v>78</v>
      </c>
      <c r="AY354" s="155" t="s">
        <v>348</v>
      </c>
    </row>
    <row r="355" spans="2:65" s="12" customFormat="1" ht="20.399999999999999">
      <c r="B355" s="153"/>
      <c r="D355" s="154" t="s">
        <v>360</v>
      </c>
      <c r="E355" s="155" t="s">
        <v>32</v>
      </c>
      <c r="F355" s="156" t="s">
        <v>2254</v>
      </c>
      <c r="H355" s="155" t="s">
        <v>32</v>
      </c>
      <c r="I355" s="157"/>
      <c r="L355" s="153"/>
      <c r="M355" s="158"/>
      <c r="T355" s="159"/>
      <c r="AT355" s="155" t="s">
        <v>360</v>
      </c>
      <c r="AU355" s="155" t="s">
        <v>113</v>
      </c>
      <c r="AV355" s="12" t="s">
        <v>85</v>
      </c>
      <c r="AW355" s="12" t="s">
        <v>39</v>
      </c>
      <c r="AX355" s="12" t="s">
        <v>78</v>
      </c>
      <c r="AY355" s="155" t="s">
        <v>348</v>
      </c>
    </row>
    <row r="356" spans="2:65" s="12" customFormat="1" ht="10.199999999999999">
      <c r="B356" s="153"/>
      <c r="D356" s="154" t="s">
        <v>360</v>
      </c>
      <c r="E356" s="155" t="s">
        <v>32</v>
      </c>
      <c r="F356" s="156" t="s">
        <v>2255</v>
      </c>
      <c r="H356" s="155" t="s">
        <v>32</v>
      </c>
      <c r="I356" s="157"/>
      <c r="L356" s="153"/>
      <c r="M356" s="158"/>
      <c r="T356" s="159"/>
      <c r="AT356" s="155" t="s">
        <v>360</v>
      </c>
      <c r="AU356" s="155" t="s">
        <v>113</v>
      </c>
      <c r="AV356" s="12" t="s">
        <v>85</v>
      </c>
      <c r="AW356" s="12" t="s">
        <v>39</v>
      </c>
      <c r="AX356" s="12" t="s">
        <v>78</v>
      </c>
      <c r="AY356" s="155" t="s">
        <v>348</v>
      </c>
    </row>
    <row r="357" spans="2:65" s="12" customFormat="1" ht="10.199999999999999">
      <c r="B357" s="153"/>
      <c r="D357" s="154" t="s">
        <v>360</v>
      </c>
      <c r="E357" s="155" t="s">
        <v>32</v>
      </c>
      <c r="F357" s="156" t="s">
        <v>2256</v>
      </c>
      <c r="H357" s="155" t="s">
        <v>32</v>
      </c>
      <c r="I357" s="157"/>
      <c r="L357" s="153"/>
      <c r="M357" s="158"/>
      <c r="T357" s="159"/>
      <c r="AT357" s="155" t="s">
        <v>360</v>
      </c>
      <c r="AU357" s="155" t="s">
        <v>113</v>
      </c>
      <c r="AV357" s="12" t="s">
        <v>85</v>
      </c>
      <c r="AW357" s="12" t="s">
        <v>39</v>
      </c>
      <c r="AX357" s="12" t="s">
        <v>78</v>
      </c>
      <c r="AY357" s="155" t="s">
        <v>348</v>
      </c>
    </row>
    <row r="358" spans="2:65" s="13" customFormat="1" ht="10.199999999999999">
      <c r="B358" s="160"/>
      <c r="D358" s="154" t="s">
        <v>360</v>
      </c>
      <c r="E358" s="162" t="s">
        <v>32</v>
      </c>
      <c r="F358" s="170" t="s">
        <v>143</v>
      </c>
      <c r="H358" s="163">
        <v>189.49</v>
      </c>
      <c r="I358" s="164"/>
      <c r="L358" s="160"/>
      <c r="M358" s="165"/>
      <c r="T358" s="166"/>
      <c r="AT358" s="161" t="s">
        <v>360</v>
      </c>
      <c r="AU358" s="161" t="s">
        <v>113</v>
      </c>
      <c r="AV358" s="13" t="s">
        <v>87</v>
      </c>
      <c r="AW358" s="13" t="s">
        <v>39</v>
      </c>
      <c r="AX358" s="13" t="s">
        <v>85</v>
      </c>
      <c r="AY358" s="161" t="s">
        <v>348</v>
      </c>
    </row>
    <row r="359" spans="2:65" s="1" customFormat="1" ht="10.199999999999999">
      <c r="B359" s="33"/>
      <c r="D359" s="154" t="s">
        <v>376</v>
      </c>
      <c r="F359" s="167" t="s">
        <v>2257</v>
      </c>
      <c r="L359" s="33"/>
      <c r="M359" s="152"/>
      <c r="T359" s="54"/>
      <c r="AU359" s="17" t="s">
        <v>113</v>
      </c>
    </row>
    <row r="360" spans="2:65" s="1" customFormat="1" ht="10.199999999999999">
      <c r="B360" s="33"/>
      <c r="D360" s="154" t="s">
        <v>376</v>
      </c>
      <c r="F360" s="168" t="s">
        <v>1178</v>
      </c>
      <c r="H360" s="169">
        <v>0</v>
      </c>
      <c r="L360" s="33"/>
      <c r="M360" s="152"/>
      <c r="T360" s="54"/>
      <c r="AU360" s="17" t="s">
        <v>113</v>
      </c>
    </row>
    <row r="361" spans="2:65" s="1" customFormat="1" ht="10.199999999999999">
      <c r="B361" s="33"/>
      <c r="D361" s="154" t="s">
        <v>376</v>
      </c>
      <c r="F361" s="168" t="s">
        <v>2175</v>
      </c>
      <c r="H361" s="169">
        <v>168.98</v>
      </c>
      <c r="L361" s="33"/>
      <c r="M361" s="152"/>
      <c r="T361" s="54"/>
      <c r="AU361" s="17" t="s">
        <v>113</v>
      </c>
    </row>
    <row r="362" spans="2:65" s="11" customFormat="1" ht="20.85" customHeight="1">
      <c r="B362" s="124"/>
      <c r="D362" s="125" t="s">
        <v>77</v>
      </c>
      <c r="E362" s="134" t="s">
        <v>591</v>
      </c>
      <c r="F362" s="134" t="s">
        <v>2264</v>
      </c>
      <c r="I362" s="127"/>
      <c r="J362" s="135">
        <f>BK362</f>
        <v>0</v>
      </c>
      <c r="L362" s="124"/>
      <c r="M362" s="129"/>
      <c r="P362" s="130">
        <f>SUM(P363:P407)</f>
        <v>0</v>
      </c>
      <c r="R362" s="130">
        <f>SUM(R363:R407)</f>
        <v>2.6390518999999997</v>
      </c>
      <c r="T362" s="131">
        <f>SUM(T363:T407)</f>
        <v>0</v>
      </c>
      <c r="AR362" s="125" t="s">
        <v>85</v>
      </c>
      <c r="AT362" s="132" t="s">
        <v>77</v>
      </c>
      <c r="AU362" s="132" t="s">
        <v>87</v>
      </c>
      <c r="AY362" s="125" t="s">
        <v>348</v>
      </c>
      <c r="BK362" s="133">
        <f>SUM(BK363:BK407)</f>
        <v>0</v>
      </c>
    </row>
    <row r="363" spans="2:65" s="1" customFormat="1" ht="33" customHeight="1">
      <c r="B363" s="33"/>
      <c r="C363" s="136" t="s">
        <v>564</v>
      </c>
      <c r="D363" s="136" t="s">
        <v>352</v>
      </c>
      <c r="E363" s="137" t="s">
        <v>626</v>
      </c>
      <c r="F363" s="138" t="s">
        <v>627</v>
      </c>
      <c r="G363" s="139" t="s">
        <v>420</v>
      </c>
      <c r="H363" s="140">
        <v>8.98</v>
      </c>
      <c r="I363" s="141"/>
      <c r="J363" s="142">
        <f>ROUND(I363*H363,2)</f>
        <v>0</v>
      </c>
      <c r="K363" s="138" t="s">
        <v>356</v>
      </c>
      <c r="L363" s="33"/>
      <c r="M363" s="143" t="s">
        <v>32</v>
      </c>
      <c r="N363" s="144" t="s">
        <v>49</v>
      </c>
      <c r="P363" s="145">
        <f>O363*H363</f>
        <v>0</v>
      </c>
      <c r="Q363" s="145">
        <v>0</v>
      </c>
      <c r="R363" s="145">
        <f>Q363*H363</f>
        <v>0</v>
      </c>
      <c r="S363" s="145">
        <v>0</v>
      </c>
      <c r="T363" s="146">
        <f>S363*H363</f>
        <v>0</v>
      </c>
      <c r="AR363" s="147" t="s">
        <v>133</v>
      </c>
      <c r="AT363" s="147" t="s">
        <v>352</v>
      </c>
      <c r="AU363" s="147" t="s">
        <v>113</v>
      </c>
      <c r="AY363" s="17" t="s">
        <v>348</v>
      </c>
      <c r="BE363" s="148">
        <f>IF(N363="základní",J363,0)</f>
        <v>0</v>
      </c>
      <c r="BF363" s="148">
        <f>IF(N363="snížená",J363,0)</f>
        <v>0</v>
      </c>
      <c r="BG363" s="148">
        <f>IF(N363="zákl. přenesená",J363,0)</f>
        <v>0</v>
      </c>
      <c r="BH363" s="148">
        <f>IF(N363="sníž. přenesená",J363,0)</f>
        <v>0</v>
      </c>
      <c r="BI363" s="148">
        <f>IF(N363="nulová",J363,0)</f>
        <v>0</v>
      </c>
      <c r="BJ363" s="17" t="s">
        <v>85</v>
      </c>
      <c r="BK363" s="148">
        <f>ROUND(I363*H363,2)</f>
        <v>0</v>
      </c>
      <c r="BL363" s="17" t="s">
        <v>133</v>
      </c>
      <c r="BM363" s="147" t="s">
        <v>2265</v>
      </c>
    </row>
    <row r="364" spans="2:65" s="1" customFormat="1" ht="10.199999999999999">
      <c r="B364" s="33"/>
      <c r="D364" s="149" t="s">
        <v>358</v>
      </c>
      <c r="F364" s="150" t="s">
        <v>629</v>
      </c>
      <c r="I364" s="151"/>
      <c r="L364" s="33"/>
      <c r="M364" s="152"/>
      <c r="T364" s="54"/>
      <c r="AT364" s="17" t="s">
        <v>358</v>
      </c>
      <c r="AU364" s="17" t="s">
        <v>113</v>
      </c>
    </row>
    <row r="365" spans="2:65" s="12" customFormat="1" ht="10.199999999999999">
      <c r="B365" s="153"/>
      <c r="D365" s="154" t="s">
        <v>360</v>
      </c>
      <c r="E365" s="155" t="s">
        <v>32</v>
      </c>
      <c r="F365" s="156" t="s">
        <v>361</v>
      </c>
      <c r="H365" s="155" t="s">
        <v>32</v>
      </c>
      <c r="I365" s="157"/>
      <c r="L365" s="153"/>
      <c r="M365" s="158"/>
      <c r="T365" s="159"/>
      <c r="AT365" s="155" t="s">
        <v>360</v>
      </c>
      <c r="AU365" s="155" t="s">
        <v>113</v>
      </c>
      <c r="AV365" s="12" t="s">
        <v>85</v>
      </c>
      <c r="AW365" s="12" t="s">
        <v>39</v>
      </c>
      <c r="AX365" s="12" t="s">
        <v>78</v>
      </c>
      <c r="AY365" s="155" t="s">
        <v>348</v>
      </c>
    </row>
    <row r="366" spans="2:65" s="12" customFormat="1" ht="10.199999999999999">
      <c r="B366" s="153"/>
      <c r="D366" s="154" t="s">
        <v>360</v>
      </c>
      <c r="E366" s="155" t="s">
        <v>32</v>
      </c>
      <c r="F366" s="156" t="s">
        <v>362</v>
      </c>
      <c r="H366" s="155" t="s">
        <v>32</v>
      </c>
      <c r="I366" s="157"/>
      <c r="L366" s="153"/>
      <c r="M366" s="158"/>
      <c r="T366" s="159"/>
      <c r="AT366" s="155" t="s">
        <v>360</v>
      </c>
      <c r="AU366" s="155" t="s">
        <v>113</v>
      </c>
      <c r="AV366" s="12" t="s">
        <v>85</v>
      </c>
      <c r="AW366" s="12" t="s">
        <v>39</v>
      </c>
      <c r="AX366" s="12" t="s">
        <v>78</v>
      </c>
      <c r="AY366" s="155" t="s">
        <v>348</v>
      </c>
    </row>
    <row r="367" spans="2:65" s="12" customFormat="1" ht="10.199999999999999">
      <c r="B367" s="153"/>
      <c r="D367" s="154" t="s">
        <v>360</v>
      </c>
      <c r="E367" s="155" t="s">
        <v>32</v>
      </c>
      <c r="F367" s="156" t="s">
        <v>559</v>
      </c>
      <c r="H367" s="155" t="s">
        <v>32</v>
      </c>
      <c r="I367" s="157"/>
      <c r="L367" s="153"/>
      <c r="M367" s="158"/>
      <c r="T367" s="159"/>
      <c r="AT367" s="155" t="s">
        <v>360</v>
      </c>
      <c r="AU367" s="155" t="s">
        <v>113</v>
      </c>
      <c r="AV367" s="12" t="s">
        <v>85</v>
      </c>
      <c r="AW367" s="12" t="s">
        <v>39</v>
      </c>
      <c r="AX367" s="12" t="s">
        <v>78</v>
      </c>
      <c r="AY367" s="155" t="s">
        <v>348</v>
      </c>
    </row>
    <row r="368" spans="2:65" s="12" customFormat="1" ht="10.199999999999999">
      <c r="B368" s="153"/>
      <c r="D368" s="154" t="s">
        <v>360</v>
      </c>
      <c r="E368" s="155" t="s">
        <v>32</v>
      </c>
      <c r="F368" s="156" t="s">
        <v>2189</v>
      </c>
      <c r="H368" s="155" t="s">
        <v>32</v>
      </c>
      <c r="I368" s="157"/>
      <c r="L368" s="153"/>
      <c r="M368" s="158"/>
      <c r="T368" s="159"/>
      <c r="AT368" s="155" t="s">
        <v>360</v>
      </c>
      <c r="AU368" s="155" t="s">
        <v>113</v>
      </c>
      <c r="AV368" s="12" t="s">
        <v>85</v>
      </c>
      <c r="AW368" s="12" t="s">
        <v>39</v>
      </c>
      <c r="AX368" s="12" t="s">
        <v>78</v>
      </c>
      <c r="AY368" s="155" t="s">
        <v>348</v>
      </c>
    </row>
    <row r="369" spans="2:65" s="13" customFormat="1" ht="10.199999999999999">
      <c r="B369" s="160"/>
      <c r="D369" s="154" t="s">
        <v>360</v>
      </c>
      <c r="E369" s="162" t="s">
        <v>32</v>
      </c>
      <c r="F369" s="170" t="s">
        <v>145</v>
      </c>
      <c r="H369" s="163">
        <v>8.98</v>
      </c>
      <c r="I369" s="164"/>
      <c r="L369" s="160"/>
      <c r="M369" s="165"/>
      <c r="T369" s="166"/>
      <c r="AT369" s="161" t="s">
        <v>360</v>
      </c>
      <c r="AU369" s="161" t="s">
        <v>113</v>
      </c>
      <c r="AV369" s="13" t="s">
        <v>87</v>
      </c>
      <c r="AW369" s="13" t="s">
        <v>39</v>
      </c>
      <c r="AX369" s="13" t="s">
        <v>85</v>
      </c>
      <c r="AY369" s="161" t="s">
        <v>348</v>
      </c>
    </row>
    <row r="370" spans="2:65" s="1" customFormat="1" ht="10.199999999999999">
      <c r="B370" s="33"/>
      <c r="D370" s="154" t="s">
        <v>376</v>
      </c>
      <c r="F370" s="167" t="s">
        <v>2176</v>
      </c>
      <c r="L370" s="33"/>
      <c r="M370" s="152"/>
      <c r="T370" s="54"/>
      <c r="AU370" s="17" t="s">
        <v>113</v>
      </c>
    </row>
    <row r="371" spans="2:65" s="1" customFormat="1" ht="10.199999999999999">
      <c r="B371" s="33"/>
      <c r="D371" s="154" t="s">
        <v>376</v>
      </c>
      <c r="F371" s="168" t="s">
        <v>2177</v>
      </c>
      <c r="H371" s="169">
        <v>8.98</v>
      </c>
      <c r="L371" s="33"/>
      <c r="M371" s="152"/>
      <c r="T371" s="54"/>
      <c r="AU371" s="17" t="s">
        <v>113</v>
      </c>
    </row>
    <row r="372" spans="2:65" s="1" customFormat="1" ht="33" customHeight="1">
      <c r="B372" s="33"/>
      <c r="C372" s="136" t="s">
        <v>569</v>
      </c>
      <c r="D372" s="136" t="s">
        <v>352</v>
      </c>
      <c r="E372" s="137" t="s">
        <v>555</v>
      </c>
      <c r="F372" s="138" t="s">
        <v>556</v>
      </c>
      <c r="G372" s="139" t="s">
        <v>420</v>
      </c>
      <c r="H372" s="140">
        <v>12.87</v>
      </c>
      <c r="I372" s="141"/>
      <c r="J372" s="142">
        <f>ROUND(I372*H372,2)</f>
        <v>0</v>
      </c>
      <c r="K372" s="138" t="s">
        <v>356</v>
      </c>
      <c r="L372" s="33"/>
      <c r="M372" s="143" t="s">
        <v>32</v>
      </c>
      <c r="N372" s="144" t="s">
        <v>49</v>
      </c>
      <c r="P372" s="145">
        <f>O372*H372</f>
        <v>0</v>
      </c>
      <c r="Q372" s="145">
        <v>0</v>
      </c>
      <c r="R372" s="145">
        <f>Q372*H372</f>
        <v>0</v>
      </c>
      <c r="S372" s="145">
        <v>0</v>
      </c>
      <c r="T372" s="146">
        <f>S372*H372</f>
        <v>0</v>
      </c>
      <c r="AR372" s="147" t="s">
        <v>133</v>
      </c>
      <c r="AT372" s="147" t="s">
        <v>352</v>
      </c>
      <c r="AU372" s="147" t="s">
        <v>113</v>
      </c>
      <c r="AY372" s="17" t="s">
        <v>348</v>
      </c>
      <c r="BE372" s="148">
        <f>IF(N372="základní",J372,0)</f>
        <v>0</v>
      </c>
      <c r="BF372" s="148">
        <f>IF(N372="snížená",J372,0)</f>
        <v>0</v>
      </c>
      <c r="BG372" s="148">
        <f>IF(N372="zákl. přenesená",J372,0)</f>
        <v>0</v>
      </c>
      <c r="BH372" s="148">
        <f>IF(N372="sníž. přenesená",J372,0)</f>
        <v>0</v>
      </c>
      <c r="BI372" s="148">
        <f>IF(N372="nulová",J372,0)</f>
        <v>0</v>
      </c>
      <c r="BJ372" s="17" t="s">
        <v>85</v>
      </c>
      <c r="BK372" s="148">
        <f>ROUND(I372*H372,2)</f>
        <v>0</v>
      </c>
      <c r="BL372" s="17" t="s">
        <v>133</v>
      </c>
      <c r="BM372" s="147" t="s">
        <v>2266</v>
      </c>
    </row>
    <row r="373" spans="2:65" s="1" customFormat="1" ht="10.199999999999999">
      <c r="B373" s="33"/>
      <c r="D373" s="149" t="s">
        <v>358</v>
      </c>
      <c r="F373" s="150" t="s">
        <v>558</v>
      </c>
      <c r="I373" s="151"/>
      <c r="L373" s="33"/>
      <c r="M373" s="152"/>
      <c r="T373" s="54"/>
      <c r="AT373" s="17" t="s">
        <v>358</v>
      </c>
      <c r="AU373" s="17" t="s">
        <v>113</v>
      </c>
    </row>
    <row r="374" spans="2:65" s="12" customFormat="1" ht="10.199999999999999">
      <c r="B374" s="153"/>
      <c r="D374" s="154" t="s">
        <v>360</v>
      </c>
      <c r="E374" s="155" t="s">
        <v>32</v>
      </c>
      <c r="F374" s="156" t="s">
        <v>361</v>
      </c>
      <c r="H374" s="155" t="s">
        <v>32</v>
      </c>
      <c r="I374" s="157"/>
      <c r="L374" s="153"/>
      <c r="M374" s="158"/>
      <c r="T374" s="159"/>
      <c r="AT374" s="155" t="s">
        <v>360</v>
      </c>
      <c r="AU374" s="155" t="s">
        <v>113</v>
      </c>
      <c r="AV374" s="12" t="s">
        <v>85</v>
      </c>
      <c r="AW374" s="12" t="s">
        <v>39</v>
      </c>
      <c r="AX374" s="12" t="s">
        <v>78</v>
      </c>
      <c r="AY374" s="155" t="s">
        <v>348</v>
      </c>
    </row>
    <row r="375" spans="2:65" s="12" customFormat="1" ht="10.199999999999999">
      <c r="B375" s="153"/>
      <c r="D375" s="154" t="s">
        <v>360</v>
      </c>
      <c r="E375" s="155" t="s">
        <v>32</v>
      </c>
      <c r="F375" s="156" t="s">
        <v>362</v>
      </c>
      <c r="H375" s="155" t="s">
        <v>32</v>
      </c>
      <c r="I375" s="157"/>
      <c r="L375" s="153"/>
      <c r="M375" s="158"/>
      <c r="T375" s="159"/>
      <c r="AT375" s="155" t="s">
        <v>360</v>
      </c>
      <c r="AU375" s="155" t="s">
        <v>113</v>
      </c>
      <c r="AV375" s="12" t="s">
        <v>85</v>
      </c>
      <c r="AW375" s="12" t="s">
        <v>39</v>
      </c>
      <c r="AX375" s="12" t="s">
        <v>78</v>
      </c>
      <c r="AY375" s="155" t="s">
        <v>348</v>
      </c>
    </row>
    <row r="376" spans="2:65" s="12" customFormat="1" ht="10.199999999999999">
      <c r="B376" s="153"/>
      <c r="D376" s="154" t="s">
        <v>360</v>
      </c>
      <c r="E376" s="155" t="s">
        <v>32</v>
      </c>
      <c r="F376" s="156" t="s">
        <v>559</v>
      </c>
      <c r="H376" s="155" t="s">
        <v>32</v>
      </c>
      <c r="I376" s="157"/>
      <c r="L376" s="153"/>
      <c r="M376" s="158"/>
      <c r="T376" s="159"/>
      <c r="AT376" s="155" t="s">
        <v>360</v>
      </c>
      <c r="AU376" s="155" t="s">
        <v>113</v>
      </c>
      <c r="AV376" s="12" t="s">
        <v>85</v>
      </c>
      <c r="AW376" s="12" t="s">
        <v>39</v>
      </c>
      <c r="AX376" s="12" t="s">
        <v>78</v>
      </c>
      <c r="AY376" s="155" t="s">
        <v>348</v>
      </c>
    </row>
    <row r="377" spans="2:65" s="12" customFormat="1" ht="10.199999999999999">
      <c r="B377" s="153"/>
      <c r="D377" s="154" t="s">
        <v>360</v>
      </c>
      <c r="E377" s="155" t="s">
        <v>32</v>
      </c>
      <c r="F377" s="156" t="s">
        <v>560</v>
      </c>
      <c r="H377" s="155" t="s">
        <v>32</v>
      </c>
      <c r="I377" s="157"/>
      <c r="L377" s="153"/>
      <c r="M377" s="158"/>
      <c r="T377" s="159"/>
      <c r="AT377" s="155" t="s">
        <v>360</v>
      </c>
      <c r="AU377" s="155" t="s">
        <v>113</v>
      </c>
      <c r="AV377" s="12" t="s">
        <v>85</v>
      </c>
      <c r="AW377" s="12" t="s">
        <v>39</v>
      </c>
      <c r="AX377" s="12" t="s">
        <v>78</v>
      </c>
      <c r="AY377" s="155" t="s">
        <v>348</v>
      </c>
    </row>
    <row r="378" spans="2:65" s="12" customFormat="1" ht="10.199999999999999">
      <c r="B378" s="153"/>
      <c r="D378" s="154" t="s">
        <v>360</v>
      </c>
      <c r="E378" s="155" t="s">
        <v>32</v>
      </c>
      <c r="F378" s="156" t="s">
        <v>2189</v>
      </c>
      <c r="H378" s="155" t="s">
        <v>32</v>
      </c>
      <c r="I378" s="157"/>
      <c r="L378" s="153"/>
      <c r="M378" s="158"/>
      <c r="T378" s="159"/>
      <c r="AT378" s="155" t="s">
        <v>360</v>
      </c>
      <c r="AU378" s="155" t="s">
        <v>113</v>
      </c>
      <c r="AV378" s="12" t="s">
        <v>85</v>
      </c>
      <c r="AW378" s="12" t="s">
        <v>39</v>
      </c>
      <c r="AX378" s="12" t="s">
        <v>78</v>
      </c>
      <c r="AY378" s="155" t="s">
        <v>348</v>
      </c>
    </row>
    <row r="379" spans="2:65" s="12" customFormat="1" ht="10.199999999999999">
      <c r="B379" s="153"/>
      <c r="D379" s="154" t="s">
        <v>360</v>
      </c>
      <c r="E379" s="155" t="s">
        <v>32</v>
      </c>
      <c r="F379" s="156" t="s">
        <v>2255</v>
      </c>
      <c r="H379" s="155" t="s">
        <v>32</v>
      </c>
      <c r="I379" s="157"/>
      <c r="L379" s="153"/>
      <c r="M379" s="158"/>
      <c r="T379" s="159"/>
      <c r="AT379" s="155" t="s">
        <v>360</v>
      </c>
      <c r="AU379" s="155" t="s">
        <v>113</v>
      </c>
      <c r="AV379" s="12" t="s">
        <v>85</v>
      </c>
      <c r="AW379" s="12" t="s">
        <v>39</v>
      </c>
      <c r="AX379" s="12" t="s">
        <v>78</v>
      </c>
      <c r="AY379" s="155" t="s">
        <v>348</v>
      </c>
    </row>
    <row r="380" spans="2:65" s="12" customFormat="1" ht="10.199999999999999">
      <c r="B380" s="153"/>
      <c r="D380" s="154" t="s">
        <v>360</v>
      </c>
      <c r="E380" s="155" t="s">
        <v>32</v>
      </c>
      <c r="F380" s="156" t="s">
        <v>2267</v>
      </c>
      <c r="H380" s="155" t="s">
        <v>32</v>
      </c>
      <c r="I380" s="157"/>
      <c r="L380" s="153"/>
      <c r="M380" s="158"/>
      <c r="T380" s="159"/>
      <c r="AT380" s="155" t="s">
        <v>360</v>
      </c>
      <c r="AU380" s="155" t="s">
        <v>113</v>
      </c>
      <c r="AV380" s="12" t="s">
        <v>85</v>
      </c>
      <c r="AW380" s="12" t="s">
        <v>39</v>
      </c>
      <c r="AX380" s="12" t="s">
        <v>78</v>
      </c>
      <c r="AY380" s="155" t="s">
        <v>348</v>
      </c>
    </row>
    <row r="381" spans="2:65" s="13" customFormat="1" ht="10.199999999999999">
      <c r="B381" s="160"/>
      <c r="D381" s="154" t="s">
        <v>360</v>
      </c>
      <c r="E381" s="162" t="s">
        <v>32</v>
      </c>
      <c r="F381" s="170" t="s">
        <v>148</v>
      </c>
      <c r="H381" s="163">
        <v>12.87</v>
      </c>
      <c r="I381" s="164"/>
      <c r="L381" s="160"/>
      <c r="M381" s="165"/>
      <c r="T381" s="166"/>
      <c r="AT381" s="161" t="s">
        <v>360</v>
      </c>
      <c r="AU381" s="161" t="s">
        <v>113</v>
      </c>
      <c r="AV381" s="13" t="s">
        <v>87</v>
      </c>
      <c r="AW381" s="13" t="s">
        <v>39</v>
      </c>
      <c r="AX381" s="13" t="s">
        <v>85</v>
      </c>
      <c r="AY381" s="161" t="s">
        <v>348</v>
      </c>
    </row>
    <row r="382" spans="2:65" s="1" customFormat="1" ht="10.199999999999999">
      <c r="B382" s="33"/>
      <c r="D382" s="154" t="s">
        <v>376</v>
      </c>
      <c r="F382" s="167" t="s">
        <v>2176</v>
      </c>
      <c r="L382" s="33"/>
      <c r="M382" s="152"/>
      <c r="T382" s="54"/>
      <c r="AU382" s="17" t="s">
        <v>113</v>
      </c>
    </row>
    <row r="383" spans="2:65" s="1" customFormat="1" ht="10.199999999999999">
      <c r="B383" s="33"/>
      <c r="D383" s="154" t="s">
        <v>376</v>
      </c>
      <c r="F383" s="168" t="s">
        <v>2177</v>
      </c>
      <c r="H383" s="169">
        <v>8.98</v>
      </c>
      <c r="L383" s="33"/>
      <c r="M383" s="152"/>
      <c r="T383" s="54"/>
      <c r="AU383" s="17" t="s">
        <v>113</v>
      </c>
    </row>
    <row r="384" spans="2:65" s="1" customFormat="1" ht="78" customHeight="1">
      <c r="B384" s="33"/>
      <c r="C384" s="136" t="s">
        <v>574</v>
      </c>
      <c r="D384" s="136" t="s">
        <v>352</v>
      </c>
      <c r="E384" s="137" t="s">
        <v>653</v>
      </c>
      <c r="F384" s="138" t="s">
        <v>654</v>
      </c>
      <c r="G384" s="139" t="s">
        <v>420</v>
      </c>
      <c r="H384" s="140">
        <v>8.98</v>
      </c>
      <c r="I384" s="141"/>
      <c r="J384" s="142">
        <f>ROUND(I384*H384,2)</f>
        <v>0</v>
      </c>
      <c r="K384" s="138" t="s">
        <v>356</v>
      </c>
      <c r="L384" s="33"/>
      <c r="M384" s="143" t="s">
        <v>32</v>
      </c>
      <c r="N384" s="144" t="s">
        <v>49</v>
      </c>
      <c r="P384" s="145">
        <f>O384*H384</f>
        <v>0</v>
      </c>
      <c r="Q384" s="145">
        <v>0.11162</v>
      </c>
      <c r="R384" s="145">
        <f>Q384*H384</f>
        <v>1.0023476</v>
      </c>
      <c r="S384" s="145">
        <v>0</v>
      </c>
      <c r="T384" s="146">
        <f>S384*H384</f>
        <v>0</v>
      </c>
      <c r="AR384" s="147" t="s">
        <v>133</v>
      </c>
      <c r="AT384" s="147" t="s">
        <v>352</v>
      </c>
      <c r="AU384" s="147" t="s">
        <v>113</v>
      </c>
      <c r="AY384" s="17" t="s">
        <v>348</v>
      </c>
      <c r="BE384" s="148">
        <f>IF(N384="základní",J384,0)</f>
        <v>0</v>
      </c>
      <c r="BF384" s="148">
        <f>IF(N384="snížená",J384,0)</f>
        <v>0</v>
      </c>
      <c r="BG384" s="148">
        <f>IF(N384="zákl. přenesená",J384,0)</f>
        <v>0</v>
      </c>
      <c r="BH384" s="148">
        <f>IF(N384="sníž. přenesená",J384,0)</f>
        <v>0</v>
      </c>
      <c r="BI384" s="148">
        <f>IF(N384="nulová",J384,0)</f>
        <v>0</v>
      </c>
      <c r="BJ384" s="17" t="s">
        <v>85</v>
      </c>
      <c r="BK384" s="148">
        <f>ROUND(I384*H384,2)</f>
        <v>0</v>
      </c>
      <c r="BL384" s="17" t="s">
        <v>133</v>
      </c>
      <c r="BM384" s="147" t="s">
        <v>2268</v>
      </c>
    </row>
    <row r="385" spans="2:65" s="1" customFormat="1" ht="10.199999999999999">
      <c r="B385" s="33"/>
      <c r="D385" s="149" t="s">
        <v>358</v>
      </c>
      <c r="F385" s="150" t="s">
        <v>656</v>
      </c>
      <c r="I385" s="151"/>
      <c r="L385" s="33"/>
      <c r="M385" s="152"/>
      <c r="T385" s="54"/>
      <c r="AT385" s="17" t="s">
        <v>358</v>
      </c>
      <c r="AU385" s="17" t="s">
        <v>113</v>
      </c>
    </row>
    <row r="386" spans="2:65" s="12" customFormat="1" ht="10.199999999999999">
      <c r="B386" s="153"/>
      <c r="D386" s="154" t="s">
        <v>360</v>
      </c>
      <c r="E386" s="155" t="s">
        <v>32</v>
      </c>
      <c r="F386" s="156" t="s">
        <v>361</v>
      </c>
      <c r="H386" s="155" t="s">
        <v>32</v>
      </c>
      <c r="I386" s="157"/>
      <c r="L386" s="153"/>
      <c r="M386" s="158"/>
      <c r="T386" s="159"/>
      <c r="AT386" s="155" t="s">
        <v>360</v>
      </c>
      <c r="AU386" s="155" t="s">
        <v>113</v>
      </c>
      <c r="AV386" s="12" t="s">
        <v>85</v>
      </c>
      <c r="AW386" s="12" t="s">
        <v>39</v>
      </c>
      <c r="AX386" s="12" t="s">
        <v>78</v>
      </c>
      <c r="AY386" s="155" t="s">
        <v>348</v>
      </c>
    </row>
    <row r="387" spans="2:65" s="12" customFormat="1" ht="10.199999999999999">
      <c r="B387" s="153"/>
      <c r="D387" s="154" t="s">
        <v>360</v>
      </c>
      <c r="E387" s="155" t="s">
        <v>32</v>
      </c>
      <c r="F387" s="156" t="s">
        <v>362</v>
      </c>
      <c r="H387" s="155" t="s">
        <v>32</v>
      </c>
      <c r="I387" s="157"/>
      <c r="L387" s="153"/>
      <c r="M387" s="158"/>
      <c r="T387" s="159"/>
      <c r="AT387" s="155" t="s">
        <v>360</v>
      </c>
      <c r="AU387" s="155" t="s">
        <v>113</v>
      </c>
      <c r="AV387" s="12" t="s">
        <v>85</v>
      </c>
      <c r="AW387" s="12" t="s">
        <v>39</v>
      </c>
      <c r="AX387" s="12" t="s">
        <v>78</v>
      </c>
      <c r="AY387" s="155" t="s">
        <v>348</v>
      </c>
    </row>
    <row r="388" spans="2:65" s="12" customFormat="1" ht="10.199999999999999">
      <c r="B388" s="153"/>
      <c r="D388" s="154" t="s">
        <v>360</v>
      </c>
      <c r="E388" s="155" t="s">
        <v>32</v>
      </c>
      <c r="F388" s="156" t="s">
        <v>559</v>
      </c>
      <c r="H388" s="155" t="s">
        <v>32</v>
      </c>
      <c r="I388" s="157"/>
      <c r="L388" s="153"/>
      <c r="M388" s="158"/>
      <c r="T388" s="159"/>
      <c r="AT388" s="155" t="s">
        <v>360</v>
      </c>
      <c r="AU388" s="155" t="s">
        <v>113</v>
      </c>
      <c r="AV388" s="12" t="s">
        <v>85</v>
      </c>
      <c r="AW388" s="12" t="s">
        <v>39</v>
      </c>
      <c r="AX388" s="12" t="s">
        <v>78</v>
      </c>
      <c r="AY388" s="155" t="s">
        <v>348</v>
      </c>
    </row>
    <row r="389" spans="2:65" s="12" customFormat="1" ht="10.199999999999999">
      <c r="B389" s="153"/>
      <c r="D389" s="154" t="s">
        <v>360</v>
      </c>
      <c r="E389" s="155" t="s">
        <v>32</v>
      </c>
      <c r="F389" s="156" t="s">
        <v>2189</v>
      </c>
      <c r="H389" s="155" t="s">
        <v>32</v>
      </c>
      <c r="I389" s="157"/>
      <c r="L389" s="153"/>
      <c r="M389" s="158"/>
      <c r="T389" s="159"/>
      <c r="AT389" s="155" t="s">
        <v>360</v>
      </c>
      <c r="AU389" s="155" t="s">
        <v>113</v>
      </c>
      <c r="AV389" s="12" t="s">
        <v>85</v>
      </c>
      <c r="AW389" s="12" t="s">
        <v>39</v>
      </c>
      <c r="AX389" s="12" t="s">
        <v>78</v>
      </c>
      <c r="AY389" s="155" t="s">
        <v>348</v>
      </c>
    </row>
    <row r="390" spans="2:65" s="13" customFormat="1" ht="10.199999999999999">
      <c r="B390" s="160"/>
      <c r="D390" s="154" t="s">
        <v>360</v>
      </c>
      <c r="E390" s="162" t="s">
        <v>32</v>
      </c>
      <c r="F390" s="170" t="s">
        <v>145</v>
      </c>
      <c r="H390" s="163">
        <v>8.98</v>
      </c>
      <c r="I390" s="164"/>
      <c r="L390" s="160"/>
      <c r="M390" s="165"/>
      <c r="T390" s="166"/>
      <c r="AT390" s="161" t="s">
        <v>360</v>
      </c>
      <c r="AU390" s="161" t="s">
        <v>113</v>
      </c>
      <c r="AV390" s="13" t="s">
        <v>87</v>
      </c>
      <c r="AW390" s="13" t="s">
        <v>39</v>
      </c>
      <c r="AX390" s="13" t="s">
        <v>85</v>
      </c>
      <c r="AY390" s="161" t="s">
        <v>348</v>
      </c>
    </row>
    <row r="391" spans="2:65" s="1" customFormat="1" ht="10.199999999999999">
      <c r="B391" s="33"/>
      <c r="D391" s="154" t="s">
        <v>376</v>
      </c>
      <c r="F391" s="167" t="s">
        <v>2176</v>
      </c>
      <c r="L391" s="33"/>
      <c r="M391" s="152"/>
      <c r="T391" s="54"/>
      <c r="AU391" s="17" t="s">
        <v>113</v>
      </c>
    </row>
    <row r="392" spans="2:65" s="1" customFormat="1" ht="10.199999999999999">
      <c r="B392" s="33"/>
      <c r="D392" s="154" t="s">
        <v>376</v>
      </c>
      <c r="F392" s="168" t="s">
        <v>2177</v>
      </c>
      <c r="H392" s="169">
        <v>8.98</v>
      </c>
      <c r="L392" s="33"/>
      <c r="M392" s="152"/>
      <c r="T392" s="54"/>
      <c r="AU392" s="17" t="s">
        <v>113</v>
      </c>
    </row>
    <row r="393" spans="2:65" s="1" customFormat="1" ht="24.15" customHeight="1">
      <c r="B393" s="33"/>
      <c r="C393" s="178" t="s">
        <v>579</v>
      </c>
      <c r="D393" s="178" t="s">
        <v>496</v>
      </c>
      <c r="E393" s="179" t="s">
        <v>658</v>
      </c>
      <c r="F393" s="180" t="s">
        <v>659</v>
      </c>
      <c r="G393" s="181" t="s">
        <v>420</v>
      </c>
      <c r="H393" s="182">
        <v>9.2490000000000006</v>
      </c>
      <c r="I393" s="183"/>
      <c r="J393" s="184">
        <f>ROUND(I393*H393,2)</f>
        <v>0</v>
      </c>
      <c r="K393" s="180" t="s">
        <v>356</v>
      </c>
      <c r="L393" s="185"/>
      <c r="M393" s="186" t="s">
        <v>32</v>
      </c>
      <c r="N393" s="187" t="s">
        <v>49</v>
      </c>
      <c r="P393" s="145">
        <f>O393*H393</f>
        <v>0</v>
      </c>
      <c r="Q393" s="145">
        <v>0.17599999999999999</v>
      </c>
      <c r="R393" s="145">
        <f>Q393*H393</f>
        <v>1.6278239999999999</v>
      </c>
      <c r="S393" s="145">
        <v>0</v>
      </c>
      <c r="T393" s="146">
        <f>S393*H393</f>
        <v>0</v>
      </c>
      <c r="AR393" s="147" t="s">
        <v>433</v>
      </c>
      <c r="AT393" s="147" t="s">
        <v>496</v>
      </c>
      <c r="AU393" s="147" t="s">
        <v>113</v>
      </c>
      <c r="AY393" s="17" t="s">
        <v>348</v>
      </c>
      <c r="BE393" s="148">
        <f>IF(N393="základní",J393,0)</f>
        <v>0</v>
      </c>
      <c r="BF393" s="148">
        <f>IF(N393="snížená",J393,0)</f>
        <v>0</v>
      </c>
      <c r="BG393" s="148">
        <f>IF(N393="zákl. přenesená",J393,0)</f>
        <v>0</v>
      </c>
      <c r="BH393" s="148">
        <f>IF(N393="sníž. přenesená",J393,0)</f>
        <v>0</v>
      </c>
      <c r="BI393" s="148">
        <f>IF(N393="nulová",J393,0)</f>
        <v>0</v>
      </c>
      <c r="BJ393" s="17" t="s">
        <v>85</v>
      </c>
      <c r="BK393" s="148">
        <f>ROUND(I393*H393,2)</f>
        <v>0</v>
      </c>
      <c r="BL393" s="17" t="s">
        <v>133</v>
      </c>
      <c r="BM393" s="147" t="s">
        <v>2269</v>
      </c>
    </row>
    <row r="394" spans="2:65" s="13" customFormat="1" ht="10.199999999999999">
      <c r="B394" s="160"/>
      <c r="D394" s="154" t="s">
        <v>360</v>
      </c>
      <c r="F394" s="162" t="s">
        <v>2270</v>
      </c>
      <c r="H394" s="163">
        <v>9.2490000000000006</v>
      </c>
      <c r="I394" s="164"/>
      <c r="L394" s="160"/>
      <c r="M394" s="165"/>
      <c r="T394" s="166"/>
      <c r="AT394" s="161" t="s">
        <v>360</v>
      </c>
      <c r="AU394" s="161" t="s">
        <v>113</v>
      </c>
      <c r="AV394" s="13" t="s">
        <v>87</v>
      </c>
      <c r="AW394" s="13" t="s">
        <v>4</v>
      </c>
      <c r="AX394" s="13" t="s">
        <v>85</v>
      </c>
      <c r="AY394" s="161" t="s">
        <v>348</v>
      </c>
    </row>
    <row r="395" spans="2:65" s="1" customFormat="1" ht="24.15" customHeight="1">
      <c r="B395" s="33"/>
      <c r="C395" s="136" t="s">
        <v>584</v>
      </c>
      <c r="D395" s="136" t="s">
        <v>352</v>
      </c>
      <c r="E395" s="137" t="s">
        <v>585</v>
      </c>
      <c r="F395" s="138" t="s">
        <v>586</v>
      </c>
      <c r="G395" s="139" t="s">
        <v>420</v>
      </c>
      <c r="H395" s="140">
        <v>12.87</v>
      </c>
      <c r="I395" s="141"/>
      <c r="J395" s="142">
        <f>ROUND(I395*H395,2)</f>
        <v>0</v>
      </c>
      <c r="K395" s="138" t="s">
        <v>356</v>
      </c>
      <c r="L395" s="33"/>
      <c r="M395" s="143" t="s">
        <v>32</v>
      </c>
      <c r="N395" s="144" t="s">
        <v>49</v>
      </c>
      <c r="P395" s="145">
        <f>O395*H395</f>
        <v>0</v>
      </c>
      <c r="Q395" s="145">
        <v>6.8999999999999997E-4</v>
      </c>
      <c r="R395" s="145">
        <f>Q395*H395</f>
        <v>8.880299999999999E-3</v>
      </c>
      <c r="S395" s="145">
        <v>0</v>
      </c>
      <c r="T395" s="146">
        <f>S395*H395</f>
        <v>0</v>
      </c>
      <c r="AR395" s="147" t="s">
        <v>133</v>
      </c>
      <c r="AT395" s="147" t="s">
        <v>352</v>
      </c>
      <c r="AU395" s="147" t="s">
        <v>113</v>
      </c>
      <c r="AY395" s="17" t="s">
        <v>348</v>
      </c>
      <c r="BE395" s="148">
        <f>IF(N395="základní",J395,0)</f>
        <v>0</v>
      </c>
      <c r="BF395" s="148">
        <f>IF(N395="snížená",J395,0)</f>
        <v>0</v>
      </c>
      <c r="BG395" s="148">
        <f>IF(N395="zákl. přenesená",J395,0)</f>
        <v>0</v>
      </c>
      <c r="BH395" s="148">
        <f>IF(N395="sníž. přenesená",J395,0)</f>
        <v>0</v>
      </c>
      <c r="BI395" s="148">
        <f>IF(N395="nulová",J395,0)</f>
        <v>0</v>
      </c>
      <c r="BJ395" s="17" t="s">
        <v>85</v>
      </c>
      <c r="BK395" s="148">
        <f>ROUND(I395*H395,2)</f>
        <v>0</v>
      </c>
      <c r="BL395" s="17" t="s">
        <v>133</v>
      </c>
      <c r="BM395" s="147" t="s">
        <v>2271</v>
      </c>
    </row>
    <row r="396" spans="2:65" s="1" customFormat="1" ht="10.199999999999999">
      <c r="B396" s="33"/>
      <c r="D396" s="149" t="s">
        <v>358</v>
      </c>
      <c r="F396" s="150" t="s">
        <v>588</v>
      </c>
      <c r="I396" s="151"/>
      <c r="L396" s="33"/>
      <c r="M396" s="152"/>
      <c r="T396" s="54"/>
      <c r="AT396" s="17" t="s">
        <v>358</v>
      </c>
      <c r="AU396" s="17" t="s">
        <v>113</v>
      </c>
    </row>
    <row r="397" spans="2:65" s="1" customFormat="1" ht="67.2">
      <c r="B397" s="33"/>
      <c r="D397" s="154" t="s">
        <v>589</v>
      </c>
      <c r="F397" s="188" t="s">
        <v>590</v>
      </c>
      <c r="I397" s="151"/>
      <c r="L397" s="33"/>
      <c r="M397" s="152"/>
      <c r="T397" s="54"/>
      <c r="AT397" s="17" t="s">
        <v>589</v>
      </c>
      <c r="AU397" s="17" t="s">
        <v>113</v>
      </c>
    </row>
    <row r="398" spans="2:65" s="12" customFormat="1" ht="10.199999999999999">
      <c r="B398" s="153"/>
      <c r="D398" s="154" t="s">
        <v>360</v>
      </c>
      <c r="E398" s="155" t="s">
        <v>32</v>
      </c>
      <c r="F398" s="156" t="s">
        <v>361</v>
      </c>
      <c r="H398" s="155" t="s">
        <v>32</v>
      </c>
      <c r="I398" s="157"/>
      <c r="L398" s="153"/>
      <c r="M398" s="158"/>
      <c r="T398" s="159"/>
      <c r="AT398" s="155" t="s">
        <v>360</v>
      </c>
      <c r="AU398" s="155" t="s">
        <v>113</v>
      </c>
      <c r="AV398" s="12" t="s">
        <v>85</v>
      </c>
      <c r="AW398" s="12" t="s">
        <v>39</v>
      </c>
      <c r="AX398" s="12" t="s">
        <v>78</v>
      </c>
      <c r="AY398" s="155" t="s">
        <v>348</v>
      </c>
    </row>
    <row r="399" spans="2:65" s="12" customFormat="1" ht="10.199999999999999">
      <c r="B399" s="153"/>
      <c r="D399" s="154" t="s">
        <v>360</v>
      </c>
      <c r="E399" s="155" t="s">
        <v>32</v>
      </c>
      <c r="F399" s="156" t="s">
        <v>362</v>
      </c>
      <c r="H399" s="155" t="s">
        <v>32</v>
      </c>
      <c r="I399" s="157"/>
      <c r="L399" s="153"/>
      <c r="M399" s="158"/>
      <c r="T399" s="159"/>
      <c r="AT399" s="155" t="s">
        <v>360</v>
      </c>
      <c r="AU399" s="155" t="s">
        <v>113</v>
      </c>
      <c r="AV399" s="12" t="s">
        <v>85</v>
      </c>
      <c r="AW399" s="12" t="s">
        <v>39</v>
      </c>
      <c r="AX399" s="12" t="s">
        <v>78</v>
      </c>
      <c r="AY399" s="155" t="s">
        <v>348</v>
      </c>
    </row>
    <row r="400" spans="2:65" s="12" customFormat="1" ht="10.199999999999999">
      <c r="B400" s="153"/>
      <c r="D400" s="154" t="s">
        <v>360</v>
      </c>
      <c r="E400" s="155" t="s">
        <v>32</v>
      </c>
      <c r="F400" s="156" t="s">
        <v>559</v>
      </c>
      <c r="H400" s="155" t="s">
        <v>32</v>
      </c>
      <c r="I400" s="157"/>
      <c r="L400" s="153"/>
      <c r="M400" s="158"/>
      <c r="T400" s="159"/>
      <c r="AT400" s="155" t="s">
        <v>360</v>
      </c>
      <c r="AU400" s="155" t="s">
        <v>113</v>
      </c>
      <c r="AV400" s="12" t="s">
        <v>85</v>
      </c>
      <c r="AW400" s="12" t="s">
        <v>39</v>
      </c>
      <c r="AX400" s="12" t="s">
        <v>78</v>
      </c>
      <c r="AY400" s="155" t="s">
        <v>348</v>
      </c>
    </row>
    <row r="401" spans="2:65" s="12" customFormat="1" ht="10.199999999999999">
      <c r="B401" s="153"/>
      <c r="D401" s="154" t="s">
        <v>360</v>
      </c>
      <c r="E401" s="155" t="s">
        <v>32</v>
      </c>
      <c r="F401" s="156" t="s">
        <v>560</v>
      </c>
      <c r="H401" s="155" t="s">
        <v>32</v>
      </c>
      <c r="I401" s="157"/>
      <c r="L401" s="153"/>
      <c r="M401" s="158"/>
      <c r="T401" s="159"/>
      <c r="AT401" s="155" t="s">
        <v>360</v>
      </c>
      <c r="AU401" s="155" t="s">
        <v>113</v>
      </c>
      <c r="AV401" s="12" t="s">
        <v>85</v>
      </c>
      <c r="AW401" s="12" t="s">
        <v>39</v>
      </c>
      <c r="AX401" s="12" t="s">
        <v>78</v>
      </c>
      <c r="AY401" s="155" t="s">
        <v>348</v>
      </c>
    </row>
    <row r="402" spans="2:65" s="12" customFormat="1" ht="10.199999999999999">
      <c r="B402" s="153"/>
      <c r="D402" s="154" t="s">
        <v>360</v>
      </c>
      <c r="E402" s="155" t="s">
        <v>32</v>
      </c>
      <c r="F402" s="156" t="s">
        <v>2189</v>
      </c>
      <c r="H402" s="155" t="s">
        <v>32</v>
      </c>
      <c r="I402" s="157"/>
      <c r="L402" s="153"/>
      <c r="M402" s="158"/>
      <c r="T402" s="159"/>
      <c r="AT402" s="155" t="s">
        <v>360</v>
      </c>
      <c r="AU402" s="155" t="s">
        <v>113</v>
      </c>
      <c r="AV402" s="12" t="s">
        <v>85</v>
      </c>
      <c r="AW402" s="12" t="s">
        <v>39</v>
      </c>
      <c r="AX402" s="12" t="s">
        <v>78</v>
      </c>
      <c r="AY402" s="155" t="s">
        <v>348</v>
      </c>
    </row>
    <row r="403" spans="2:65" s="12" customFormat="1" ht="10.199999999999999">
      <c r="B403" s="153"/>
      <c r="D403" s="154" t="s">
        <v>360</v>
      </c>
      <c r="E403" s="155" t="s">
        <v>32</v>
      </c>
      <c r="F403" s="156" t="s">
        <v>2255</v>
      </c>
      <c r="H403" s="155" t="s">
        <v>32</v>
      </c>
      <c r="I403" s="157"/>
      <c r="L403" s="153"/>
      <c r="M403" s="158"/>
      <c r="T403" s="159"/>
      <c r="AT403" s="155" t="s">
        <v>360</v>
      </c>
      <c r="AU403" s="155" t="s">
        <v>113</v>
      </c>
      <c r="AV403" s="12" t="s">
        <v>85</v>
      </c>
      <c r="AW403" s="12" t="s">
        <v>39</v>
      </c>
      <c r="AX403" s="12" t="s">
        <v>78</v>
      </c>
      <c r="AY403" s="155" t="s">
        <v>348</v>
      </c>
    </row>
    <row r="404" spans="2:65" s="12" customFormat="1" ht="10.199999999999999">
      <c r="B404" s="153"/>
      <c r="D404" s="154" t="s">
        <v>360</v>
      </c>
      <c r="E404" s="155" t="s">
        <v>32</v>
      </c>
      <c r="F404" s="156" t="s">
        <v>2267</v>
      </c>
      <c r="H404" s="155" t="s">
        <v>32</v>
      </c>
      <c r="I404" s="157"/>
      <c r="L404" s="153"/>
      <c r="M404" s="158"/>
      <c r="T404" s="159"/>
      <c r="AT404" s="155" t="s">
        <v>360</v>
      </c>
      <c r="AU404" s="155" t="s">
        <v>113</v>
      </c>
      <c r="AV404" s="12" t="s">
        <v>85</v>
      </c>
      <c r="AW404" s="12" t="s">
        <v>39</v>
      </c>
      <c r="AX404" s="12" t="s">
        <v>78</v>
      </c>
      <c r="AY404" s="155" t="s">
        <v>348</v>
      </c>
    </row>
    <row r="405" spans="2:65" s="13" customFormat="1" ht="10.199999999999999">
      <c r="B405" s="160"/>
      <c r="D405" s="154" t="s">
        <v>360</v>
      </c>
      <c r="E405" s="162" t="s">
        <v>32</v>
      </c>
      <c r="F405" s="170" t="s">
        <v>148</v>
      </c>
      <c r="H405" s="163">
        <v>12.87</v>
      </c>
      <c r="I405" s="164"/>
      <c r="L405" s="160"/>
      <c r="M405" s="165"/>
      <c r="T405" s="166"/>
      <c r="AT405" s="161" t="s">
        <v>360</v>
      </c>
      <c r="AU405" s="161" t="s">
        <v>113</v>
      </c>
      <c r="AV405" s="13" t="s">
        <v>87</v>
      </c>
      <c r="AW405" s="13" t="s">
        <v>39</v>
      </c>
      <c r="AX405" s="13" t="s">
        <v>85</v>
      </c>
      <c r="AY405" s="161" t="s">
        <v>348</v>
      </c>
    </row>
    <row r="406" spans="2:65" s="1" customFormat="1" ht="10.199999999999999">
      <c r="B406" s="33"/>
      <c r="D406" s="154" t="s">
        <v>376</v>
      </c>
      <c r="F406" s="167" t="s">
        <v>2176</v>
      </c>
      <c r="L406" s="33"/>
      <c r="M406" s="152"/>
      <c r="T406" s="54"/>
      <c r="AU406" s="17" t="s">
        <v>113</v>
      </c>
    </row>
    <row r="407" spans="2:65" s="1" customFormat="1" ht="10.199999999999999">
      <c r="B407" s="33"/>
      <c r="D407" s="154" t="s">
        <v>376</v>
      </c>
      <c r="F407" s="168" t="s">
        <v>2177</v>
      </c>
      <c r="H407" s="169">
        <v>8.98</v>
      </c>
      <c r="L407" s="33"/>
      <c r="M407" s="152"/>
      <c r="T407" s="54"/>
      <c r="AU407" s="17" t="s">
        <v>113</v>
      </c>
    </row>
    <row r="408" spans="2:65" s="11" customFormat="1" ht="20.85" customHeight="1">
      <c r="B408" s="124"/>
      <c r="D408" s="125" t="s">
        <v>77</v>
      </c>
      <c r="E408" s="134" t="s">
        <v>623</v>
      </c>
      <c r="F408" s="134" t="s">
        <v>2272</v>
      </c>
      <c r="I408" s="127"/>
      <c r="J408" s="135">
        <f>BK408</f>
        <v>0</v>
      </c>
      <c r="L408" s="124"/>
      <c r="M408" s="129"/>
      <c r="P408" s="130">
        <f>SUM(P409:P447)</f>
        <v>0</v>
      </c>
      <c r="R408" s="130">
        <f>SUM(R409:R447)</f>
        <v>59.317155799999995</v>
      </c>
      <c r="T408" s="131">
        <f>SUM(T409:T447)</f>
        <v>0</v>
      </c>
      <c r="AR408" s="125" t="s">
        <v>85</v>
      </c>
      <c r="AT408" s="132" t="s">
        <v>77</v>
      </c>
      <c r="AU408" s="132" t="s">
        <v>87</v>
      </c>
      <c r="AY408" s="125" t="s">
        <v>348</v>
      </c>
      <c r="BK408" s="133">
        <f>SUM(BK409:BK447)</f>
        <v>0</v>
      </c>
    </row>
    <row r="409" spans="2:65" s="1" customFormat="1" ht="33" customHeight="1">
      <c r="B409" s="33"/>
      <c r="C409" s="136" t="s">
        <v>593</v>
      </c>
      <c r="D409" s="136" t="s">
        <v>352</v>
      </c>
      <c r="E409" s="137" t="s">
        <v>626</v>
      </c>
      <c r="F409" s="138" t="s">
        <v>627</v>
      </c>
      <c r="G409" s="139" t="s">
        <v>420</v>
      </c>
      <c r="H409" s="140">
        <v>203.34</v>
      </c>
      <c r="I409" s="141"/>
      <c r="J409" s="142">
        <f>ROUND(I409*H409,2)</f>
        <v>0</v>
      </c>
      <c r="K409" s="138" t="s">
        <v>356</v>
      </c>
      <c r="L409" s="33"/>
      <c r="M409" s="143" t="s">
        <v>32</v>
      </c>
      <c r="N409" s="144" t="s">
        <v>49</v>
      </c>
      <c r="P409" s="145">
        <f>O409*H409</f>
        <v>0</v>
      </c>
      <c r="Q409" s="145">
        <v>0</v>
      </c>
      <c r="R409" s="145">
        <f>Q409*H409</f>
        <v>0</v>
      </c>
      <c r="S409" s="145">
        <v>0</v>
      </c>
      <c r="T409" s="146">
        <f>S409*H409</f>
        <v>0</v>
      </c>
      <c r="AR409" s="147" t="s">
        <v>133</v>
      </c>
      <c r="AT409" s="147" t="s">
        <v>352</v>
      </c>
      <c r="AU409" s="147" t="s">
        <v>113</v>
      </c>
      <c r="AY409" s="17" t="s">
        <v>348</v>
      </c>
      <c r="BE409" s="148">
        <f>IF(N409="základní",J409,0)</f>
        <v>0</v>
      </c>
      <c r="BF409" s="148">
        <f>IF(N409="snížená",J409,0)</f>
        <v>0</v>
      </c>
      <c r="BG409" s="148">
        <f>IF(N409="zákl. přenesená",J409,0)</f>
        <v>0</v>
      </c>
      <c r="BH409" s="148">
        <f>IF(N409="sníž. přenesená",J409,0)</f>
        <v>0</v>
      </c>
      <c r="BI409" s="148">
        <f>IF(N409="nulová",J409,0)</f>
        <v>0</v>
      </c>
      <c r="BJ409" s="17" t="s">
        <v>85</v>
      </c>
      <c r="BK409" s="148">
        <f>ROUND(I409*H409,2)</f>
        <v>0</v>
      </c>
      <c r="BL409" s="17" t="s">
        <v>133</v>
      </c>
      <c r="BM409" s="147" t="s">
        <v>2273</v>
      </c>
    </row>
    <row r="410" spans="2:65" s="1" customFormat="1" ht="10.199999999999999">
      <c r="B410" s="33"/>
      <c r="D410" s="149" t="s">
        <v>358</v>
      </c>
      <c r="F410" s="150" t="s">
        <v>629</v>
      </c>
      <c r="I410" s="151"/>
      <c r="L410" s="33"/>
      <c r="M410" s="152"/>
      <c r="T410" s="54"/>
      <c r="AT410" s="17" t="s">
        <v>358</v>
      </c>
      <c r="AU410" s="17" t="s">
        <v>113</v>
      </c>
    </row>
    <row r="411" spans="2:65" s="12" customFormat="1" ht="10.199999999999999">
      <c r="B411" s="153"/>
      <c r="D411" s="154" t="s">
        <v>360</v>
      </c>
      <c r="E411" s="155" t="s">
        <v>32</v>
      </c>
      <c r="F411" s="156" t="s">
        <v>361</v>
      </c>
      <c r="H411" s="155" t="s">
        <v>32</v>
      </c>
      <c r="I411" s="157"/>
      <c r="L411" s="153"/>
      <c r="M411" s="158"/>
      <c r="T411" s="159"/>
      <c r="AT411" s="155" t="s">
        <v>360</v>
      </c>
      <c r="AU411" s="155" t="s">
        <v>113</v>
      </c>
      <c r="AV411" s="12" t="s">
        <v>85</v>
      </c>
      <c r="AW411" s="12" t="s">
        <v>39</v>
      </c>
      <c r="AX411" s="12" t="s">
        <v>78</v>
      </c>
      <c r="AY411" s="155" t="s">
        <v>348</v>
      </c>
    </row>
    <row r="412" spans="2:65" s="12" customFormat="1" ht="10.199999999999999">
      <c r="B412" s="153"/>
      <c r="D412" s="154" t="s">
        <v>360</v>
      </c>
      <c r="E412" s="155" t="s">
        <v>32</v>
      </c>
      <c r="F412" s="156" t="s">
        <v>362</v>
      </c>
      <c r="H412" s="155" t="s">
        <v>32</v>
      </c>
      <c r="I412" s="157"/>
      <c r="L412" s="153"/>
      <c r="M412" s="158"/>
      <c r="T412" s="159"/>
      <c r="AT412" s="155" t="s">
        <v>360</v>
      </c>
      <c r="AU412" s="155" t="s">
        <v>113</v>
      </c>
      <c r="AV412" s="12" t="s">
        <v>85</v>
      </c>
      <c r="AW412" s="12" t="s">
        <v>39</v>
      </c>
      <c r="AX412" s="12" t="s">
        <v>78</v>
      </c>
      <c r="AY412" s="155" t="s">
        <v>348</v>
      </c>
    </row>
    <row r="413" spans="2:65" s="12" customFormat="1" ht="10.199999999999999">
      <c r="B413" s="153"/>
      <c r="D413" s="154" t="s">
        <v>360</v>
      </c>
      <c r="E413" s="155" t="s">
        <v>32</v>
      </c>
      <c r="F413" s="156" t="s">
        <v>559</v>
      </c>
      <c r="H413" s="155" t="s">
        <v>32</v>
      </c>
      <c r="I413" s="157"/>
      <c r="L413" s="153"/>
      <c r="M413" s="158"/>
      <c r="T413" s="159"/>
      <c r="AT413" s="155" t="s">
        <v>360</v>
      </c>
      <c r="AU413" s="155" t="s">
        <v>113</v>
      </c>
      <c r="AV413" s="12" t="s">
        <v>85</v>
      </c>
      <c r="AW413" s="12" t="s">
        <v>39</v>
      </c>
      <c r="AX413" s="12" t="s">
        <v>78</v>
      </c>
      <c r="AY413" s="155" t="s">
        <v>348</v>
      </c>
    </row>
    <row r="414" spans="2:65" s="12" customFormat="1" ht="10.199999999999999">
      <c r="B414" s="153"/>
      <c r="D414" s="154" t="s">
        <v>360</v>
      </c>
      <c r="E414" s="155" t="s">
        <v>32</v>
      </c>
      <c r="F414" s="156" t="s">
        <v>2190</v>
      </c>
      <c r="H414" s="155" t="s">
        <v>32</v>
      </c>
      <c r="I414" s="157"/>
      <c r="L414" s="153"/>
      <c r="M414" s="158"/>
      <c r="T414" s="159"/>
      <c r="AT414" s="155" t="s">
        <v>360</v>
      </c>
      <c r="AU414" s="155" t="s">
        <v>113</v>
      </c>
      <c r="AV414" s="12" t="s">
        <v>85</v>
      </c>
      <c r="AW414" s="12" t="s">
        <v>39</v>
      </c>
      <c r="AX414" s="12" t="s">
        <v>78</v>
      </c>
      <c r="AY414" s="155" t="s">
        <v>348</v>
      </c>
    </row>
    <row r="415" spans="2:65" s="13" customFormat="1" ht="10.199999999999999">
      <c r="B415" s="160"/>
      <c r="D415" s="154" t="s">
        <v>360</v>
      </c>
      <c r="E415" s="162" t="s">
        <v>32</v>
      </c>
      <c r="F415" s="170" t="s">
        <v>151</v>
      </c>
      <c r="H415" s="163">
        <v>203.34</v>
      </c>
      <c r="I415" s="164"/>
      <c r="L415" s="160"/>
      <c r="M415" s="165"/>
      <c r="T415" s="166"/>
      <c r="AT415" s="161" t="s">
        <v>360</v>
      </c>
      <c r="AU415" s="161" t="s">
        <v>113</v>
      </c>
      <c r="AV415" s="13" t="s">
        <v>87</v>
      </c>
      <c r="AW415" s="13" t="s">
        <v>39</v>
      </c>
      <c r="AX415" s="13" t="s">
        <v>85</v>
      </c>
      <c r="AY415" s="161" t="s">
        <v>348</v>
      </c>
    </row>
    <row r="416" spans="2:65" s="1" customFormat="1" ht="33" customHeight="1">
      <c r="B416" s="33"/>
      <c r="C416" s="136" t="s">
        <v>595</v>
      </c>
      <c r="D416" s="136" t="s">
        <v>352</v>
      </c>
      <c r="E416" s="137" t="s">
        <v>555</v>
      </c>
      <c r="F416" s="138" t="s">
        <v>556</v>
      </c>
      <c r="G416" s="139" t="s">
        <v>420</v>
      </c>
      <c r="H416" s="140">
        <v>240.32</v>
      </c>
      <c r="I416" s="141"/>
      <c r="J416" s="142">
        <f>ROUND(I416*H416,2)</f>
        <v>0</v>
      </c>
      <c r="K416" s="138" t="s">
        <v>356</v>
      </c>
      <c r="L416" s="33"/>
      <c r="M416" s="143" t="s">
        <v>32</v>
      </c>
      <c r="N416" s="144" t="s">
        <v>49</v>
      </c>
      <c r="P416" s="145">
        <f>O416*H416</f>
        <v>0</v>
      </c>
      <c r="Q416" s="145">
        <v>0</v>
      </c>
      <c r="R416" s="145">
        <f>Q416*H416</f>
        <v>0</v>
      </c>
      <c r="S416" s="145">
        <v>0</v>
      </c>
      <c r="T416" s="146">
        <f>S416*H416</f>
        <v>0</v>
      </c>
      <c r="AR416" s="147" t="s">
        <v>133</v>
      </c>
      <c r="AT416" s="147" t="s">
        <v>352</v>
      </c>
      <c r="AU416" s="147" t="s">
        <v>113</v>
      </c>
      <c r="AY416" s="17" t="s">
        <v>348</v>
      </c>
      <c r="BE416" s="148">
        <f>IF(N416="základní",J416,0)</f>
        <v>0</v>
      </c>
      <c r="BF416" s="148">
        <f>IF(N416="snížená",J416,0)</f>
        <v>0</v>
      </c>
      <c r="BG416" s="148">
        <f>IF(N416="zákl. přenesená",J416,0)</f>
        <v>0</v>
      </c>
      <c r="BH416" s="148">
        <f>IF(N416="sníž. přenesená",J416,0)</f>
        <v>0</v>
      </c>
      <c r="BI416" s="148">
        <f>IF(N416="nulová",J416,0)</f>
        <v>0</v>
      </c>
      <c r="BJ416" s="17" t="s">
        <v>85</v>
      </c>
      <c r="BK416" s="148">
        <f>ROUND(I416*H416,2)</f>
        <v>0</v>
      </c>
      <c r="BL416" s="17" t="s">
        <v>133</v>
      </c>
      <c r="BM416" s="147" t="s">
        <v>2274</v>
      </c>
    </row>
    <row r="417" spans="2:65" s="1" customFormat="1" ht="10.199999999999999">
      <c r="B417" s="33"/>
      <c r="D417" s="149" t="s">
        <v>358</v>
      </c>
      <c r="F417" s="150" t="s">
        <v>558</v>
      </c>
      <c r="I417" s="151"/>
      <c r="L417" s="33"/>
      <c r="M417" s="152"/>
      <c r="T417" s="54"/>
      <c r="AT417" s="17" t="s">
        <v>358</v>
      </c>
      <c r="AU417" s="17" t="s">
        <v>113</v>
      </c>
    </row>
    <row r="418" spans="2:65" s="12" customFormat="1" ht="10.199999999999999">
      <c r="B418" s="153"/>
      <c r="D418" s="154" t="s">
        <v>360</v>
      </c>
      <c r="E418" s="155" t="s">
        <v>32</v>
      </c>
      <c r="F418" s="156" t="s">
        <v>361</v>
      </c>
      <c r="H418" s="155" t="s">
        <v>32</v>
      </c>
      <c r="I418" s="157"/>
      <c r="L418" s="153"/>
      <c r="M418" s="158"/>
      <c r="T418" s="159"/>
      <c r="AT418" s="155" t="s">
        <v>360</v>
      </c>
      <c r="AU418" s="155" t="s">
        <v>113</v>
      </c>
      <c r="AV418" s="12" t="s">
        <v>85</v>
      </c>
      <c r="AW418" s="12" t="s">
        <v>39</v>
      </c>
      <c r="AX418" s="12" t="s">
        <v>78</v>
      </c>
      <c r="AY418" s="155" t="s">
        <v>348</v>
      </c>
    </row>
    <row r="419" spans="2:65" s="12" customFormat="1" ht="10.199999999999999">
      <c r="B419" s="153"/>
      <c r="D419" s="154" t="s">
        <v>360</v>
      </c>
      <c r="E419" s="155" t="s">
        <v>32</v>
      </c>
      <c r="F419" s="156" t="s">
        <v>362</v>
      </c>
      <c r="H419" s="155" t="s">
        <v>32</v>
      </c>
      <c r="I419" s="157"/>
      <c r="L419" s="153"/>
      <c r="M419" s="158"/>
      <c r="T419" s="159"/>
      <c r="AT419" s="155" t="s">
        <v>360</v>
      </c>
      <c r="AU419" s="155" t="s">
        <v>113</v>
      </c>
      <c r="AV419" s="12" t="s">
        <v>85</v>
      </c>
      <c r="AW419" s="12" t="s">
        <v>39</v>
      </c>
      <c r="AX419" s="12" t="s">
        <v>78</v>
      </c>
      <c r="AY419" s="155" t="s">
        <v>348</v>
      </c>
    </row>
    <row r="420" spans="2:65" s="12" customFormat="1" ht="10.199999999999999">
      <c r="B420" s="153"/>
      <c r="D420" s="154" t="s">
        <v>360</v>
      </c>
      <c r="E420" s="155" t="s">
        <v>32</v>
      </c>
      <c r="F420" s="156" t="s">
        <v>559</v>
      </c>
      <c r="H420" s="155" t="s">
        <v>32</v>
      </c>
      <c r="I420" s="157"/>
      <c r="L420" s="153"/>
      <c r="M420" s="158"/>
      <c r="T420" s="159"/>
      <c r="AT420" s="155" t="s">
        <v>360</v>
      </c>
      <c r="AU420" s="155" t="s">
        <v>113</v>
      </c>
      <c r="AV420" s="12" t="s">
        <v>85</v>
      </c>
      <c r="AW420" s="12" t="s">
        <v>39</v>
      </c>
      <c r="AX420" s="12" t="s">
        <v>78</v>
      </c>
      <c r="AY420" s="155" t="s">
        <v>348</v>
      </c>
    </row>
    <row r="421" spans="2:65" s="12" customFormat="1" ht="10.199999999999999">
      <c r="B421" s="153"/>
      <c r="D421" s="154" t="s">
        <v>360</v>
      </c>
      <c r="E421" s="155" t="s">
        <v>32</v>
      </c>
      <c r="F421" s="156" t="s">
        <v>560</v>
      </c>
      <c r="H421" s="155" t="s">
        <v>32</v>
      </c>
      <c r="I421" s="157"/>
      <c r="L421" s="153"/>
      <c r="M421" s="158"/>
      <c r="T421" s="159"/>
      <c r="AT421" s="155" t="s">
        <v>360</v>
      </c>
      <c r="AU421" s="155" t="s">
        <v>113</v>
      </c>
      <c r="AV421" s="12" t="s">
        <v>85</v>
      </c>
      <c r="AW421" s="12" t="s">
        <v>39</v>
      </c>
      <c r="AX421" s="12" t="s">
        <v>78</v>
      </c>
      <c r="AY421" s="155" t="s">
        <v>348</v>
      </c>
    </row>
    <row r="422" spans="2:65" s="12" customFormat="1" ht="10.199999999999999">
      <c r="B422" s="153"/>
      <c r="D422" s="154" t="s">
        <v>360</v>
      </c>
      <c r="E422" s="155" t="s">
        <v>32</v>
      </c>
      <c r="F422" s="156" t="s">
        <v>2190</v>
      </c>
      <c r="H422" s="155" t="s">
        <v>32</v>
      </c>
      <c r="I422" s="157"/>
      <c r="L422" s="153"/>
      <c r="M422" s="158"/>
      <c r="T422" s="159"/>
      <c r="AT422" s="155" t="s">
        <v>360</v>
      </c>
      <c r="AU422" s="155" t="s">
        <v>113</v>
      </c>
      <c r="AV422" s="12" t="s">
        <v>85</v>
      </c>
      <c r="AW422" s="12" t="s">
        <v>39</v>
      </c>
      <c r="AX422" s="12" t="s">
        <v>78</v>
      </c>
      <c r="AY422" s="155" t="s">
        <v>348</v>
      </c>
    </row>
    <row r="423" spans="2:65" s="12" customFormat="1" ht="10.199999999999999">
      <c r="B423" s="153"/>
      <c r="D423" s="154" t="s">
        <v>360</v>
      </c>
      <c r="E423" s="155" t="s">
        <v>32</v>
      </c>
      <c r="F423" s="156" t="s">
        <v>2255</v>
      </c>
      <c r="H423" s="155" t="s">
        <v>32</v>
      </c>
      <c r="I423" s="157"/>
      <c r="L423" s="153"/>
      <c r="M423" s="158"/>
      <c r="T423" s="159"/>
      <c r="AT423" s="155" t="s">
        <v>360</v>
      </c>
      <c r="AU423" s="155" t="s">
        <v>113</v>
      </c>
      <c r="AV423" s="12" t="s">
        <v>85</v>
      </c>
      <c r="AW423" s="12" t="s">
        <v>39</v>
      </c>
      <c r="AX423" s="12" t="s">
        <v>78</v>
      </c>
      <c r="AY423" s="155" t="s">
        <v>348</v>
      </c>
    </row>
    <row r="424" spans="2:65" s="12" customFormat="1" ht="10.199999999999999">
      <c r="B424" s="153"/>
      <c r="D424" s="154" t="s">
        <v>360</v>
      </c>
      <c r="E424" s="155" t="s">
        <v>32</v>
      </c>
      <c r="F424" s="156" t="s">
        <v>2275</v>
      </c>
      <c r="H424" s="155" t="s">
        <v>32</v>
      </c>
      <c r="I424" s="157"/>
      <c r="L424" s="153"/>
      <c r="M424" s="158"/>
      <c r="T424" s="159"/>
      <c r="AT424" s="155" t="s">
        <v>360</v>
      </c>
      <c r="AU424" s="155" t="s">
        <v>113</v>
      </c>
      <c r="AV424" s="12" t="s">
        <v>85</v>
      </c>
      <c r="AW424" s="12" t="s">
        <v>39</v>
      </c>
      <c r="AX424" s="12" t="s">
        <v>78</v>
      </c>
      <c r="AY424" s="155" t="s">
        <v>348</v>
      </c>
    </row>
    <row r="425" spans="2:65" s="13" customFormat="1" ht="10.199999999999999">
      <c r="B425" s="160"/>
      <c r="D425" s="154" t="s">
        <v>360</v>
      </c>
      <c r="E425" s="162" t="s">
        <v>32</v>
      </c>
      <c r="F425" s="170" t="s">
        <v>154</v>
      </c>
      <c r="H425" s="163">
        <v>240.32</v>
      </c>
      <c r="I425" s="164"/>
      <c r="L425" s="160"/>
      <c r="M425" s="165"/>
      <c r="T425" s="166"/>
      <c r="AT425" s="161" t="s">
        <v>360</v>
      </c>
      <c r="AU425" s="161" t="s">
        <v>113</v>
      </c>
      <c r="AV425" s="13" t="s">
        <v>87</v>
      </c>
      <c r="AW425" s="13" t="s">
        <v>39</v>
      </c>
      <c r="AX425" s="13" t="s">
        <v>85</v>
      </c>
      <c r="AY425" s="161" t="s">
        <v>348</v>
      </c>
    </row>
    <row r="426" spans="2:65" s="1" customFormat="1" ht="66.75" customHeight="1">
      <c r="B426" s="33"/>
      <c r="C426" s="136" t="s">
        <v>601</v>
      </c>
      <c r="D426" s="136" t="s">
        <v>352</v>
      </c>
      <c r="E426" s="137" t="s">
        <v>2276</v>
      </c>
      <c r="F426" s="138" t="s">
        <v>2277</v>
      </c>
      <c r="G426" s="139" t="s">
        <v>420</v>
      </c>
      <c r="H426" s="140">
        <v>203.34</v>
      </c>
      <c r="I426" s="141"/>
      <c r="J426" s="142">
        <f>ROUND(I426*H426,2)</f>
        <v>0</v>
      </c>
      <c r="K426" s="138" t="s">
        <v>356</v>
      </c>
      <c r="L426" s="33"/>
      <c r="M426" s="143" t="s">
        <v>32</v>
      </c>
      <c r="N426" s="144" t="s">
        <v>49</v>
      </c>
      <c r="P426" s="145">
        <f>O426*H426</f>
        <v>0</v>
      </c>
      <c r="Q426" s="145">
        <v>9.8000000000000004E-2</v>
      </c>
      <c r="R426" s="145">
        <f>Q426*H426</f>
        <v>19.927320000000002</v>
      </c>
      <c r="S426" s="145">
        <v>0</v>
      </c>
      <c r="T426" s="146">
        <f>S426*H426</f>
        <v>0</v>
      </c>
      <c r="AR426" s="147" t="s">
        <v>133</v>
      </c>
      <c r="AT426" s="147" t="s">
        <v>352</v>
      </c>
      <c r="AU426" s="147" t="s">
        <v>113</v>
      </c>
      <c r="AY426" s="17" t="s">
        <v>348</v>
      </c>
      <c r="BE426" s="148">
        <f>IF(N426="základní",J426,0)</f>
        <v>0</v>
      </c>
      <c r="BF426" s="148">
        <f>IF(N426="snížená",J426,0)</f>
        <v>0</v>
      </c>
      <c r="BG426" s="148">
        <f>IF(N426="zákl. přenesená",J426,0)</f>
        <v>0</v>
      </c>
      <c r="BH426" s="148">
        <f>IF(N426="sníž. přenesená",J426,0)</f>
        <v>0</v>
      </c>
      <c r="BI426" s="148">
        <f>IF(N426="nulová",J426,0)</f>
        <v>0</v>
      </c>
      <c r="BJ426" s="17" t="s">
        <v>85</v>
      </c>
      <c r="BK426" s="148">
        <f>ROUND(I426*H426,2)</f>
        <v>0</v>
      </c>
      <c r="BL426" s="17" t="s">
        <v>133</v>
      </c>
      <c r="BM426" s="147" t="s">
        <v>2278</v>
      </c>
    </row>
    <row r="427" spans="2:65" s="1" customFormat="1" ht="10.199999999999999">
      <c r="B427" s="33"/>
      <c r="D427" s="149" t="s">
        <v>358</v>
      </c>
      <c r="F427" s="150" t="s">
        <v>2279</v>
      </c>
      <c r="I427" s="151"/>
      <c r="L427" s="33"/>
      <c r="M427" s="152"/>
      <c r="T427" s="54"/>
      <c r="AT427" s="17" t="s">
        <v>358</v>
      </c>
      <c r="AU427" s="17" t="s">
        <v>113</v>
      </c>
    </row>
    <row r="428" spans="2:65" s="12" customFormat="1" ht="10.199999999999999">
      <c r="B428" s="153"/>
      <c r="D428" s="154" t="s">
        <v>360</v>
      </c>
      <c r="E428" s="155" t="s">
        <v>32</v>
      </c>
      <c r="F428" s="156" t="s">
        <v>361</v>
      </c>
      <c r="H428" s="155" t="s">
        <v>32</v>
      </c>
      <c r="I428" s="157"/>
      <c r="L428" s="153"/>
      <c r="M428" s="158"/>
      <c r="T428" s="159"/>
      <c r="AT428" s="155" t="s">
        <v>360</v>
      </c>
      <c r="AU428" s="155" t="s">
        <v>113</v>
      </c>
      <c r="AV428" s="12" t="s">
        <v>85</v>
      </c>
      <c r="AW428" s="12" t="s">
        <v>39</v>
      </c>
      <c r="AX428" s="12" t="s">
        <v>78</v>
      </c>
      <c r="AY428" s="155" t="s">
        <v>348</v>
      </c>
    </row>
    <row r="429" spans="2:65" s="12" customFormat="1" ht="10.199999999999999">
      <c r="B429" s="153"/>
      <c r="D429" s="154" t="s">
        <v>360</v>
      </c>
      <c r="E429" s="155" t="s">
        <v>32</v>
      </c>
      <c r="F429" s="156" t="s">
        <v>362</v>
      </c>
      <c r="H429" s="155" t="s">
        <v>32</v>
      </c>
      <c r="I429" s="157"/>
      <c r="L429" s="153"/>
      <c r="M429" s="158"/>
      <c r="T429" s="159"/>
      <c r="AT429" s="155" t="s">
        <v>360</v>
      </c>
      <c r="AU429" s="155" t="s">
        <v>113</v>
      </c>
      <c r="AV429" s="12" t="s">
        <v>85</v>
      </c>
      <c r="AW429" s="12" t="s">
        <v>39</v>
      </c>
      <c r="AX429" s="12" t="s">
        <v>78</v>
      </c>
      <c r="AY429" s="155" t="s">
        <v>348</v>
      </c>
    </row>
    <row r="430" spans="2:65" s="12" customFormat="1" ht="10.199999999999999">
      <c r="B430" s="153"/>
      <c r="D430" s="154" t="s">
        <v>360</v>
      </c>
      <c r="E430" s="155" t="s">
        <v>32</v>
      </c>
      <c r="F430" s="156" t="s">
        <v>559</v>
      </c>
      <c r="H430" s="155" t="s">
        <v>32</v>
      </c>
      <c r="I430" s="157"/>
      <c r="L430" s="153"/>
      <c r="M430" s="158"/>
      <c r="T430" s="159"/>
      <c r="AT430" s="155" t="s">
        <v>360</v>
      </c>
      <c r="AU430" s="155" t="s">
        <v>113</v>
      </c>
      <c r="AV430" s="12" t="s">
        <v>85</v>
      </c>
      <c r="AW430" s="12" t="s">
        <v>39</v>
      </c>
      <c r="AX430" s="12" t="s">
        <v>78</v>
      </c>
      <c r="AY430" s="155" t="s">
        <v>348</v>
      </c>
    </row>
    <row r="431" spans="2:65" s="12" customFormat="1" ht="10.199999999999999">
      <c r="B431" s="153"/>
      <c r="D431" s="154" t="s">
        <v>360</v>
      </c>
      <c r="E431" s="155" t="s">
        <v>32</v>
      </c>
      <c r="F431" s="156" t="s">
        <v>2190</v>
      </c>
      <c r="H431" s="155" t="s">
        <v>32</v>
      </c>
      <c r="I431" s="157"/>
      <c r="L431" s="153"/>
      <c r="M431" s="158"/>
      <c r="T431" s="159"/>
      <c r="AT431" s="155" t="s">
        <v>360</v>
      </c>
      <c r="AU431" s="155" t="s">
        <v>113</v>
      </c>
      <c r="AV431" s="12" t="s">
        <v>85</v>
      </c>
      <c r="AW431" s="12" t="s">
        <v>39</v>
      </c>
      <c r="AX431" s="12" t="s">
        <v>78</v>
      </c>
      <c r="AY431" s="155" t="s">
        <v>348</v>
      </c>
    </row>
    <row r="432" spans="2:65" s="13" customFormat="1" ht="10.199999999999999">
      <c r="B432" s="160"/>
      <c r="D432" s="154" t="s">
        <v>360</v>
      </c>
      <c r="E432" s="162" t="s">
        <v>32</v>
      </c>
      <c r="F432" s="170" t="s">
        <v>151</v>
      </c>
      <c r="H432" s="163">
        <v>203.34</v>
      </c>
      <c r="I432" s="164"/>
      <c r="L432" s="160"/>
      <c r="M432" s="165"/>
      <c r="T432" s="166"/>
      <c r="AT432" s="161" t="s">
        <v>360</v>
      </c>
      <c r="AU432" s="161" t="s">
        <v>113</v>
      </c>
      <c r="AV432" s="13" t="s">
        <v>87</v>
      </c>
      <c r="AW432" s="13" t="s">
        <v>39</v>
      </c>
      <c r="AX432" s="13" t="s">
        <v>85</v>
      </c>
      <c r="AY432" s="161" t="s">
        <v>348</v>
      </c>
    </row>
    <row r="433" spans="2:65" s="1" customFormat="1" ht="24.15" customHeight="1">
      <c r="B433" s="33"/>
      <c r="C433" s="178" t="s">
        <v>603</v>
      </c>
      <c r="D433" s="178" t="s">
        <v>496</v>
      </c>
      <c r="E433" s="179" t="s">
        <v>677</v>
      </c>
      <c r="F433" s="180" t="s">
        <v>678</v>
      </c>
      <c r="G433" s="181" t="s">
        <v>420</v>
      </c>
      <c r="H433" s="182">
        <v>207.40700000000001</v>
      </c>
      <c r="I433" s="183"/>
      <c r="J433" s="184">
        <f>ROUND(I433*H433,2)</f>
        <v>0</v>
      </c>
      <c r="K433" s="180" t="s">
        <v>356</v>
      </c>
      <c r="L433" s="185"/>
      <c r="M433" s="186" t="s">
        <v>32</v>
      </c>
      <c r="N433" s="187" t="s">
        <v>49</v>
      </c>
      <c r="P433" s="145">
        <f>O433*H433</f>
        <v>0</v>
      </c>
      <c r="Q433" s="145">
        <v>0.14499999999999999</v>
      </c>
      <c r="R433" s="145">
        <f>Q433*H433</f>
        <v>30.074014999999999</v>
      </c>
      <c r="S433" s="145">
        <v>0</v>
      </c>
      <c r="T433" s="146">
        <f>S433*H433</f>
        <v>0</v>
      </c>
      <c r="AR433" s="147" t="s">
        <v>433</v>
      </c>
      <c r="AT433" s="147" t="s">
        <v>496</v>
      </c>
      <c r="AU433" s="147" t="s">
        <v>113</v>
      </c>
      <c r="AY433" s="17" t="s">
        <v>348</v>
      </c>
      <c r="BE433" s="148">
        <f>IF(N433="základní",J433,0)</f>
        <v>0</v>
      </c>
      <c r="BF433" s="148">
        <f>IF(N433="snížená",J433,0)</f>
        <v>0</v>
      </c>
      <c r="BG433" s="148">
        <f>IF(N433="zákl. přenesená",J433,0)</f>
        <v>0</v>
      </c>
      <c r="BH433" s="148">
        <f>IF(N433="sníž. přenesená",J433,0)</f>
        <v>0</v>
      </c>
      <c r="BI433" s="148">
        <f>IF(N433="nulová",J433,0)</f>
        <v>0</v>
      </c>
      <c r="BJ433" s="17" t="s">
        <v>85</v>
      </c>
      <c r="BK433" s="148">
        <f>ROUND(I433*H433,2)</f>
        <v>0</v>
      </c>
      <c r="BL433" s="17" t="s">
        <v>133</v>
      </c>
      <c r="BM433" s="147" t="s">
        <v>2280</v>
      </c>
    </row>
    <row r="434" spans="2:65" s="13" customFormat="1" ht="10.199999999999999">
      <c r="B434" s="160"/>
      <c r="D434" s="154" t="s">
        <v>360</v>
      </c>
      <c r="F434" s="162" t="s">
        <v>2281</v>
      </c>
      <c r="H434" s="163">
        <v>207.40700000000001</v>
      </c>
      <c r="I434" s="164"/>
      <c r="L434" s="160"/>
      <c r="M434" s="165"/>
      <c r="T434" s="166"/>
      <c r="AT434" s="161" t="s">
        <v>360</v>
      </c>
      <c r="AU434" s="161" t="s">
        <v>113</v>
      </c>
      <c r="AV434" s="13" t="s">
        <v>87</v>
      </c>
      <c r="AW434" s="13" t="s">
        <v>4</v>
      </c>
      <c r="AX434" s="13" t="s">
        <v>85</v>
      </c>
      <c r="AY434" s="161" t="s">
        <v>348</v>
      </c>
    </row>
    <row r="435" spans="2:65" s="1" customFormat="1" ht="16.5" customHeight="1">
      <c r="B435" s="33"/>
      <c r="C435" s="178" t="s">
        <v>606</v>
      </c>
      <c r="D435" s="178" t="s">
        <v>496</v>
      </c>
      <c r="E435" s="179" t="s">
        <v>1789</v>
      </c>
      <c r="F435" s="180" t="s">
        <v>1790</v>
      </c>
      <c r="G435" s="181" t="s">
        <v>408</v>
      </c>
      <c r="H435" s="182">
        <v>9.15</v>
      </c>
      <c r="I435" s="183"/>
      <c r="J435" s="184">
        <f>ROUND(I435*H435,2)</f>
        <v>0</v>
      </c>
      <c r="K435" s="180" t="s">
        <v>356</v>
      </c>
      <c r="L435" s="185"/>
      <c r="M435" s="186" t="s">
        <v>32</v>
      </c>
      <c r="N435" s="187" t="s">
        <v>49</v>
      </c>
      <c r="P435" s="145">
        <f>O435*H435</f>
        <v>0</v>
      </c>
      <c r="Q435" s="145">
        <v>1</v>
      </c>
      <c r="R435" s="145">
        <f>Q435*H435</f>
        <v>9.15</v>
      </c>
      <c r="S435" s="145">
        <v>0</v>
      </c>
      <c r="T435" s="146">
        <f>S435*H435</f>
        <v>0</v>
      </c>
      <c r="AR435" s="147" t="s">
        <v>433</v>
      </c>
      <c r="AT435" s="147" t="s">
        <v>496</v>
      </c>
      <c r="AU435" s="147" t="s">
        <v>113</v>
      </c>
      <c r="AY435" s="17" t="s">
        <v>348</v>
      </c>
      <c r="BE435" s="148">
        <f>IF(N435="základní",J435,0)</f>
        <v>0</v>
      </c>
      <c r="BF435" s="148">
        <f>IF(N435="snížená",J435,0)</f>
        <v>0</v>
      </c>
      <c r="BG435" s="148">
        <f>IF(N435="zákl. přenesená",J435,0)</f>
        <v>0</v>
      </c>
      <c r="BH435" s="148">
        <f>IF(N435="sníž. přenesená",J435,0)</f>
        <v>0</v>
      </c>
      <c r="BI435" s="148">
        <f>IF(N435="nulová",J435,0)</f>
        <v>0</v>
      </c>
      <c r="BJ435" s="17" t="s">
        <v>85</v>
      </c>
      <c r="BK435" s="148">
        <f>ROUND(I435*H435,2)</f>
        <v>0</v>
      </c>
      <c r="BL435" s="17" t="s">
        <v>133</v>
      </c>
      <c r="BM435" s="147" t="s">
        <v>2282</v>
      </c>
    </row>
    <row r="436" spans="2:65" s="13" customFormat="1" ht="10.199999999999999">
      <c r="B436" s="160"/>
      <c r="D436" s="154" t="s">
        <v>360</v>
      </c>
      <c r="F436" s="162" t="s">
        <v>2283</v>
      </c>
      <c r="H436" s="163">
        <v>9.15</v>
      </c>
      <c r="I436" s="164"/>
      <c r="L436" s="160"/>
      <c r="M436" s="165"/>
      <c r="T436" s="166"/>
      <c r="AT436" s="161" t="s">
        <v>360</v>
      </c>
      <c r="AU436" s="161" t="s">
        <v>113</v>
      </c>
      <c r="AV436" s="13" t="s">
        <v>87</v>
      </c>
      <c r="AW436" s="13" t="s">
        <v>4</v>
      </c>
      <c r="AX436" s="13" t="s">
        <v>85</v>
      </c>
      <c r="AY436" s="161" t="s">
        <v>348</v>
      </c>
    </row>
    <row r="437" spans="2:65" s="1" customFormat="1" ht="24.15" customHeight="1">
      <c r="B437" s="33"/>
      <c r="C437" s="136" t="s">
        <v>608</v>
      </c>
      <c r="D437" s="136" t="s">
        <v>352</v>
      </c>
      <c r="E437" s="137" t="s">
        <v>585</v>
      </c>
      <c r="F437" s="138" t="s">
        <v>586</v>
      </c>
      <c r="G437" s="139" t="s">
        <v>420</v>
      </c>
      <c r="H437" s="140">
        <v>240.32</v>
      </c>
      <c r="I437" s="141"/>
      <c r="J437" s="142">
        <f>ROUND(I437*H437,2)</f>
        <v>0</v>
      </c>
      <c r="K437" s="138" t="s">
        <v>356</v>
      </c>
      <c r="L437" s="33"/>
      <c r="M437" s="143" t="s">
        <v>32</v>
      </c>
      <c r="N437" s="144" t="s">
        <v>49</v>
      </c>
      <c r="P437" s="145">
        <f>O437*H437</f>
        <v>0</v>
      </c>
      <c r="Q437" s="145">
        <v>6.8999999999999997E-4</v>
      </c>
      <c r="R437" s="145">
        <f>Q437*H437</f>
        <v>0.16582079999999999</v>
      </c>
      <c r="S437" s="145">
        <v>0</v>
      </c>
      <c r="T437" s="146">
        <f>S437*H437</f>
        <v>0</v>
      </c>
      <c r="AR437" s="147" t="s">
        <v>133</v>
      </c>
      <c r="AT437" s="147" t="s">
        <v>352</v>
      </c>
      <c r="AU437" s="147" t="s">
        <v>113</v>
      </c>
      <c r="AY437" s="17" t="s">
        <v>348</v>
      </c>
      <c r="BE437" s="148">
        <f>IF(N437="základní",J437,0)</f>
        <v>0</v>
      </c>
      <c r="BF437" s="148">
        <f>IF(N437="snížená",J437,0)</f>
        <v>0</v>
      </c>
      <c r="BG437" s="148">
        <f>IF(N437="zákl. přenesená",J437,0)</f>
        <v>0</v>
      </c>
      <c r="BH437" s="148">
        <f>IF(N437="sníž. přenesená",J437,0)</f>
        <v>0</v>
      </c>
      <c r="BI437" s="148">
        <f>IF(N437="nulová",J437,0)</f>
        <v>0</v>
      </c>
      <c r="BJ437" s="17" t="s">
        <v>85</v>
      </c>
      <c r="BK437" s="148">
        <f>ROUND(I437*H437,2)</f>
        <v>0</v>
      </c>
      <c r="BL437" s="17" t="s">
        <v>133</v>
      </c>
      <c r="BM437" s="147" t="s">
        <v>2284</v>
      </c>
    </row>
    <row r="438" spans="2:65" s="1" customFormat="1" ht="10.199999999999999">
      <c r="B438" s="33"/>
      <c r="D438" s="149" t="s">
        <v>358</v>
      </c>
      <c r="F438" s="150" t="s">
        <v>588</v>
      </c>
      <c r="I438" s="151"/>
      <c r="L438" s="33"/>
      <c r="M438" s="152"/>
      <c r="T438" s="54"/>
      <c r="AT438" s="17" t="s">
        <v>358</v>
      </c>
      <c r="AU438" s="17" t="s">
        <v>113</v>
      </c>
    </row>
    <row r="439" spans="2:65" s="1" customFormat="1" ht="67.2">
      <c r="B439" s="33"/>
      <c r="D439" s="154" t="s">
        <v>589</v>
      </c>
      <c r="F439" s="188" t="s">
        <v>590</v>
      </c>
      <c r="I439" s="151"/>
      <c r="L439" s="33"/>
      <c r="M439" s="152"/>
      <c r="T439" s="54"/>
      <c r="AT439" s="17" t="s">
        <v>589</v>
      </c>
      <c r="AU439" s="17" t="s">
        <v>113</v>
      </c>
    </row>
    <row r="440" spans="2:65" s="12" customFormat="1" ht="10.199999999999999">
      <c r="B440" s="153"/>
      <c r="D440" s="154" t="s">
        <v>360</v>
      </c>
      <c r="E440" s="155" t="s">
        <v>32</v>
      </c>
      <c r="F440" s="156" t="s">
        <v>361</v>
      </c>
      <c r="H440" s="155" t="s">
        <v>32</v>
      </c>
      <c r="I440" s="157"/>
      <c r="L440" s="153"/>
      <c r="M440" s="158"/>
      <c r="T440" s="159"/>
      <c r="AT440" s="155" t="s">
        <v>360</v>
      </c>
      <c r="AU440" s="155" t="s">
        <v>113</v>
      </c>
      <c r="AV440" s="12" t="s">
        <v>85</v>
      </c>
      <c r="AW440" s="12" t="s">
        <v>39</v>
      </c>
      <c r="AX440" s="12" t="s">
        <v>78</v>
      </c>
      <c r="AY440" s="155" t="s">
        <v>348</v>
      </c>
    </row>
    <row r="441" spans="2:65" s="12" customFormat="1" ht="10.199999999999999">
      <c r="B441" s="153"/>
      <c r="D441" s="154" t="s">
        <v>360</v>
      </c>
      <c r="E441" s="155" t="s">
        <v>32</v>
      </c>
      <c r="F441" s="156" t="s">
        <v>362</v>
      </c>
      <c r="H441" s="155" t="s">
        <v>32</v>
      </c>
      <c r="I441" s="157"/>
      <c r="L441" s="153"/>
      <c r="M441" s="158"/>
      <c r="T441" s="159"/>
      <c r="AT441" s="155" t="s">
        <v>360</v>
      </c>
      <c r="AU441" s="155" t="s">
        <v>113</v>
      </c>
      <c r="AV441" s="12" t="s">
        <v>85</v>
      </c>
      <c r="AW441" s="12" t="s">
        <v>39</v>
      </c>
      <c r="AX441" s="12" t="s">
        <v>78</v>
      </c>
      <c r="AY441" s="155" t="s">
        <v>348</v>
      </c>
    </row>
    <row r="442" spans="2:65" s="12" customFormat="1" ht="10.199999999999999">
      <c r="B442" s="153"/>
      <c r="D442" s="154" t="s">
        <v>360</v>
      </c>
      <c r="E442" s="155" t="s">
        <v>32</v>
      </c>
      <c r="F442" s="156" t="s">
        <v>559</v>
      </c>
      <c r="H442" s="155" t="s">
        <v>32</v>
      </c>
      <c r="I442" s="157"/>
      <c r="L442" s="153"/>
      <c r="M442" s="158"/>
      <c r="T442" s="159"/>
      <c r="AT442" s="155" t="s">
        <v>360</v>
      </c>
      <c r="AU442" s="155" t="s">
        <v>113</v>
      </c>
      <c r="AV442" s="12" t="s">
        <v>85</v>
      </c>
      <c r="AW442" s="12" t="s">
        <v>39</v>
      </c>
      <c r="AX442" s="12" t="s">
        <v>78</v>
      </c>
      <c r="AY442" s="155" t="s">
        <v>348</v>
      </c>
    </row>
    <row r="443" spans="2:65" s="12" customFormat="1" ht="10.199999999999999">
      <c r="B443" s="153"/>
      <c r="D443" s="154" t="s">
        <v>360</v>
      </c>
      <c r="E443" s="155" t="s">
        <v>32</v>
      </c>
      <c r="F443" s="156" t="s">
        <v>560</v>
      </c>
      <c r="H443" s="155" t="s">
        <v>32</v>
      </c>
      <c r="I443" s="157"/>
      <c r="L443" s="153"/>
      <c r="M443" s="158"/>
      <c r="T443" s="159"/>
      <c r="AT443" s="155" t="s">
        <v>360</v>
      </c>
      <c r="AU443" s="155" t="s">
        <v>113</v>
      </c>
      <c r="AV443" s="12" t="s">
        <v>85</v>
      </c>
      <c r="AW443" s="12" t="s">
        <v>39</v>
      </c>
      <c r="AX443" s="12" t="s">
        <v>78</v>
      </c>
      <c r="AY443" s="155" t="s">
        <v>348</v>
      </c>
    </row>
    <row r="444" spans="2:65" s="12" customFormat="1" ht="10.199999999999999">
      <c r="B444" s="153"/>
      <c r="D444" s="154" t="s">
        <v>360</v>
      </c>
      <c r="E444" s="155" t="s">
        <v>32</v>
      </c>
      <c r="F444" s="156" t="s">
        <v>2190</v>
      </c>
      <c r="H444" s="155" t="s">
        <v>32</v>
      </c>
      <c r="I444" s="157"/>
      <c r="L444" s="153"/>
      <c r="M444" s="158"/>
      <c r="T444" s="159"/>
      <c r="AT444" s="155" t="s">
        <v>360</v>
      </c>
      <c r="AU444" s="155" t="s">
        <v>113</v>
      </c>
      <c r="AV444" s="12" t="s">
        <v>85</v>
      </c>
      <c r="AW444" s="12" t="s">
        <v>39</v>
      </c>
      <c r="AX444" s="12" t="s">
        <v>78</v>
      </c>
      <c r="AY444" s="155" t="s">
        <v>348</v>
      </c>
    </row>
    <row r="445" spans="2:65" s="12" customFormat="1" ht="10.199999999999999">
      <c r="B445" s="153"/>
      <c r="D445" s="154" t="s">
        <v>360</v>
      </c>
      <c r="E445" s="155" t="s">
        <v>32</v>
      </c>
      <c r="F445" s="156" t="s">
        <v>2255</v>
      </c>
      <c r="H445" s="155" t="s">
        <v>32</v>
      </c>
      <c r="I445" s="157"/>
      <c r="L445" s="153"/>
      <c r="M445" s="158"/>
      <c r="T445" s="159"/>
      <c r="AT445" s="155" t="s">
        <v>360</v>
      </c>
      <c r="AU445" s="155" t="s">
        <v>113</v>
      </c>
      <c r="AV445" s="12" t="s">
        <v>85</v>
      </c>
      <c r="AW445" s="12" t="s">
        <v>39</v>
      </c>
      <c r="AX445" s="12" t="s">
        <v>78</v>
      </c>
      <c r="AY445" s="155" t="s">
        <v>348</v>
      </c>
    </row>
    <row r="446" spans="2:65" s="12" customFormat="1" ht="10.199999999999999">
      <c r="B446" s="153"/>
      <c r="D446" s="154" t="s">
        <v>360</v>
      </c>
      <c r="E446" s="155" t="s">
        <v>32</v>
      </c>
      <c r="F446" s="156" t="s">
        <v>2275</v>
      </c>
      <c r="H446" s="155" t="s">
        <v>32</v>
      </c>
      <c r="I446" s="157"/>
      <c r="L446" s="153"/>
      <c r="M446" s="158"/>
      <c r="T446" s="159"/>
      <c r="AT446" s="155" t="s">
        <v>360</v>
      </c>
      <c r="AU446" s="155" t="s">
        <v>113</v>
      </c>
      <c r="AV446" s="12" t="s">
        <v>85</v>
      </c>
      <c r="AW446" s="12" t="s">
        <v>39</v>
      </c>
      <c r="AX446" s="12" t="s">
        <v>78</v>
      </c>
      <c r="AY446" s="155" t="s">
        <v>348</v>
      </c>
    </row>
    <row r="447" spans="2:65" s="13" customFormat="1" ht="10.199999999999999">
      <c r="B447" s="160"/>
      <c r="D447" s="154" t="s">
        <v>360</v>
      </c>
      <c r="E447" s="162" t="s">
        <v>32</v>
      </c>
      <c r="F447" s="170" t="s">
        <v>154</v>
      </c>
      <c r="H447" s="163">
        <v>240.32</v>
      </c>
      <c r="I447" s="164"/>
      <c r="L447" s="160"/>
      <c r="M447" s="165"/>
      <c r="T447" s="166"/>
      <c r="AT447" s="161" t="s">
        <v>360</v>
      </c>
      <c r="AU447" s="161" t="s">
        <v>113</v>
      </c>
      <c r="AV447" s="13" t="s">
        <v>87</v>
      </c>
      <c r="AW447" s="13" t="s">
        <v>39</v>
      </c>
      <c r="AX447" s="13" t="s">
        <v>85</v>
      </c>
      <c r="AY447" s="161" t="s">
        <v>348</v>
      </c>
    </row>
    <row r="448" spans="2:65" s="11" customFormat="1" ht="20.85" customHeight="1">
      <c r="B448" s="124"/>
      <c r="D448" s="125" t="s">
        <v>77</v>
      </c>
      <c r="E448" s="134" t="s">
        <v>645</v>
      </c>
      <c r="F448" s="134" t="s">
        <v>2285</v>
      </c>
      <c r="I448" s="127"/>
      <c r="J448" s="135">
        <f>BK448</f>
        <v>0</v>
      </c>
      <c r="L448" s="124"/>
      <c r="M448" s="129"/>
      <c r="P448" s="130">
        <f>SUM(P449:P493)</f>
        <v>0</v>
      </c>
      <c r="R448" s="130">
        <f>SUM(R449:R493)</f>
        <v>9.8100105299999996</v>
      </c>
      <c r="T448" s="131">
        <f>SUM(T449:T493)</f>
        <v>0</v>
      </c>
      <c r="AR448" s="125" t="s">
        <v>85</v>
      </c>
      <c r="AT448" s="132" t="s">
        <v>77</v>
      </c>
      <c r="AU448" s="132" t="s">
        <v>87</v>
      </c>
      <c r="AY448" s="125" t="s">
        <v>348</v>
      </c>
      <c r="BK448" s="133">
        <f>SUM(BK449:BK493)</f>
        <v>0</v>
      </c>
    </row>
    <row r="449" spans="2:65" s="1" customFormat="1" ht="33" customHeight="1">
      <c r="B449" s="33"/>
      <c r="C449" s="136" t="s">
        <v>610</v>
      </c>
      <c r="D449" s="136" t="s">
        <v>352</v>
      </c>
      <c r="E449" s="137" t="s">
        <v>626</v>
      </c>
      <c r="F449" s="138" t="s">
        <v>627</v>
      </c>
      <c r="G449" s="139" t="s">
        <v>420</v>
      </c>
      <c r="H449" s="140">
        <v>33.39</v>
      </c>
      <c r="I449" s="141"/>
      <c r="J449" s="142">
        <f>ROUND(I449*H449,2)</f>
        <v>0</v>
      </c>
      <c r="K449" s="138" t="s">
        <v>356</v>
      </c>
      <c r="L449" s="33"/>
      <c r="M449" s="143" t="s">
        <v>32</v>
      </c>
      <c r="N449" s="144" t="s">
        <v>49</v>
      </c>
      <c r="P449" s="145">
        <f>O449*H449</f>
        <v>0</v>
      </c>
      <c r="Q449" s="145">
        <v>0</v>
      </c>
      <c r="R449" s="145">
        <f>Q449*H449</f>
        <v>0</v>
      </c>
      <c r="S449" s="145">
        <v>0</v>
      </c>
      <c r="T449" s="146">
        <f>S449*H449</f>
        <v>0</v>
      </c>
      <c r="AR449" s="147" t="s">
        <v>133</v>
      </c>
      <c r="AT449" s="147" t="s">
        <v>352</v>
      </c>
      <c r="AU449" s="147" t="s">
        <v>113</v>
      </c>
      <c r="AY449" s="17" t="s">
        <v>348</v>
      </c>
      <c r="BE449" s="148">
        <f>IF(N449="základní",J449,0)</f>
        <v>0</v>
      </c>
      <c r="BF449" s="148">
        <f>IF(N449="snížená",J449,0)</f>
        <v>0</v>
      </c>
      <c r="BG449" s="148">
        <f>IF(N449="zákl. přenesená",J449,0)</f>
        <v>0</v>
      </c>
      <c r="BH449" s="148">
        <f>IF(N449="sníž. přenesená",J449,0)</f>
        <v>0</v>
      </c>
      <c r="BI449" s="148">
        <f>IF(N449="nulová",J449,0)</f>
        <v>0</v>
      </c>
      <c r="BJ449" s="17" t="s">
        <v>85</v>
      </c>
      <c r="BK449" s="148">
        <f>ROUND(I449*H449,2)</f>
        <v>0</v>
      </c>
      <c r="BL449" s="17" t="s">
        <v>133</v>
      </c>
      <c r="BM449" s="147" t="s">
        <v>2286</v>
      </c>
    </row>
    <row r="450" spans="2:65" s="1" customFormat="1" ht="10.199999999999999">
      <c r="B450" s="33"/>
      <c r="D450" s="149" t="s">
        <v>358</v>
      </c>
      <c r="F450" s="150" t="s">
        <v>629</v>
      </c>
      <c r="I450" s="151"/>
      <c r="L450" s="33"/>
      <c r="M450" s="152"/>
      <c r="T450" s="54"/>
      <c r="AT450" s="17" t="s">
        <v>358</v>
      </c>
      <c r="AU450" s="17" t="s">
        <v>113</v>
      </c>
    </row>
    <row r="451" spans="2:65" s="12" customFormat="1" ht="10.199999999999999">
      <c r="B451" s="153"/>
      <c r="D451" s="154" t="s">
        <v>360</v>
      </c>
      <c r="E451" s="155" t="s">
        <v>32</v>
      </c>
      <c r="F451" s="156" t="s">
        <v>361</v>
      </c>
      <c r="H451" s="155" t="s">
        <v>32</v>
      </c>
      <c r="I451" s="157"/>
      <c r="L451" s="153"/>
      <c r="M451" s="158"/>
      <c r="T451" s="159"/>
      <c r="AT451" s="155" t="s">
        <v>360</v>
      </c>
      <c r="AU451" s="155" t="s">
        <v>113</v>
      </c>
      <c r="AV451" s="12" t="s">
        <v>85</v>
      </c>
      <c r="AW451" s="12" t="s">
        <v>39</v>
      </c>
      <c r="AX451" s="12" t="s">
        <v>78</v>
      </c>
      <c r="AY451" s="155" t="s">
        <v>348</v>
      </c>
    </row>
    <row r="452" spans="2:65" s="12" customFormat="1" ht="10.199999999999999">
      <c r="B452" s="153"/>
      <c r="D452" s="154" t="s">
        <v>360</v>
      </c>
      <c r="E452" s="155" t="s">
        <v>32</v>
      </c>
      <c r="F452" s="156" t="s">
        <v>362</v>
      </c>
      <c r="H452" s="155" t="s">
        <v>32</v>
      </c>
      <c r="I452" s="157"/>
      <c r="L452" s="153"/>
      <c r="M452" s="158"/>
      <c r="T452" s="159"/>
      <c r="AT452" s="155" t="s">
        <v>360</v>
      </c>
      <c r="AU452" s="155" t="s">
        <v>113</v>
      </c>
      <c r="AV452" s="12" t="s">
        <v>85</v>
      </c>
      <c r="AW452" s="12" t="s">
        <v>39</v>
      </c>
      <c r="AX452" s="12" t="s">
        <v>78</v>
      </c>
      <c r="AY452" s="155" t="s">
        <v>348</v>
      </c>
    </row>
    <row r="453" spans="2:65" s="12" customFormat="1" ht="10.199999999999999">
      <c r="B453" s="153"/>
      <c r="D453" s="154" t="s">
        <v>360</v>
      </c>
      <c r="E453" s="155" t="s">
        <v>32</v>
      </c>
      <c r="F453" s="156" t="s">
        <v>559</v>
      </c>
      <c r="H453" s="155" t="s">
        <v>32</v>
      </c>
      <c r="I453" s="157"/>
      <c r="L453" s="153"/>
      <c r="M453" s="158"/>
      <c r="T453" s="159"/>
      <c r="AT453" s="155" t="s">
        <v>360</v>
      </c>
      <c r="AU453" s="155" t="s">
        <v>113</v>
      </c>
      <c r="AV453" s="12" t="s">
        <v>85</v>
      </c>
      <c r="AW453" s="12" t="s">
        <v>39</v>
      </c>
      <c r="AX453" s="12" t="s">
        <v>78</v>
      </c>
      <c r="AY453" s="155" t="s">
        <v>348</v>
      </c>
    </row>
    <row r="454" spans="2:65" s="12" customFormat="1" ht="10.199999999999999">
      <c r="B454" s="153"/>
      <c r="D454" s="154" t="s">
        <v>360</v>
      </c>
      <c r="E454" s="155" t="s">
        <v>32</v>
      </c>
      <c r="F454" s="156" t="s">
        <v>2191</v>
      </c>
      <c r="H454" s="155" t="s">
        <v>32</v>
      </c>
      <c r="I454" s="157"/>
      <c r="L454" s="153"/>
      <c r="M454" s="158"/>
      <c r="T454" s="159"/>
      <c r="AT454" s="155" t="s">
        <v>360</v>
      </c>
      <c r="AU454" s="155" t="s">
        <v>113</v>
      </c>
      <c r="AV454" s="12" t="s">
        <v>85</v>
      </c>
      <c r="AW454" s="12" t="s">
        <v>39</v>
      </c>
      <c r="AX454" s="12" t="s">
        <v>78</v>
      </c>
      <c r="AY454" s="155" t="s">
        <v>348</v>
      </c>
    </row>
    <row r="455" spans="2:65" s="13" customFormat="1" ht="10.199999999999999">
      <c r="B455" s="160"/>
      <c r="D455" s="154" t="s">
        <v>360</v>
      </c>
      <c r="E455" s="162" t="s">
        <v>32</v>
      </c>
      <c r="F455" s="170" t="s">
        <v>157</v>
      </c>
      <c r="H455" s="163">
        <v>33.39</v>
      </c>
      <c r="I455" s="164"/>
      <c r="L455" s="160"/>
      <c r="M455" s="165"/>
      <c r="T455" s="166"/>
      <c r="AT455" s="161" t="s">
        <v>360</v>
      </c>
      <c r="AU455" s="161" t="s">
        <v>113</v>
      </c>
      <c r="AV455" s="13" t="s">
        <v>87</v>
      </c>
      <c r="AW455" s="13" t="s">
        <v>39</v>
      </c>
      <c r="AX455" s="13" t="s">
        <v>85</v>
      </c>
      <c r="AY455" s="161" t="s">
        <v>348</v>
      </c>
    </row>
    <row r="456" spans="2:65" s="1" customFormat="1" ht="10.199999999999999">
      <c r="B456" s="33"/>
      <c r="D456" s="154" t="s">
        <v>376</v>
      </c>
      <c r="F456" s="167" t="s">
        <v>2180</v>
      </c>
      <c r="L456" s="33"/>
      <c r="M456" s="152"/>
      <c r="T456" s="54"/>
      <c r="AU456" s="17" t="s">
        <v>113</v>
      </c>
    </row>
    <row r="457" spans="2:65" s="1" customFormat="1" ht="10.199999999999999">
      <c r="B457" s="33"/>
      <c r="D457" s="154" t="s">
        <v>376</v>
      </c>
      <c r="F457" s="168" t="s">
        <v>2181</v>
      </c>
      <c r="H457" s="169">
        <v>33.39</v>
      </c>
      <c r="L457" s="33"/>
      <c r="M457" s="152"/>
      <c r="T457" s="54"/>
      <c r="AU457" s="17" t="s">
        <v>113</v>
      </c>
    </row>
    <row r="458" spans="2:65" s="1" customFormat="1" ht="33" customHeight="1">
      <c r="B458" s="33"/>
      <c r="C458" s="136" t="s">
        <v>618</v>
      </c>
      <c r="D458" s="136" t="s">
        <v>352</v>
      </c>
      <c r="E458" s="137" t="s">
        <v>555</v>
      </c>
      <c r="F458" s="138" t="s">
        <v>556</v>
      </c>
      <c r="G458" s="139" t="s">
        <v>420</v>
      </c>
      <c r="H458" s="140">
        <v>43.517000000000003</v>
      </c>
      <c r="I458" s="141"/>
      <c r="J458" s="142">
        <f>ROUND(I458*H458,2)</f>
        <v>0</v>
      </c>
      <c r="K458" s="138" t="s">
        <v>356</v>
      </c>
      <c r="L458" s="33"/>
      <c r="M458" s="143" t="s">
        <v>32</v>
      </c>
      <c r="N458" s="144" t="s">
        <v>49</v>
      </c>
      <c r="P458" s="145">
        <f>O458*H458</f>
        <v>0</v>
      </c>
      <c r="Q458" s="145">
        <v>0</v>
      </c>
      <c r="R458" s="145">
        <f>Q458*H458</f>
        <v>0</v>
      </c>
      <c r="S458" s="145">
        <v>0</v>
      </c>
      <c r="T458" s="146">
        <f>S458*H458</f>
        <v>0</v>
      </c>
      <c r="AR458" s="147" t="s">
        <v>133</v>
      </c>
      <c r="AT458" s="147" t="s">
        <v>352</v>
      </c>
      <c r="AU458" s="147" t="s">
        <v>113</v>
      </c>
      <c r="AY458" s="17" t="s">
        <v>348</v>
      </c>
      <c r="BE458" s="148">
        <f>IF(N458="základní",J458,0)</f>
        <v>0</v>
      </c>
      <c r="BF458" s="148">
        <f>IF(N458="snížená",J458,0)</f>
        <v>0</v>
      </c>
      <c r="BG458" s="148">
        <f>IF(N458="zákl. přenesená",J458,0)</f>
        <v>0</v>
      </c>
      <c r="BH458" s="148">
        <f>IF(N458="sníž. přenesená",J458,0)</f>
        <v>0</v>
      </c>
      <c r="BI458" s="148">
        <f>IF(N458="nulová",J458,0)</f>
        <v>0</v>
      </c>
      <c r="BJ458" s="17" t="s">
        <v>85</v>
      </c>
      <c r="BK458" s="148">
        <f>ROUND(I458*H458,2)</f>
        <v>0</v>
      </c>
      <c r="BL458" s="17" t="s">
        <v>133</v>
      </c>
      <c r="BM458" s="147" t="s">
        <v>2287</v>
      </c>
    </row>
    <row r="459" spans="2:65" s="1" customFormat="1" ht="10.199999999999999">
      <c r="B459" s="33"/>
      <c r="D459" s="149" t="s">
        <v>358</v>
      </c>
      <c r="F459" s="150" t="s">
        <v>558</v>
      </c>
      <c r="I459" s="151"/>
      <c r="L459" s="33"/>
      <c r="M459" s="152"/>
      <c r="T459" s="54"/>
      <c r="AT459" s="17" t="s">
        <v>358</v>
      </c>
      <c r="AU459" s="17" t="s">
        <v>113</v>
      </c>
    </row>
    <row r="460" spans="2:65" s="12" customFormat="1" ht="10.199999999999999">
      <c r="B460" s="153"/>
      <c r="D460" s="154" t="s">
        <v>360</v>
      </c>
      <c r="E460" s="155" t="s">
        <v>32</v>
      </c>
      <c r="F460" s="156" t="s">
        <v>361</v>
      </c>
      <c r="H460" s="155" t="s">
        <v>32</v>
      </c>
      <c r="I460" s="157"/>
      <c r="L460" s="153"/>
      <c r="M460" s="158"/>
      <c r="T460" s="159"/>
      <c r="AT460" s="155" t="s">
        <v>360</v>
      </c>
      <c r="AU460" s="155" t="s">
        <v>113</v>
      </c>
      <c r="AV460" s="12" t="s">
        <v>85</v>
      </c>
      <c r="AW460" s="12" t="s">
        <v>39</v>
      </c>
      <c r="AX460" s="12" t="s">
        <v>78</v>
      </c>
      <c r="AY460" s="155" t="s">
        <v>348</v>
      </c>
    </row>
    <row r="461" spans="2:65" s="12" customFormat="1" ht="10.199999999999999">
      <c r="B461" s="153"/>
      <c r="D461" s="154" t="s">
        <v>360</v>
      </c>
      <c r="E461" s="155" t="s">
        <v>32</v>
      </c>
      <c r="F461" s="156" t="s">
        <v>362</v>
      </c>
      <c r="H461" s="155" t="s">
        <v>32</v>
      </c>
      <c r="I461" s="157"/>
      <c r="L461" s="153"/>
      <c r="M461" s="158"/>
      <c r="T461" s="159"/>
      <c r="AT461" s="155" t="s">
        <v>360</v>
      </c>
      <c r="AU461" s="155" t="s">
        <v>113</v>
      </c>
      <c r="AV461" s="12" t="s">
        <v>85</v>
      </c>
      <c r="AW461" s="12" t="s">
        <v>39</v>
      </c>
      <c r="AX461" s="12" t="s">
        <v>78</v>
      </c>
      <c r="AY461" s="155" t="s">
        <v>348</v>
      </c>
    </row>
    <row r="462" spans="2:65" s="12" customFormat="1" ht="10.199999999999999">
      <c r="B462" s="153"/>
      <c r="D462" s="154" t="s">
        <v>360</v>
      </c>
      <c r="E462" s="155" t="s">
        <v>32</v>
      </c>
      <c r="F462" s="156" t="s">
        <v>559</v>
      </c>
      <c r="H462" s="155" t="s">
        <v>32</v>
      </c>
      <c r="I462" s="157"/>
      <c r="L462" s="153"/>
      <c r="M462" s="158"/>
      <c r="T462" s="159"/>
      <c r="AT462" s="155" t="s">
        <v>360</v>
      </c>
      <c r="AU462" s="155" t="s">
        <v>113</v>
      </c>
      <c r="AV462" s="12" t="s">
        <v>85</v>
      </c>
      <c r="AW462" s="12" t="s">
        <v>39</v>
      </c>
      <c r="AX462" s="12" t="s">
        <v>78</v>
      </c>
      <c r="AY462" s="155" t="s">
        <v>348</v>
      </c>
    </row>
    <row r="463" spans="2:65" s="12" customFormat="1" ht="10.199999999999999">
      <c r="B463" s="153"/>
      <c r="D463" s="154" t="s">
        <v>360</v>
      </c>
      <c r="E463" s="155" t="s">
        <v>32</v>
      </c>
      <c r="F463" s="156" t="s">
        <v>560</v>
      </c>
      <c r="H463" s="155" t="s">
        <v>32</v>
      </c>
      <c r="I463" s="157"/>
      <c r="L463" s="153"/>
      <c r="M463" s="158"/>
      <c r="T463" s="159"/>
      <c r="AT463" s="155" t="s">
        <v>360</v>
      </c>
      <c r="AU463" s="155" t="s">
        <v>113</v>
      </c>
      <c r="AV463" s="12" t="s">
        <v>85</v>
      </c>
      <c r="AW463" s="12" t="s">
        <v>39</v>
      </c>
      <c r="AX463" s="12" t="s">
        <v>78</v>
      </c>
      <c r="AY463" s="155" t="s">
        <v>348</v>
      </c>
    </row>
    <row r="464" spans="2:65" s="12" customFormat="1" ht="10.199999999999999">
      <c r="B464" s="153"/>
      <c r="D464" s="154" t="s">
        <v>360</v>
      </c>
      <c r="E464" s="155" t="s">
        <v>32</v>
      </c>
      <c r="F464" s="156" t="s">
        <v>2191</v>
      </c>
      <c r="H464" s="155" t="s">
        <v>32</v>
      </c>
      <c r="I464" s="157"/>
      <c r="L464" s="153"/>
      <c r="M464" s="158"/>
      <c r="T464" s="159"/>
      <c r="AT464" s="155" t="s">
        <v>360</v>
      </c>
      <c r="AU464" s="155" t="s">
        <v>113</v>
      </c>
      <c r="AV464" s="12" t="s">
        <v>85</v>
      </c>
      <c r="AW464" s="12" t="s">
        <v>39</v>
      </c>
      <c r="AX464" s="12" t="s">
        <v>78</v>
      </c>
      <c r="AY464" s="155" t="s">
        <v>348</v>
      </c>
    </row>
    <row r="465" spans="2:65" s="12" customFormat="1" ht="10.199999999999999">
      <c r="B465" s="153"/>
      <c r="D465" s="154" t="s">
        <v>360</v>
      </c>
      <c r="E465" s="155" t="s">
        <v>32</v>
      </c>
      <c r="F465" s="156" t="s">
        <v>2255</v>
      </c>
      <c r="H465" s="155" t="s">
        <v>32</v>
      </c>
      <c r="I465" s="157"/>
      <c r="L465" s="153"/>
      <c r="M465" s="158"/>
      <c r="T465" s="159"/>
      <c r="AT465" s="155" t="s">
        <v>360</v>
      </c>
      <c r="AU465" s="155" t="s">
        <v>113</v>
      </c>
      <c r="AV465" s="12" t="s">
        <v>85</v>
      </c>
      <c r="AW465" s="12" t="s">
        <v>39</v>
      </c>
      <c r="AX465" s="12" t="s">
        <v>78</v>
      </c>
      <c r="AY465" s="155" t="s">
        <v>348</v>
      </c>
    </row>
    <row r="466" spans="2:65" s="12" customFormat="1" ht="10.199999999999999">
      <c r="B466" s="153"/>
      <c r="D466" s="154" t="s">
        <v>360</v>
      </c>
      <c r="E466" s="155" t="s">
        <v>32</v>
      </c>
      <c r="F466" s="156" t="s">
        <v>2288</v>
      </c>
      <c r="H466" s="155" t="s">
        <v>32</v>
      </c>
      <c r="I466" s="157"/>
      <c r="L466" s="153"/>
      <c r="M466" s="158"/>
      <c r="T466" s="159"/>
      <c r="AT466" s="155" t="s">
        <v>360</v>
      </c>
      <c r="AU466" s="155" t="s">
        <v>113</v>
      </c>
      <c r="AV466" s="12" t="s">
        <v>85</v>
      </c>
      <c r="AW466" s="12" t="s">
        <v>39</v>
      </c>
      <c r="AX466" s="12" t="s">
        <v>78</v>
      </c>
      <c r="AY466" s="155" t="s">
        <v>348</v>
      </c>
    </row>
    <row r="467" spans="2:65" s="13" customFormat="1" ht="10.199999999999999">
      <c r="B467" s="160"/>
      <c r="D467" s="154" t="s">
        <v>360</v>
      </c>
      <c r="E467" s="162" t="s">
        <v>32</v>
      </c>
      <c r="F467" s="170" t="s">
        <v>159</v>
      </c>
      <c r="H467" s="163">
        <v>43.517000000000003</v>
      </c>
      <c r="I467" s="164"/>
      <c r="L467" s="160"/>
      <c r="M467" s="165"/>
      <c r="T467" s="166"/>
      <c r="AT467" s="161" t="s">
        <v>360</v>
      </c>
      <c r="AU467" s="161" t="s">
        <v>113</v>
      </c>
      <c r="AV467" s="13" t="s">
        <v>87</v>
      </c>
      <c r="AW467" s="13" t="s">
        <v>39</v>
      </c>
      <c r="AX467" s="13" t="s">
        <v>85</v>
      </c>
      <c r="AY467" s="161" t="s">
        <v>348</v>
      </c>
    </row>
    <row r="468" spans="2:65" s="1" customFormat="1" ht="10.199999999999999">
      <c r="B468" s="33"/>
      <c r="D468" s="154" t="s">
        <v>376</v>
      </c>
      <c r="F468" s="167" t="s">
        <v>2180</v>
      </c>
      <c r="L468" s="33"/>
      <c r="M468" s="152"/>
      <c r="T468" s="54"/>
      <c r="AU468" s="17" t="s">
        <v>113</v>
      </c>
    </row>
    <row r="469" spans="2:65" s="1" customFormat="1" ht="10.199999999999999">
      <c r="B469" s="33"/>
      <c r="D469" s="154" t="s">
        <v>376</v>
      </c>
      <c r="F469" s="168" t="s">
        <v>2181</v>
      </c>
      <c r="H469" s="169">
        <v>33.39</v>
      </c>
      <c r="L469" s="33"/>
      <c r="M469" s="152"/>
      <c r="T469" s="54"/>
      <c r="AU469" s="17" t="s">
        <v>113</v>
      </c>
    </row>
    <row r="470" spans="2:65" s="1" customFormat="1" ht="78" customHeight="1">
      <c r="B470" s="33"/>
      <c r="C470" s="136" t="s">
        <v>625</v>
      </c>
      <c r="D470" s="136" t="s">
        <v>352</v>
      </c>
      <c r="E470" s="137" t="s">
        <v>653</v>
      </c>
      <c r="F470" s="138" t="s">
        <v>654</v>
      </c>
      <c r="G470" s="139" t="s">
        <v>420</v>
      </c>
      <c r="H470" s="140">
        <v>33.39</v>
      </c>
      <c r="I470" s="141"/>
      <c r="J470" s="142">
        <f>ROUND(I470*H470,2)</f>
        <v>0</v>
      </c>
      <c r="K470" s="138" t="s">
        <v>356</v>
      </c>
      <c r="L470" s="33"/>
      <c r="M470" s="143" t="s">
        <v>32</v>
      </c>
      <c r="N470" s="144" t="s">
        <v>49</v>
      </c>
      <c r="P470" s="145">
        <f>O470*H470</f>
        <v>0</v>
      </c>
      <c r="Q470" s="145">
        <v>0.11162</v>
      </c>
      <c r="R470" s="145">
        <f>Q470*H470</f>
        <v>3.7269918</v>
      </c>
      <c r="S470" s="145">
        <v>0</v>
      </c>
      <c r="T470" s="146">
        <f>S470*H470</f>
        <v>0</v>
      </c>
      <c r="AR470" s="147" t="s">
        <v>133</v>
      </c>
      <c r="AT470" s="147" t="s">
        <v>352</v>
      </c>
      <c r="AU470" s="147" t="s">
        <v>113</v>
      </c>
      <c r="AY470" s="17" t="s">
        <v>348</v>
      </c>
      <c r="BE470" s="148">
        <f>IF(N470="základní",J470,0)</f>
        <v>0</v>
      </c>
      <c r="BF470" s="148">
        <f>IF(N470="snížená",J470,0)</f>
        <v>0</v>
      </c>
      <c r="BG470" s="148">
        <f>IF(N470="zákl. přenesená",J470,0)</f>
        <v>0</v>
      </c>
      <c r="BH470" s="148">
        <f>IF(N470="sníž. přenesená",J470,0)</f>
        <v>0</v>
      </c>
      <c r="BI470" s="148">
        <f>IF(N470="nulová",J470,0)</f>
        <v>0</v>
      </c>
      <c r="BJ470" s="17" t="s">
        <v>85</v>
      </c>
      <c r="BK470" s="148">
        <f>ROUND(I470*H470,2)</f>
        <v>0</v>
      </c>
      <c r="BL470" s="17" t="s">
        <v>133</v>
      </c>
      <c r="BM470" s="147" t="s">
        <v>2289</v>
      </c>
    </row>
    <row r="471" spans="2:65" s="1" customFormat="1" ht="10.199999999999999">
      <c r="B471" s="33"/>
      <c r="D471" s="149" t="s">
        <v>358</v>
      </c>
      <c r="F471" s="150" t="s">
        <v>656</v>
      </c>
      <c r="I471" s="151"/>
      <c r="L471" s="33"/>
      <c r="M471" s="152"/>
      <c r="T471" s="54"/>
      <c r="AT471" s="17" t="s">
        <v>358</v>
      </c>
      <c r="AU471" s="17" t="s">
        <v>113</v>
      </c>
    </row>
    <row r="472" spans="2:65" s="12" customFormat="1" ht="10.199999999999999">
      <c r="B472" s="153"/>
      <c r="D472" s="154" t="s">
        <v>360</v>
      </c>
      <c r="E472" s="155" t="s">
        <v>32</v>
      </c>
      <c r="F472" s="156" t="s">
        <v>361</v>
      </c>
      <c r="H472" s="155" t="s">
        <v>32</v>
      </c>
      <c r="I472" s="157"/>
      <c r="L472" s="153"/>
      <c r="M472" s="158"/>
      <c r="T472" s="159"/>
      <c r="AT472" s="155" t="s">
        <v>360</v>
      </c>
      <c r="AU472" s="155" t="s">
        <v>113</v>
      </c>
      <c r="AV472" s="12" t="s">
        <v>85</v>
      </c>
      <c r="AW472" s="12" t="s">
        <v>39</v>
      </c>
      <c r="AX472" s="12" t="s">
        <v>78</v>
      </c>
      <c r="AY472" s="155" t="s">
        <v>348</v>
      </c>
    </row>
    <row r="473" spans="2:65" s="12" customFormat="1" ht="10.199999999999999">
      <c r="B473" s="153"/>
      <c r="D473" s="154" t="s">
        <v>360</v>
      </c>
      <c r="E473" s="155" t="s">
        <v>32</v>
      </c>
      <c r="F473" s="156" t="s">
        <v>362</v>
      </c>
      <c r="H473" s="155" t="s">
        <v>32</v>
      </c>
      <c r="I473" s="157"/>
      <c r="L473" s="153"/>
      <c r="M473" s="158"/>
      <c r="T473" s="159"/>
      <c r="AT473" s="155" t="s">
        <v>360</v>
      </c>
      <c r="AU473" s="155" t="s">
        <v>113</v>
      </c>
      <c r="AV473" s="12" t="s">
        <v>85</v>
      </c>
      <c r="AW473" s="12" t="s">
        <v>39</v>
      </c>
      <c r="AX473" s="12" t="s">
        <v>78</v>
      </c>
      <c r="AY473" s="155" t="s">
        <v>348</v>
      </c>
    </row>
    <row r="474" spans="2:65" s="12" customFormat="1" ht="10.199999999999999">
      <c r="B474" s="153"/>
      <c r="D474" s="154" t="s">
        <v>360</v>
      </c>
      <c r="E474" s="155" t="s">
        <v>32</v>
      </c>
      <c r="F474" s="156" t="s">
        <v>559</v>
      </c>
      <c r="H474" s="155" t="s">
        <v>32</v>
      </c>
      <c r="I474" s="157"/>
      <c r="L474" s="153"/>
      <c r="M474" s="158"/>
      <c r="T474" s="159"/>
      <c r="AT474" s="155" t="s">
        <v>360</v>
      </c>
      <c r="AU474" s="155" t="s">
        <v>113</v>
      </c>
      <c r="AV474" s="12" t="s">
        <v>85</v>
      </c>
      <c r="AW474" s="12" t="s">
        <v>39</v>
      </c>
      <c r="AX474" s="12" t="s">
        <v>78</v>
      </c>
      <c r="AY474" s="155" t="s">
        <v>348</v>
      </c>
    </row>
    <row r="475" spans="2:65" s="12" customFormat="1" ht="10.199999999999999">
      <c r="B475" s="153"/>
      <c r="D475" s="154" t="s">
        <v>360</v>
      </c>
      <c r="E475" s="155" t="s">
        <v>32</v>
      </c>
      <c r="F475" s="156" t="s">
        <v>2191</v>
      </c>
      <c r="H475" s="155" t="s">
        <v>32</v>
      </c>
      <c r="I475" s="157"/>
      <c r="L475" s="153"/>
      <c r="M475" s="158"/>
      <c r="T475" s="159"/>
      <c r="AT475" s="155" t="s">
        <v>360</v>
      </c>
      <c r="AU475" s="155" t="s">
        <v>113</v>
      </c>
      <c r="AV475" s="12" t="s">
        <v>85</v>
      </c>
      <c r="AW475" s="12" t="s">
        <v>39</v>
      </c>
      <c r="AX475" s="12" t="s">
        <v>78</v>
      </c>
      <c r="AY475" s="155" t="s">
        <v>348</v>
      </c>
    </row>
    <row r="476" spans="2:65" s="13" customFormat="1" ht="10.199999999999999">
      <c r="B476" s="160"/>
      <c r="D476" s="154" t="s">
        <v>360</v>
      </c>
      <c r="E476" s="162" t="s">
        <v>32</v>
      </c>
      <c r="F476" s="170" t="s">
        <v>157</v>
      </c>
      <c r="H476" s="163">
        <v>33.39</v>
      </c>
      <c r="I476" s="164"/>
      <c r="L476" s="160"/>
      <c r="M476" s="165"/>
      <c r="T476" s="166"/>
      <c r="AT476" s="161" t="s">
        <v>360</v>
      </c>
      <c r="AU476" s="161" t="s">
        <v>113</v>
      </c>
      <c r="AV476" s="13" t="s">
        <v>87</v>
      </c>
      <c r="AW476" s="13" t="s">
        <v>39</v>
      </c>
      <c r="AX476" s="13" t="s">
        <v>85</v>
      </c>
      <c r="AY476" s="161" t="s">
        <v>348</v>
      </c>
    </row>
    <row r="477" spans="2:65" s="1" customFormat="1" ht="10.199999999999999">
      <c r="B477" s="33"/>
      <c r="D477" s="154" t="s">
        <v>376</v>
      </c>
      <c r="F477" s="167" t="s">
        <v>2180</v>
      </c>
      <c r="L477" s="33"/>
      <c r="M477" s="152"/>
      <c r="T477" s="54"/>
      <c r="AU477" s="17" t="s">
        <v>113</v>
      </c>
    </row>
    <row r="478" spans="2:65" s="1" customFormat="1" ht="10.199999999999999">
      <c r="B478" s="33"/>
      <c r="D478" s="154" t="s">
        <v>376</v>
      </c>
      <c r="F478" s="168" t="s">
        <v>2181</v>
      </c>
      <c r="H478" s="169">
        <v>33.39</v>
      </c>
      <c r="L478" s="33"/>
      <c r="M478" s="152"/>
      <c r="T478" s="54"/>
      <c r="AU478" s="17" t="s">
        <v>113</v>
      </c>
    </row>
    <row r="479" spans="2:65" s="1" customFormat="1" ht="24.15" customHeight="1">
      <c r="B479" s="33"/>
      <c r="C479" s="178" t="s">
        <v>630</v>
      </c>
      <c r="D479" s="178" t="s">
        <v>496</v>
      </c>
      <c r="E479" s="179" t="s">
        <v>658</v>
      </c>
      <c r="F479" s="180" t="s">
        <v>659</v>
      </c>
      <c r="G479" s="181" t="s">
        <v>420</v>
      </c>
      <c r="H479" s="182">
        <v>34.392000000000003</v>
      </c>
      <c r="I479" s="183"/>
      <c r="J479" s="184">
        <f>ROUND(I479*H479,2)</f>
        <v>0</v>
      </c>
      <c r="K479" s="180" t="s">
        <v>356</v>
      </c>
      <c r="L479" s="185"/>
      <c r="M479" s="186" t="s">
        <v>32</v>
      </c>
      <c r="N479" s="187" t="s">
        <v>49</v>
      </c>
      <c r="P479" s="145">
        <f>O479*H479</f>
        <v>0</v>
      </c>
      <c r="Q479" s="145">
        <v>0.17599999999999999</v>
      </c>
      <c r="R479" s="145">
        <f>Q479*H479</f>
        <v>6.0529920000000006</v>
      </c>
      <c r="S479" s="145">
        <v>0</v>
      </c>
      <c r="T479" s="146">
        <f>S479*H479</f>
        <v>0</v>
      </c>
      <c r="AR479" s="147" t="s">
        <v>433</v>
      </c>
      <c r="AT479" s="147" t="s">
        <v>496</v>
      </c>
      <c r="AU479" s="147" t="s">
        <v>113</v>
      </c>
      <c r="AY479" s="17" t="s">
        <v>348</v>
      </c>
      <c r="BE479" s="148">
        <f>IF(N479="základní",J479,0)</f>
        <v>0</v>
      </c>
      <c r="BF479" s="148">
        <f>IF(N479="snížená",J479,0)</f>
        <v>0</v>
      </c>
      <c r="BG479" s="148">
        <f>IF(N479="zákl. přenesená",J479,0)</f>
        <v>0</v>
      </c>
      <c r="BH479" s="148">
        <f>IF(N479="sníž. přenesená",J479,0)</f>
        <v>0</v>
      </c>
      <c r="BI479" s="148">
        <f>IF(N479="nulová",J479,0)</f>
        <v>0</v>
      </c>
      <c r="BJ479" s="17" t="s">
        <v>85</v>
      </c>
      <c r="BK479" s="148">
        <f>ROUND(I479*H479,2)</f>
        <v>0</v>
      </c>
      <c r="BL479" s="17" t="s">
        <v>133</v>
      </c>
      <c r="BM479" s="147" t="s">
        <v>2290</v>
      </c>
    </row>
    <row r="480" spans="2:65" s="13" customFormat="1" ht="10.199999999999999">
      <c r="B480" s="160"/>
      <c r="D480" s="154" t="s">
        <v>360</v>
      </c>
      <c r="F480" s="162" t="s">
        <v>2291</v>
      </c>
      <c r="H480" s="163">
        <v>34.392000000000003</v>
      </c>
      <c r="I480" s="164"/>
      <c r="L480" s="160"/>
      <c r="M480" s="165"/>
      <c r="T480" s="166"/>
      <c r="AT480" s="161" t="s">
        <v>360</v>
      </c>
      <c r="AU480" s="161" t="s">
        <v>113</v>
      </c>
      <c r="AV480" s="13" t="s">
        <v>87</v>
      </c>
      <c r="AW480" s="13" t="s">
        <v>4</v>
      </c>
      <c r="AX480" s="13" t="s">
        <v>85</v>
      </c>
      <c r="AY480" s="161" t="s">
        <v>348</v>
      </c>
    </row>
    <row r="481" spans="2:65" s="1" customFormat="1" ht="24.15" customHeight="1">
      <c r="B481" s="33"/>
      <c r="C481" s="136" t="s">
        <v>633</v>
      </c>
      <c r="D481" s="136" t="s">
        <v>352</v>
      </c>
      <c r="E481" s="137" t="s">
        <v>585</v>
      </c>
      <c r="F481" s="138" t="s">
        <v>586</v>
      </c>
      <c r="G481" s="139" t="s">
        <v>420</v>
      </c>
      <c r="H481" s="140">
        <v>43.517000000000003</v>
      </c>
      <c r="I481" s="141"/>
      <c r="J481" s="142">
        <f>ROUND(I481*H481,2)</f>
        <v>0</v>
      </c>
      <c r="K481" s="138" t="s">
        <v>356</v>
      </c>
      <c r="L481" s="33"/>
      <c r="M481" s="143" t="s">
        <v>32</v>
      </c>
      <c r="N481" s="144" t="s">
        <v>49</v>
      </c>
      <c r="P481" s="145">
        <f>O481*H481</f>
        <v>0</v>
      </c>
      <c r="Q481" s="145">
        <v>6.8999999999999997E-4</v>
      </c>
      <c r="R481" s="145">
        <f>Q481*H481</f>
        <v>3.0026730000000001E-2</v>
      </c>
      <c r="S481" s="145">
        <v>0</v>
      </c>
      <c r="T481" s="146">
        <f>S481*H481</f>
        <v>0</v>
      </c>
      <c r="AR481" s="147" t="s">
        <v>133</v>
      </c>
      <c r="AT481" s="147" t="s">
        <v>352</v>
      </c>
      <c r="AU481" s="147" t="s">
        <v>113</v>
      </c>
      <c r="AY481" s="17" t="s">
        <v>348</v>
      </c>
      <c r="BE481" s="148">
        <f>IF(N481="základní",J481,0)</f>
        <v>0</v>
      </c>
      <c r="BF481" s="148">
        <f>IF(N481="snížená",J481,0)</f>
        <v>0</v>
      </c>
      <c r="BG481" s="148">
        <f>IF(N481="zákl. přenesená",J481,0)</f>
        <v>0</v>
      </c>
      <c r="BH481" s="148">
        <f>IF(N481="sníž. přenesená",J481,0)</f>
        <v>0</v>
      </c>
      <c r="BI481" s="148">
        <f>IF(N481="nulová",J481,0)</f>
        <v>0</v>
      </c>
      <c r="BJ481" s="17" t="s">
        <v>85</v>
      </c>
      <c r="BK481" s="148">
        <f>ROUND(I481*H481,2)</f>
        <v>0</v>
      </c>
      <c r="BL481" s="17" t="s">
        <v>133</v>
      </c>
      <c r="BM481" s="147" t="s">
        <v>2292</v>
      </c>
    </row>
    <row r="482" spans="2:65" s="1" customFormat="1" ht="10.199999999999999">
      <c r="B482" s="33"/>
      <c r="D482" s="149" t="s">
        <v>358</v>
      </c>
      <c r="F482" s="150" t="s">
        <v>588</v>
      </c>
      <c r="I482" s="151"/>
      <c r="L482" s="33"/>
      <c r="M482" s="152"/>
      <c r="T482" s="54"/>
      <c r="AT482" s="17" t="s">
        <v>358</v>
      </c>
      <c r="AU482" s="17" t="s">
        <v>113</v>
      </c>
    </row>
    <row r="483" spans="2:65" s="1" customFormat="1" ht="67.2">
      <c r="B483" s="33"/>
      <c r="D483" s="154" t="s">
        <v>589</v>
      </c>
      <c r="F483" s="188" t="s">
        <v>590</v>
      </c>
      <c r="I483" s="151"/>
      <c r="L483" s="33"/>
      <c r="M483" s="152"/>
      <c r="T483" s="54"/>
      <c r="AT483" s="17" t="s">
        <v>589</v>
      </c>
      <c r="AU483" s="17" t="s">
        <v>113</v>
      </c>
    </row>
    <row r="484" spans="2:65" s="12" customFormat="1" ht="10.199999999999999">
      <c r="B484" s="153"/>
      <c r="D484" s="154" t="s">
        <v>360</v>
      </c>
      <c r="E484" s="155" t="s">
        <v>32</v>
      </c>
      <c r="F484" s="156" t="s">
        <v>361</v>
      </c>
      <c r="H484" s="155" t="s">
        <v>32</v>
      </c>
      <c r="I484" s="157"/>
      <c r="L484" s="153"/>
      <c r="M484" s="158"/>
      <c r="T484" s="159"/>
      <c r="AT484" s="155" t="s">
        <v>360</v>
      </c>
      <c r="AU484" s="155" t="s">
        <v>113</v>
      </c>
      <c r="AV484" s="12" t="s">
        <v>85</v>
      </c>
      <c r="AW484" s="12" t="s">
        <v>39</v>
      </c>
      <c r="AX484" s="12" t="s">
        <v>78</v>
      </c>
      <c r="AY484" s="155" t="s">
        <v>348</v>
      </c>
    </row>
    <row r="485" spans="2:65" s="12" customFormat="1" ht="10.199999999999999">
      <c r="B485" s="153"/>
      <c r="D485" s="154" t="s">
        <v>360</v>
      </c>
      <c r="E485" s="155" t="s">
        <v>32</v>
      </c>
      <c r="F485" s="156" t="s">
        <v>362</v>
      </c>
      <c r="H485" s="155" t="s">
        <v>32</v>
      </c>
      <c r="I485" s="157"/>
      <c r="L485" s="153"/>
      <c r="M485" s="158"/>
      <c r="T485" s="159"/>
      <c r="AT485" s="155" t="s">
        <v>360</v>
      </c>
      <c r="AU485" s="155" t="s">
        <v>113</v>
      </c>
      <c r="AV485" s="12" t="s">
        <v>85</v>
      </c>
      <c r="AW485" s="12" t="s">
        <v>39</v>
      </c>
      <c r="AX485" s="12" t="s">
        <v>78</v>
      </c>
      <c r="AY485" s="155" t="s">
        <v>348</v>
      </c>
    </row>
    <row r="486" spans="2:65" s="12" customFormat="1" ht="10.199999999999999">
      <c r="B486" s="153"/>
      <c r="D486" s="154" t="s">
        <v>360</v>
      </c>
      <c r="E486" s="155" t="s">
        <v>32</v>
      </c>
      <c r="F486" s="156" t="s">
        <v>559</v>
      </c>
      <c r="H486" s="155" t="s">
        <v>32</v>
      </c>
      <c r="I486" s="157"/>
      <c r="L486" s="153"/>
      <c r="M486" s="158"/>
      <c r="T486" s="159"/>
      <c r="AT486" s="155" t="s">
        <v>360</v>
      </c>
      <c r="AU486" s="155" t="s">
        <v>113</v>
      </c>
      <c r="AV486" s="12" t="s">
        <v>85</v>
      </c>
      <c r="AW486" s="12" t="s">
        <v>39</v>
      </c>
      <c r="AX486" s="12" t="s">
        <v>78</v>
      </c>
      <c r="AY486" s="155" t="s">
        <v>348</v>
      </c>
    </row>
    <row r="487" spans="2:65" s="12" customFormat="1" ht="10.199999999999999">
      <c r="B487" s="153"/>
      <c r="D487" s="154" t="s">
        <v>360</v>
      </c>
      <c r="E487" s="155" t="s">
        <v>32</v>
      </c>
      <c r="F487" s="156" t="s">
        <v>560</v>
      </c>
      <c r="H487" s="155" t="s">
        <v>32</v>
      </c>
      <c r="I487" s="157"/>
      <c r="L487" s="153"/>
      <c r="M487" s="158"/>
      <c r="T487" s="159"/>
      <c r="AT487" s="155" t="s">
        <v>360</v>
      </c>
      <c r="AU487" s="155" t="s">
        <v>113</v>
      </c>
      <c r="AV487" s="12" t="s">
        <v>85</v>
      </c>
      <c r="AW487" s="12" t="s">
        <v>39</v>
      </c>
      <c r="AX487" s="12" t="s">
        <v>78</v>
      </c>
      <c r="AY487" s="155" t="s">
        <v>348</v>
      </c>
    </row>
    <row r="488" spans="2:65" s="12" customFormat="1" ht="10.199999999999999">
      <c r="B488" s="153"/>
      <c r="D488" s="154" t="s">
        <v>360</v>
      </c>
      <c r="E488" s="155" t="s">
        <v>32</v>
      </c>
      <c r="F488" s="156" t="s">
        <v>2191</v>
      </c>
      <c r="H488" s="155" t="s">
        <v>32</v>
      </c>
      <c r="I488" s="157"/>
      <c r="L488" s="153"/>
      <c r="M488" s="158"/>
      <c r="T488" s="159"/>
      <c r="AT488" s="155" t="s">
        <v>360</v>
      </c>
      <c r="AU488" s="155" t="s">
        <v>113</v>
      </c>
      <c r="AV488" s="12" t="s">
        <v>85</v>
      </c>
      <c r="AW488" s="12" t="s">
        <v>39</v>
      </c>
      <c r="AX488" s="12" t="s">
        <v>78</v>
      </c>
      <c r="AY488" s="155" t="s">
        <v>348</v>
      </c>
    </row>
    <row r="489" spans="2:65" s="12" customFormat="1" ht="10.199999999999999">
      <c r="B489" s="153"/>
      <c r="D489" s="154" t="s">
        <v>360</v>
      </c>
      <c r="E489" s="155" t="s">
        <v>32</v>
      </c>
      <c r="F489" s="156" t="s">
        <v>2255</v>
      </c>
      <c r="H489" s="155" t="s">
        <v>32</v>
      </c>
      <c r="I489" s="157"/>
      <c r="L489" s="153"/>
      <c r="M489" s="158"/>
      <c r="T489" s="159"/>
      <c r="AT489" s="155" t="s">
        <v>360</v>
      </c>
      <c r="AU489" s="155" t="s">
        <v>113</v>
      </c>
      <c r="AV489" s="12" t="s">
        <v>85</v>
      </c>
      <c r="AW489" s="12" t="s">
        <v>39</v>
      </c>
      <c r="AX489" s="12" t="s">
        <v>78</v>
      </c>
      <c r="AY489" s="155" t="s">
        <v>348</v>
      </c>
    </row>
    <row r="490" spans="2:65" s="12" customFormat="1" ht="10.199999999999999">
      <c r="B490" s="153"/>
      <c r="D490" s="154" t="s">
        <v>360</v>
      </c>
      <c r="E490" s="155" t="s">
        <v>32</v>
      </c>
      <c r="F490" s="156" t="s">
        <v>2288</v>
      </c>
      <c r="H490" s="155" t="s">
        <v>32</v>
      </c>
      <c r="I490" s="157"/>
      <c r="L490" s="153"/>
      <c r="M490" s="158"/>
      <c r="T490" s="159"/>
      <c r="AT490" s="155" t="s">
        <v>360</v>
      </c>
      <c r="AU490" s="155" t="s">
        <v>113</v>
      </c>
      <c r="AV490" s="12" t="s">
        <v>85</v>
      </c>
      <c r="AW490" s="12" t="s">
        <v>39</v>
      </c>
      <c r="AX490" s="12" t="s">
        <v>78</v>
      </c>
      <c r="AY490" s="155" t="s">
        <v>348</v>
      </c>
    </row>
    <row r="491" spans="2:65" s="13" customFormat="1" ht="10.199999999999999">
      <c r="B491" s="160"/>
      <c r="D491" s="154" t="s">
        <v>360</v>
      </c>
      <c r="E491" s="162" t="s">
        <v>32</v>
      </c>
      <c r="F491" s="170" t="s">
        <v>159</v>
      </c>
      <c r="H491" s="163">
        <v>43.517000000000003</v>
      </c>
      <c r="I491" s="164"/>
      <c r="L491" s="160"/>
      <c r="M491" s="165"/>
      <c r="T491" s="166"/>
      <c r="AT491" s="161" t="s">
        <v>360</v>
      </c>
      <c r="AU491" s="161" t="s">
        <v>113</v>
      </c>
      <c r="AV491" s="13" t="s">
        <v>87</v>
      </c>
      <c r="AW491" s="13" t="s">
        <v>39</v>
      </c>
      <c r="AX491" s="13" t="s">
        <v>85</v>
      </c>
      <c r="AY491" s="161" t="s">
        <v>348</v>
      </c>
    </row>
    <row r="492" spans="2:65" s="1" customFormat="1" ht="10.199999999999999">
      <c r="B492" s="33"/>
      <c r="D492" s="154" t="s">
        <v>376</v>
      </c>
      <c r="F492" s="167" t="s">
        <v>2180</v>
      </c>
      <c r="L492" s="33"/>
      <c r="M492" s="152"/>
      <c r="T492" s="54"/>
      <c r="AU492" s="17" t="s">
        <v>113</v>
      </c>
    </row>
    <row r="493" spans="2:65" s="1" customFormat="1" ht="10.199999999999999">
      <c r="B493" s="33"/>
      <c r="D493" s="154" t="s">
        <v>376</v>
      </c>
      <c r="F493" s="168" t="s">
        <v>2181</v>
      </c>
      <c r="H493" s="169">
        <v>33.39</v>
      </c>
      <c r="L493" s="33"/>
      <c r="M493" s="152"/>
      <c r="T493" s="54"/>
      <c r="AU493" s="17" t="s">
        <v>113</v>
      </c>
    </row>
    <row r="494" spans="2:65" s="11" customFormat="1" ht="20.85" customHeight="1">
      <c r="B494" s="124"/>
      <c r="D494" s="125" t="s">
        <v>77</v>
      </c>
      <c r="E494" s="134" t="s">
        <v>664</v>
      </c>
      <c r="F494" s="134" t="s">
        <v>2293</v>
      </c>
      <c r="I494" s="127"/>
      <c r="J494" s="135">
        <f>BK494</f>
        <v>0</v>
      </c>
      <c r="L494" s="124"/>
      <c r="M494" s="129"/>
      <c r="P494" s="130">
        <f>SUM(P495:P530)</f>
        <v>0</v>
      </c>
      <c r="R494" s="130">
        <f>SUM(R495:R530)</f>
        <v>57.450330940000001</v>
      </c>
      <c r="T494" s="131">
        <f>SUM(T495:T530)</f>
        <v>0</v>
      </c>
      <c r="AR494" s="125" t="s">
        <v>85</v>
      </c>
      <c r="AT494" s="132" t="s">
        <v>77</v>
      </c>
      <c r="AU494" s="132" t="s">
        <v>87</v>
      </c>
      <c r="AY494" s="125" t="s">
        <v>348</v>
      </c>
      <c r="BK494" s="133">
        <f>SUM(BK495:BK530)</f>
        <v>0</v>
      </c>
    </row>
    <row r="495" spans="2:65" s="1" customFormat="1" ht="33" customHeight="1">
      <c r="B495" s="33"/>
      <c r="C495" s="136" t="s">
        <v>638</v>
      </c>
      <c r="D495" s="136" t="s">
        <v>352</v>
      </c>
      <c r="E495" s="137" t="s">
        <v>691</v>
      </c>
      <c r="F495" s="138" t="s">
        <v>692</v>
      </c>
      <c r="G495" s="139" t="s">
        <v>420</v>
      </c>
      <c r="H495" s="140">
        <v>329.30599999999998</v>
      </c>
      <c r="I495" s="141"/>
      <c r="J495" s="142">
        <f>ROUND(I495*H495,2)</f>
        <v>0</v>
      </c>
      <c r="K495" s="138" t="s">
        <v>356</v>
      </c>
      <c r="L495" s="33"/>
      <c r="M495" s="143" t="s">
        <v>32</v>
      </c>
      <c r="N495" s="144" t="s">
        <v>49</v>
      </c>
      <c r="P495" s="145">
        <f>O495*H495</f>
        <v>0</v>
      </c>
      <c r="Q495" s="145">
        <v>0</v>
      </c>
      <c r="R495" s="145">
        <f>Q495*H495</f>
        <v>0</v>
      </c>
      <c r="S495" s="145">
        <v>0</v>
      </c>
      <c r="T495" s="146">
        <f>S495*H495</f>
        <v>0</v>
      </c>
      <c r="AR495" s="147" t="s">
        <v>133</v>
      </c>
      <c r="AT495" s="147" t="s">
        <v>352</v>
      </c>
      <c r="AU495" s="147" t="s">
        <v>113</v>
      </c>
      <c r="AY495" s="17" t="s">
        <v>348</v>
      </c>
      <c r="BE495" s="148">
        <f>IF(N495="základní",J495,0)</f>
        <v>0</v>
      </c>
      <c r="BF495" s="148">
        <f>IF(N495="snížená",J495,0)</f>
        <v>0</v>
      </c>
      <c r="BG495" s="148">
        <f>IF(N495="zákl. přenesená",J495,0)</f>
        <v>0</v>
      </c>
      <c r="BH495" s="148">
        <f>IF(N495="sníž. přenesená",J495,0)</f>
        <v>0</v>
      </c>
      <c r="BI495" s="148">
        <f>IF(N495="nulová",J495,0)</f>
        <v>0</v>
      </c>
      <c r="BJ495" s="17" t="s">
        <v>85</v>
      </c>
      <c r="BK495" s="148">
        <f>ROUND(I495*H495,2)</f>
        <v>0</v>
      </c>
      <c r="BL495" s="17" t="s">
        <v>133</v>
      </c>
      <c r="BM495" s="147" t="s">
        <v>2294</v>
      </c>
    </row>
    <row r="496" spans="2:65" s="1" customFormat="1" ht="10.199999999999999">
      <c r="B496" s="33"/>
      <c r="D496" s="149" t="s">
        <v>358</v>
      </c>
      <c r="F496" s="150" t="s">
        <v>694</v>
      </c>
      <c r="I496" s="151"/>
      <c r="L496" s="33"/>
      <c r="M496" s="152"/>
      <c r="T496" s="54"/>
      <c r="AT496" s="17" t="s">
        <v>358</v>
      </c>
      <c r="AU496" s="17" t="s">
        <v>113</v>
      </c>
    </row>
    <row r="497" spans="2:65" s="12" customFormat="1" ht="10.199999999999999">
      <c r="B497" s="153"/>
      <c r="D497" s="154" t="s">
        <v>360</v>
      </c>
      <c r="E497" s="155" t="s">
        <v>32</v>
      </c>
      <c r="F497" s="156" t="s">
        <v>361</v>
      </c>
      <c r="H497" s="155" t="s">
        <v>32</v>
      </c>
      <c r="I497" s="157"/>
      <c r="L497" s="153"/>
      <c r="M497" s="158"/>
      <c r="T497" s="159"/>
      <c r="AT497" s="155" t="s">
        <v>360</v>
      </c>
      <c r="AU497" s="155" t="s">
        <v>113</v>
      </c>
      <c r="AV497" s="12" t="s">
        <v>85</v>
      </c>
      <c r="AW497" s="12" t="s">
        <v>39</v>
      </c>
      <c r="AX497" s="12" t="s">
        <v>78</v>
      </c>
      <c r="AY497" s="155" t="s">
        <v>348</v>
      </c>
    </row>
    <row r="498" spans="2:65" s="12" customFormat="1" ht="10.199999999999999">
      <c r="B498" s="153"/>
      <c r="D498" s="154" t="s">
        <v>360</v>
      </c>
      <c r="E498" s="155" t="s">
        <v>32</v>
      </c>
      <c r="F498" s="156" t="s">
        <v>362</v>
      </c>
      <c r="H498" s="155" t="s">
        <v>32</v>
      </c>
      <c r="I498" s="157"/>
      <c r="L498" s="153"/>
      <c r="M498" s="158"/>
      <c r="T498" s="159"/>
      <c r="AT498" s="155" t="s">
        <v>360</v>
      </c>
      <c r="AU498" s="155" t="s">
        <v>113</v>
      </c>
      <c r="AV498" s="12" t="s">
        <v>85</v>
      </c>
      <c r="AW498" s="12" t="s">
        <v>39</v>
      </c>
      <c r="AX498" s="12" t="s">
        <v>78</v>
      </c>
      <c r="AY498" s="155" t="s">
        <v>348</v>
      </c>
    </row>
    <row r="499" spans="2:65" s="12" customFormat="1" ht="10.199999999999999">
      <c r="B499" s="153"/>
      <c r="D499" s="154" t="s">
        <v>360</v>
      </c>
      <c r="E499" s="155" t="s">
        <v>32</v>
      </c>
      <c r="F499" s="156" t="s">
        <v>559</v>
      </c>
      <c r="H499" s="155" t="s">
        <v>32</v>
      </c>
      <c r="I499" s="157"/>
      <c r="L499" s="153"/>
      <c r="M499" s="158"/>
      <c r="T499" s="159"/>
      <c r="AT499" s="155" t="s">
        <v>360</v>
      </c>
      <c r="AU499" s="155" t="s">
        <v>113</v>
      </c>
      <c r="AV499" s="12" t="s">
        <v>85</v>
      </c>
      <c r="AW499" s="12" t="s">
        <v>39</v>
      </c>
      <c r="AX499" s="12" t="s">
        <v>78</v>
      </c>
      <c r="AY499" s="155" t="s">
        <v>348</v>
      </c>
    </row>
    <row r="500" spans="2:65" s="12" customFormat="1" ht="10.199999999999999">
      <c r="B500" s="153"/>
      <c r="D500" s="154" t="s">
        <v>360</v>
      </c>
      <c r="E500" s="155" t="s">
        <v>32</v>
      </c>
      <c r="F500" s="156" t="s">
        <v>563</v>
      </c>
      <c r="H500" s="155" t="s">
        <v>32</v>
      </c>
      <c r="I500" s="157"/>
      <c r="L500" s="153"/>
      <c r="M500" s="158"/>
      <c r="T500" s="159"/>
      <c r="AT500" s="155" t="s">
        <v>360</v>
      </c>
      <c r="AU500" s="155" t="s">
        <v>113</v>
      </c>
      <c r="AV500" s="12" t="s">
        <v>85</v>
      </c>
      <c r="AW500" s="12" t="s">
        <v>39</v>
      </c>
      <c r="AX500" s="12" t="s">
        <v>78</v>
      </c>
      <c r="AY500" s="155" t="s">
        <v>348</v>
      </c>
    </row>
    <row r="501" spans="2:65" s="12" customFormat="1" ht="10.199999999999999">
      <c r="B501" s="153"/>
      <c r="D501" s="154" t="s">
        <v>360</v>
      </c>
      <c r="E501" s="155" t="s">
        <v>32</v>
      </c>
      <c r="F501" s="156" t="s">
        <v>2192</v>
      </c>
      <c r="H501" s="155" t="s">
        <v>32</v>
      </c>
      <c r="I501" s="157"/>
      <c r="L501" s="153"/>
      <c r="M501" s="158"/>
      <c r="T501" s="159"/>
      <c r="AT501" s="155" t="s">
        <v>360</v>
      </c>
      <c r="AU501" s="155" t="s">
        <v>113</v>
      </c>
      <c r="AV501" s="12" t="s">
        <v>85</v>
      </c>
      <c r="AW501" s="12" t="s">
        <v>39</v>
      </c>
      <c r="AX501" s="12" t="s">
        <v>78</v>
      </c>
      <c r="AY501" s="155" t="s">
        <v>348</v>
      </c>
    </row>
    <row r="502" spans="2:65" s="12" customFormat="1" ht="10.199999999999999">
      <c r="B502" s="153"/>
      <c r="D502" s="154" t="s">
        <v>360</v>
      </c>
      <c r="E502" s="155" t="s">
        <v>32</v>
      </c>
      <c r="F502" s="156" t="s">
        <v>2255</v>
      </c>
      <c r="H502" s="155" t="s">
        <v>32</v>
      </c>
      <c r="I502" s="157"/>
      <c r="L502" s="153"/>
      <c r="M502" s="158"/>
      <c r="T502" s="159"/>
      <c r="AT502" s="155" t="s">
        <v>360</v>
      </c>
      <c r="AU502" s="155" t="s">
        <v>113</v>
      </c>
      <c r="AV502" s="12" t="s">
        <v>85</v>
      </c>
      <c r="AW502" s="12" t="s">
        <v>39</v>
      </c>
      <c r="AX502" s="12" t="s">
        <v>78</v>
      </c>
      <c r="AY502" s="155" t="s">
        <v>348</v>
      </c>
    </row>
    <row r="503" spans="2:65" s="12" customFormat="1" ht="10.199999999999999">
      <c r="B503" s="153"/>
      <c r="D503" s="154" t="s">
        <v>360</v>
      </c>
      <c r="E503" s="155" t="s">
        <v>32</v>
      </c>
      <c r="F503" s="156" t="s">
        <v>2295</v>
      </c>
      <c r="H503" s="155" t="s">
        <v>32</v>
      </c>
      <c r="I503" s="157"/>
      <c r="L503" s="153"/>
      <c r="M503" s="158"/>
      <c r="T503" s="159"/>
      <c r="AT503" s="155" t="s">
        <v>360</v>
      </c>
      <c r="AU503" s="155" t="s">
        <v>113</v>
      </c>
      <c r="AV503" s="12" t="s">
        <v>85</v>
      </c>
      <c r="AW503" s="12" t="s">
        <v>39</v>
      </c>
      <c r="AX503" s="12" t="s">
        <v>78</v>
      </c>
      <c r="AY503" s="155" t="s">
        <v>348</v>
      </c>
    </row>
    <row r="504" spans="2:65" s="13" customFormat="1" ht="10.199999999999999">
      <c r="B504" s="160"/>
      <c r="D504" s="154" t="s">
        <v>360</v>
      </c>
      <c r="E504" s="162" t="s">
        <v>32</v>
      </c>
      <c r="F504" s="170" t="s">
        <v>162</v>
      </c>
      <c r="H504" s="163">
        <v>329.30599999999998</v>
      </c>
      <c r="I504" s="164"/>
      <c r="L504" s="160"/>
      <c r="M504" s="165"/>
      <c r="T504" s="166"/>
      <c r="AT504" s="161" t="s">
        <v>360</v>
      </c>
      <c r="AU504" s="161" t="s">
        <v>113</v>
      </c>
      <c r="AV504" s="13" t="s">
        <v>87</v>
      </c>
      <c r="AW504" s="13" t="s">
        <v>39</v>
      </c>
      <c r="AX504" s="13" t="s">
        <v>85</v>
      </c>
      <c r="AY504" s="161" t="s">
        <v>348</v>
      </c>
    </row>
    <row r="505" spans="2:65" s="1" customFormat="1" ht="10.199999999999999">
      <c r="B505" s="33"/>
      <c r="D505" s="154" t="s">
        <v>376</v>
      </c>
      <c r="F505" s="167" t="s">
        <v>2194</v>
      </c>
      <c r="L505" s="33"/>
      <c r="M505" s="152"/>
      <c r="T505" s="54"/>
      <c r="AU505" s="17" t="s">
        <v>113</v>
      </c>
    </row>
    <row r="506" spans="2:65" s="1" customFormat="1" ht="10.199999999999999">
      <c r="B506" s="33"/>
      <c r="D506" s="154" t="s">
        <v>376</v>
      </c>
      <c r="F506" s="168" t="s">
        <v>2195</v>
      </c>
      <c r="H506" s="169">
        <v>256.79000000000002</v>
      </c>
      <c r="L506" s="33"/>
      <c r="M506" s="152"/>
      <c r="T506" s="54"/>
      <c r="AU506" s="17" t="s">
        <v>113</v>
      </c>
    </row>
    <row r="507" spans="2:65" s="1" customFormat="1" ht="78" customHeight="1">
      <c r="B507" s="33"/>
      <c r="C507" s="136" t="s">
        <v>643</v>
      </c>
      <c r="D507" s="136" t="s">
        <v>352</v>
      </c>
      <c r="E507" s="137" t="s">
        <v>2296</v>
      </c>
      <c r="F507" s="138" t="s">
        <v>2297</v>
      </c>
      <c r="G507" s="139" t="s">
        <v>420</v>
      </c>
      <c r="H507" s="140">
        <v>256.79000000000002</v>
      </c>
      <c r="I507" s="141"/>
      <c r="J507" s="142">
        <f>ROUND(I507*H507,2)</f>
        <v>0</v>
      </c>
      <c r="K507" s="138" t="s">
        <v>356</v>
      </c>
      <c r="L507" s="33"/>
      <c r="M507" s="143" t="s">
        <v>32</v>
      </c>
      <c r="N507" s="144" t="s">
        <v>49</v>
      </c>
      <c r="P507" s="145">
        <f>O507*H507</f>
        <v>0</v>
      </c>
      <c r="Q507" s="145">
        <v>8.9219999999999994E-2</v>
      </c>
      <c r="R507" s="145">
        <f>Q507*H507</f>
        <v>22.9108038</v>
      </c>
      <c r="S507" s="145">
        <v>0</v>
      </c>
      <c r="T507" s="146">
        <f>S507*H507</f>
        <v>0</v>
      </c>
      <c r="AR507" s="147" t="s">
        <v>133</v>
      </c>
      <c r="AT507" s="147" t="s">
        <v>352</v>
      </c>
      <c r="AU507" s="147" t="s">
        <v>113</v>
      </c>
      <c r="AY507" s="17" t="s">
        <v>348</v>
      </c>
      <c r="BE507" s="148">
        <f>IF(N507="základní",J507,0)</f>
        <v>0</v>
      </c>
      <c r="BF507" s="148">
        <f>IF(N507="snížená",J507,0)</f>
        <v>0</v>
      </c>
      <c r="BG507" s="148">
        <f>IF(N507="zákl. přenesená",J507,0)</f>
        <v>0</v>
      </c>
      <c r="BH507" s="148">
        <f>IF(N507="sníž. přenesená",J507,0)</f>
        <v>0</v>
      </c>
      <c r="BI507" s="148">
        <f>IF(N507="nulová",J507,0)</f>
        <v>0</v>
      </c>
      <c r="BJ507" s="17" t="s">
        <v>85</v>
      </c>
      <c r="BK507" s="148">
        <f>ROUND(I507*H507,2)</f>
        <v>0</v>
      </c>
      <c r="BL507" s="17" t="s">
        <v>133</v>
      </c>
      <c r="BM507" s="147" t="s">
        <v>2298</v>
      </c>
    </row>
    <row r="508" spans="2:65" s="1" customFormat="1" ht="10.199999999999999">
      <c r="B508" s="33"/>
      <c r="D508" s="149" t="s">
        <v>358</v>
      </c>
      <c r="F508" s="150" t="s">
        <v>2299</v>
      </c>
      <c r="I508" s="151"/>
      <c r="L508" s="33"/>
      <c r="M508" s="152"/>
      <c r="T508" s="54"/>
      <c r="AT508" s="17" t="s">
        <v>358</v>
      </c>
      <c r="AU508" s="17" t="s">
        <v>113</v>
      </c>
    </row>
    <row r="509" spans="2:65" s="12" customFormat="1" ht="10.199999999999999">
      <c r="B509" s="153"/>
      <c r="D509" s="154" t="s">
        <v>360</v>
      </c>
      <c r="E509" s="155" t="s">
        <v>32</v>
      </c>
      <c r="F509" s="156" t="s">
        <v>361</v>
      </c>
      <c r="H509" s="155" t="s">
        <v>32</v>
      </c>
      <c r="I509" s="157"/>
      <c r="L509" s="153"/>
      <c r="M509" s="158"/>
      <c r="T509" s="159"/>
      <c r="AT509" s="155" t="s">
        <v>360</v>
      </c>
      <c r="AU509" s="155" t="s">
        <v>113</v>
      </c>
      <c r="AV509" s="12" t="s">
        <v>85</v>
      </c>
      <c r="AW509" s="12" t="s">
        <v>39</v>
      </c>
      <c r="AX509" s="12" t="s">
        <v>78</v>
      </c>
      <c r="AY509" s="155" t="s">
        <v>348</v>
      </c>
    </row>
    <row r="510" spans="2:65" s="12" customFormat="1" ht="10.199999999999999">
      <c r="B510" s="153"/>
      <c r="D510" s="154" t="s">
        <v>360</v>
      </c>
      <c r="E510" s="155" t="s">
        <v>32</v>
      </c>
      <c r="F510" s="156" t="s">
        <v>362</v>
      </c>
      <c r="H510" s="155" t="s">
        <v>32</v>
      </c>
      <c r="I510" s="157"/>
      <c r="L510" s="153"/>
      <c r="M510" s="158"/>
      <c r="T510" s="159"/>
      <c r="AT510" s="155" t="s">
        <v>360</v>
      </c>
      <c r="AU510" s="155" t="s">
        <v>113</v>
      </c>
      <c r="AV510" s="12" t="s">
        <v>85</v>
      </c>
      <c r="AW510" s="12" t="s">
        <v>39</v>
      </c>
      <c r="AX510" s="12" t="s">
        <v>78</v>
      </c>
      <c r="AY510" s="155" t="s">
        <v>348</v>
      </c>
    </row>
    <row r="511" spans="2:65" s="12" customFormat="1" ht="10.199999999999999">
      <c r="B511" s="153"/>
      <c r="D511" s="154" t="s">
        <v>360</v>
      </c>
      <c r="E511" s="155" t="s">
        <v>32</v>
      </c>
      <c r="F511" s="156" t="s">
        <v>559</v>
      </c>
      <c r="H511" s="155" t="s">
        <v>32</v>
      </c>
      <c r="I511" s="157"/>
      <c r="L511" s="153"/>
      <c r="M511" s="158"/>
      <c r="T511" s="159"/>
      <c r="AT511" s="155" t="s">
        <v>360</v>
      </c>
      <c r="AU511" s="155" t="s">
        <v>113</v>
      </c>
      <c r="AV511" s="12" t="s">
        <v>85</v>
      </c>
      <c r="AW511" s="12" t="s">
        <v>39</v>
      </c>
      <c r="AX511" s="12" t="s">
        <v>78</v>
      </c>
      <c r="AY511" s="155" t="s">
        <v>348</v>
      </c>
    </row>
    <row r="512" spans="2:65" s="12" customFormat="1" ht="10.199999999999999">
      <c r="B512" s="153"/>
      <c r="D512" s="154" t="s">
        <v>360</v>
      </c>
      <c r="E512" s="155" t="s">
        <v>32</v>
      </c>
      <c r="F512" s="156" t="s">
        <v>2192</v>
      </c>
      <c r="H512" s="155" t="s">
        <v>32</v>
      </c>
      <c r="I512" s="157"/>
      <c r="L512" s="153"/>
      <c r="M512" s="158"/>
      <c r="T512" s="159"/>
      <c r="AT512" s="155" t="s">
        <v>360</v>
      </c>
      <c r="AU512" s="155" t="s">
        <v>113</v>
      </c>
      <c r="AV512" s="12" t="s">
        <v>85</v>
      </c>
      <c r="AW512" s="12" t="s">
        <v>39</v>
      </c>
      <c r="AX512" s="12" t="s">
        <v>78</v>
      </c>
      <c r="AY512" s="155" t="s">
        <v>348</v>
      </c>
    </row>
    <row r="513" spans="2:65" s="13" customFormat="1" ht="10.199999999999999">
      <c r="B513" s="160"/>
      <c r="D513" s="154" t="s">
        <v>360</v>
      </c>
      <c r="E513" s="162" t="s">
        <v>32</v>
      </c>
      <c r="F513" s="170" t="s">
        <v>164</v>
      </c>
      <c r="H513" s="163">
        <v>256.79000000000002</v>
      </c>
      <c r="I513" s="164"/>
      <c r="L513" s="160"/>
      <c r="M513" s="165"/>
      <c r="T513" s="166"/>
      <c r="AT513" s="161" t="s">
        <v>360</v>
      </c>
      <c r="AU513" s="161" t="s">
        <v>113</v>
      </c>
      <c r="AV513" s="13" t="s">
        <v>87</v>
      </c>
      <c r="AW513" s="13" t="s">
        <v>39</v>
      </c>
      <c r="AX513" s="13" t="s">
        <v>85</v>
      </c>
      <c r="AY513" s="161" t="s">
        <v>348</v>
      </c>
    </row>
    <row r="514" spans="2:65" s="1" customFormat="1" ht="10.199999999999999">
      <c r="B514" s="33"/>
      <c r="D514" s="154" t="s">
        <v>376</v>
      </c>
      <c r="F514" s="167" t="s">
        <v>2194</v>
      </c>
      <c r="L514" s="33"/>
      <c r="M514" s="152"/>
      <c r="T514" s="54"/>
      <c r="AU514" s="17" t="s">
        <v>113</v>
      </c>
    </row>
    <row r="515" spans="2:65" s="1" customFormat="1" ht="10.199999999999999">
      <c r="B515" s="33"/>
      <c r="D515" s="154" t="s">
        <v>376</v>
      </c>
      <c r="F515" s="168" t="s">
        <v>2195</v>
      </c>
      <c r="H515" s="169">
        <v>256.79000000000002</v>
      </c>
      <c r="L515" s="33"/>
      <c r="M515" s="152"/>
      <c r="T515" s="54"/>
      <c r="AU515" s="17" t="s">
        <v>113</v>
      </c>
    </row>
    <row r="516" spans="2:65" s="1" customFormat="1" ht="24.15" customHeight="1">
      <c r="B516" s="33"/>
      <c r="C516" s="178" t="s">
        <v>647</v>
      </c>
      <c r="D516" s="178" t="s">
        <v>496</v>
      </c>
      <c r="E516" s="179" t="s">
        <v>702</v>
      </c>
      <c r="F516" s="180" t="s">
        <v>703</v>
      </c>
      <c r="G516" s="181" t="s">
        <v>420</v>
      </c>
      <c r="H516" s="182">
        <v>261.92599999999999</v>
      </c>
      <c r="I516" s="183"/>
      <c r="J516" s="184">
        <f>ROUND(I516*H516,2)</f>
        <v>0</v>
      </c>
      <c r="K516" s="180" t="s">
        <v>356</v>
      </c>
      <c r="L516" s="185"/>
      <c r="M516" s="186" t="s">
        <v>32</v>
      </c>
      <c r="N516" s="187" t="s">
        <v>49</v>
      </c>
      <c r="P516" s="145">
        <f>O516*H516</f>
        <v>0</v>
      </c>
      <c r="Q516" s="145">
        <v>0.13100000000000001</v>
      </c>
      <c r="R516" s="145">
        <f>Q516*H516</f>
        <v>34.312306</v>
      </c>
      <c r="S516" s="145">
        <v>0</v>
      </c>
      <c r="T516" s="146">
        <f>S516*H516</f>
        <v>0</v>
      </c>
      <c r="AR516" s="147" t="s">
        <v>433</v>
      </c>
      <c r="AT516" s="147" t="s">
        <v>496</v>
      </c>
      <c r="AU516" s="147" t="s">
        <v>113</v>
      </c>
      <c r="AY516" s="17" t="s">
        <v>348</v>
      </c>
      <c r="BE516" s="148">
        <f>IF(N516="základní",J516,0)</f>
        <v>0</v>
      </c>
      <c r="BF516" s="148">
        <f>IF(N516="snížená",J516,0)</f>
        <v>0</v>
      </c>
      <c r="BG516" s="148">
        <f>IF(N516="zákl. přenesená",J516,0)</f>
        <v>0</v>
      </c>
      <c r="BH516" s="148">
        <f>IF(N516="sníž. přenesená",J516,0)</f>
        <v>0</v>
      </c>
      <c r="BI516" s="148">
        <f>IF(N516="nulová",J516,0)</f>
        <v>0</v>
      </c>
      <c r="BJ516" s="17" t="s">
        <v>85</v>
      </c>
      <c r="BK516" s="148">
        <f>ROUND(I516*H516,2)</f>
        <v>0</v>
      </c>
      <c r="BL516" s="17" t="s">
        <v>133</v>
      </c>
      <c r="BM516" s="147" t="s">
        <v>2300</v>
      </c>
    </row>
    <row r="517" spans="2:65" s="13" customFormat="1" ht="10.199999999999999">
      <c r="B517" s="160"/>
      <c r="D517" s="154" t="s">
        <v>360</v>
      </c>
      <c r="F517" s="162" t="s">
        <v>2301</v>
      </c>
      <c r="H517" s="163">
        <v>261.92599999999999</v>
      </c>
      <c r="I517" s="164"/>
      <c r="L517" s="160"/>
      <c r="M517" s="165"/>
      <c r="T517" s="166"/>
      <c r="AT517" s="161" t="s">
        <v>360</v>
      </c>
      <c r="AU517" s="161" t="s">
        <v>113</v>
      </c>
      <c r="AV517" s="13" t="s">
        <v>87</v>
      </c>
      <c r="AW517" s="13" t="s">
        <v>4</v>
      </c>
      <c r="AX517" s="13" t="s">
        <v>85</v>
      </c>
      <c r="AY517" s="161" t="s">
        <v>348</v>
      </c>
    </row>
    <row r="518" spans="2:65" s="1" customFormat="1" ht="24.15" customHeight="1">
      <c r="B518" s="33"/>
      <c r="C518" s="136" t="s">
        <v>649</v>
      </c>
      <c r="D518" s="136" t="s">
        <v>352</v>
      </c>
      <c r="E518" s="137" t="s">
        <v>585</v>
      </c>
      <c r="F518" s="138" t="s">
        <v>586</v>
      </c>
      <c r="G518" s="139" t="s">
        <v>420</v>
      </c>
      <c r="H518" s="140">
        <v>329.30599999999998</v>
      </c>
      <c r="I518" s="141"/>
      <c r="J518" s="142">
        <f>ROUND(I518*H518,2)</f>
        <v>0</v>
      </c>
      <c r="K518" s="138" t="s">
        <v>356</v>
      </c>
      <c r="L518" s="33"/>
      <c r="M518" s="143" t="s">
        <v>32</v>
      </c>
      <c r="N518" s="144" t="s">
        <v>49</v>
      </c>
      <c r="P518" s="145">
        <f>O518*H518</f>
        <v>0</v>
      </c>
      <c r="Q518" s="145">
        <v>6.8999999999999997E-4</v>
      </c>
      <c r="R518" s="145">
        <f>Q518*H518</f>
        <v>0.22722113999999999</v>
      </c>
      <c r="S518" s="145">
        <v>0</v>
      </c>
      <c r="T518" s="146">
        <f>S518*H518</f>
        <v>0</v>
      </c>
      <c r="AR518" s="147" t="s">
        <v>133</v>
      </c>
      <c r="AT518" s="147" t="s">
        <v>352</v>
      </c>
      <c r="AU518" s="147" t="s">
        <v>113</v>
      </c>
      <c r="AY518" s="17" t="s">
        <v>348</v>
      </c>
      <c r="BE518" s="148">
        <f>IF(N518="základní",J518,0)</f>
        <v>0</v>
      </c>
      <c r="BF518" s="148">
        <f>IF(N518="snížená",J518,0)</f>
        <v>0</v>
      </c>
      <c r="BG518" s="148">
        <f>IF(N518="zákl. přenesená",J518,0)</f>
        <v>0</v>
      </c>
      <c r="BH518" s="148">
        <f>IF(N518="sníž. přenesená",J518,0)</f>
        <v>0</v>
      </c>
      <c r="BI518" s="148">
        <f>IF(N518="nulová",J518,0)</f>
        <v>0</v>
      </c>
      <c r="BJ518" s="17" t="s">
        <v>85</v>
      </c>
      <c r="BK518" s="148">
        <f>ROUND(I518*H518,2)</f>
        <v>0</v>
      </c>
      <c r="BL518" s="17" t="s">
        <v>133</v>
      </c>
      <c r="BM518" s="147" t="s">
        <v>2302</v>
      </c>
    </row>
    <row r="519" spans="2:65" s="1" customFormat="1" ht="10.199999999999999">
      <c r="B519" s="33"/>
      <c r="D519" s="149" t="s">
        <v>358</v>
      </c>
      <c r="F519" s="150" t="s">
        <v>588</v>
      </c>
      <c r="I519" s="151"/>
      <c r="L519" s="33"/>
      <c r="M519" s="152"/>
      <c r="T519" s="54"/>
      <c r="AT519" s="17" t="s">
        <v>358</v>
      </c>
      <c r="AU519" s="17" t="s">
        <v>113</v>
      </c>
    </row>
    <row r="520" spans="2:65" s="1" customFormat="1" ht="67.2">
      <c r="B520" s="33"/>
      <c r="D520" s="154" t="s">
        <v>589</v>
      </c>
      <c r="F520" s="188" t="s">
        <v>590</v>
      </c>
      <c r="I520" s="151"/>
      <c r="L520" s="33"/>
      <c r="M520" s="152"/>
      <c r="T520" s="54"/>
      <c r="AT520" s="17" t="s">
        <v>589</v>
      </c>
      <c r="AU520" s="17" t="s">
        <v>113</v>
      </c>
    </row>
    <row r="521" spans="2:65" s="12" customFormat="1" ht="10.199999999999999">
      <c r="B521" s="153"/>
      <c r="D521" s="154" t="s">
        <v>360</v>
      </c>
      <c r="E521" s="155" t="s">
        <v>32</v>
      </c>
      <c r="F521" s="156" t="s">
        <v>361</v>
      </c>
      <c r="H521" s="155" t="s">
        <v>32</v>
      </c>
      <c r="I521" s="157"/>
      <c r="L521" s="153"/>
      <c r="M521" s="158"/>
      <c r="T521" s="159"/>
      <c r="AT521" s="155" t="s">
        <v>360</v>
      </c>
      <c r="AU521" s="155" t="s">
        <v>113</v>
      </c>
      <c r="AV521" s="12" t="s">
        <v>85</v>
      </c>
      <c r="AW521" s="12" t="s">
        <v>39</v>
      </c>
      <c r="AX521" s="12" t="s">
        <v>78</v>
      </c>
      <c r="AY521" s="155" t="s">
        <v>348</v>
      </c>
    </row>
    <row r="522" spans="2:65" s="12" customFormat="1" ht="10.199999999999999">
      <c r="B522" s="153"/>
      <c r="D522" s="154" t="s">
        <v>360</v>
      </c>
      <c r="E522" s="155" t="s">
        <v>32</v>
      </c>
      <c r="F522" s="156" t="s">
        <v>362</v>
      </c>
      <c r="H522" s="155" t="s">
        <v>32</v>
      </c>
      <c r="I522" s="157"/>
      <c r="L522" s="153"/>
      <c r="M522" s="158"/>
      <c r="T522" s="159"/>
      <c r="AT522" s="155" t="s">
        <v>360</v>
      </c>
      <c r="AU522" s="155" t="s">
        <v>113</v>
      </c>
      <c r="AV522" s="12" t="s">
        <v>85</v>
      </c>
      <c r="AW522" s="12" t="s">
        <v>39</v>
      </c>
      <c r="AX522" s="12" t="s">
        <v>78</v>
      </c>
      <c r="AY522" s="155" t="s">
        <v>348</v>
      </c>
    </row>
    <row r="523" spans="2:65" s="12" customFormat="1" ht="10.199999999999999">
      <c r="B523" s="153"/>
      <c r="D523" s="154" t="s">
        <v>360</v>
      </c>
      <c r="E523" s="155" t="s">
        <v>32</v>
      </c>
      <c r="F523" s="156" t="s">
        <v>559</v>
      </c>
      <c r="H523" s="155" t="s">
        <v>32</v>
      </c>
      <c r="I523" s="157"/>
      <c r="L523" s="153"/>
      <c r="M523" s="158"/>
      <c r="T523" s="159"/>
      <c r="AT523" s="155" t="s">
        <v>360</v>
      </c>
      <c r="AU523" s="155" t="s">
        <v>113</v>
      </c>
      <c r="AV523" s="12" t="s">
        <v>85</v>
      </c>
      <c r="AW523" s="12" t="s">
        <v>39</v>
      </c>
      <c r="AX523" s="12" t="s">
        <v>78</v>
      </c>
      <c r="AY523" s="155" t="s">
        <v>348</v>
      </c>
    </row>
    <row r="524" spans="2:65" s="12" customFormat="1" ht="10.199999999999999">
      <c r="B524" s="153"/>
      <c r="D524" s="154" t="s">
        <v>360</v>
      </c>
      <c r="E524" s="155" t="s">
        <v>32</v>
      </c>
      <c r="F524" s="156" t="s">
        <v>563</v>
      </c>
      <c r="H524" s="155" t="s">
        <v>32</v>
      </c>
      <c r="I524" s="157"/>
      <c r="L524" s="153"/>
      <c r="M524" s="158"/>
      <c r="T524" s="159"/>
      <c r="AT524" s="155" t="s">
        <v>360</v>
      </c>
      <c r="AU524" s="155" t="s">
        <v>113</v>
      </c>
      <c r="AV524" s="12" t="s">
        <v>85</v>
      </c>
      <c r="AW524" s="12" t="s">
        <v>39</v>
      </c>
      <c r="AX524" s="12" t="s">
        <v>78</v>
      </c>
      <c r="AY524" s="155" t="s">
        <v>348</v>
      </c>
    </row>
    <row r="525" spans="2:65" s="12" customFormat="1" ht="10.199999999999999">
      <c r="B525" s="153"/>
      <c r="D525" s="154" t="s">
        <v>360</v>
      </c>
      <c r="E525" s="155" t="s">
        <v>32</v>
      </c>
      <c r="F525" s="156" t="s">
        <v>2192</v>
      </c>
      <c r="H525" s="155" t="s">
        <v>32</v>
      </c>
      <c r="I525" s="157"/>
      <c r="L525" s="153"/>
      <c r="M525" s="158"/>
      <c r="T525" s="159"/>
      <c r="AT525" s="155" t="s">
        <v>360</v>
      </c>
      <c r="AU525" s="155" t="s">
        <v>113</v>
      </c>
      <c r="AV525" s="12" t="s">
        <v>85</v>
      </c>
      <c r="AW525" s="12" t="s">
        <v>39</v>
      </c>
      <c r="AX525" s="12" t="s">
        <v>78</v>
      </c>
      <c r="AY525" s="155" t="s">
        <v>348</v>
      </c>
    </row>
    <row r="526" spans="2:65" s="12" customFormat="1" ht="10.199999999999999">
      <c r="B526" s="153"/>
      <c r="D526" s="154" t="s">
        <v>360</v>
      </c>
      <c r="E526" s="155" t="s">
        <v>32</v>
      </c>
      <c r="F526" s="156" t="s">
        <v>2255</v>
      </c>
      <c r="H526" s="155" t="s">
        <v>32</v>
      </c>
      <c r="I526" s="157"/>
      <c r="L526" s="153"/>
      <c r="M526" s="158"/>
      <c r="T526" s="159"/>
      <c r="AT526" s="155" t="s">
        <v>360</v>
      </c>
      <c r="AU526" s="155" t="s">
        <v>113</v>
      </c>
      <c r="AV526" s="12" t="s">
        <v>85</v>
      </c>
      <c r="AW526" s="12" t="s">
        <v>39</v>
      </c>
      <c r="AX526" s="12" t="s">
        <v>78</v>
      </c>
      <c r="AY526" s="155" t="s">
        <v>348</v>
      </c>
    </row>
    <row r="527" spans="2:65" s="12" customFormat="1" ht="10.199999999999999">
      <c r="B527" s="153"/>
      <c r="D527" s="154" t="s">
        <v>360</v>
      </c>
      <c r="E527" s="155" t="s">
        <v>32</v>
      </c>
      <c r="F527" s="156" t="s">
        <v>2295</v>
      </c>
      <c r="H527" s="155" t="s">
        <v>32</v>
      </c>
      <c r="I527" s="157"/>
      <c r="L527" s="153"/>
      <c r="M527" s="158"/>
      <c r="T527" s="159"/>
      <c r="AT527" s="155" t="s">
        <v>360</v>
      </c>
      <c r="AU527" s="155" t="s">
        <v>113</v>
      </c>
      <c r="AV527" s="12" t="s">
        <v>85</v>
      </c>
      <c r="AW527" s="12" t="s">
        <v>39</v>
      </c>
      <c r="AX527" s="12" t="s">
        <v>78</v>
      </c>
      <c r="AY527" s="155" t="s">
        <v>348</v>
      </c>
    </row>
    <row r="528" spans="2:65" s="13" customFormat="1" ht="10.199999999999999">
      <c r="B528" s="160"/>
      <c r="D528" s="154" t="s">
        <v>360</v>
      </c>
      <c r="E528" s="162" t="s">
        <v>32</v>
      </c>
      <c r="F528" s="170" t="s">
        <v>162</v>
      </c>
      <c r="H528" s="163">
        <v>329.30599999999998</v>
      </c>
      <c r="I528" s="164"/>
      <c r="L528" s="160"/>
      <c r="M528" s="165"/>
      <c r="T528" s="166"/>
      <c r="AT528" s="161" t="s">
        <v>360</v>
      </c>
      <c r="AU528" s="161" t="s">
        <v>113</v>
      </c>
      <c r="AV528" s="13" t="s">
        <v>87</v>
      </c>
      <c r="AW528" s="13" t="s">
        <v>39</v>
      </c>
      <c r="AX528" s="13" t="s">
        <v>85</v>
      </c>
      <c r="AY528" s="161" t="s">
        <v>348</v>
      </c>
    </row>
    <row r="529" spans="2:65" s="1" customFormat="1" ht="10.199999999999999">
      <c r="B529" s="33"/>
      <c r="D529" s="154" t="s">
        <v>376</v>
      </c>
      <c r="F529" s="167" t="s">
        <v>2194</v>
      </c>
      <c r="L529" s="33"/>
      <c r="M529" s="152"/>
      <c r="T529" s="54"/>
      <c r="AU529" s="17" t="s">
        <v>113</v>
      </c>
    </row>
    <row r="530" spans="2:65" s="1" customFormat="1" ht="10.199999999999999">
      <c r="B530" s="33"/>
      <c r="D530" s="154" t="s">
        <v>376</v>
      </c>
      <c r="F530" s="168" t="s">
        <v>2195</v>
      </c>
      <c r="H530" s="169">
        <v>256.79000000000002</v>
      </c>
      <c r="L530" s="33"/>
      <c r="M530" s="152"/>
      <c r="T530" s="54"/>
      <c r="AU530" s="17" t="s">
        <v>113</v>
      </c>
    </row>
    <row r="531" spans="2:65" s="11" customFormat="1" ht="20.85" customHeight="1">
      <c r="B531" s="124"/>
      <c r="D531" s="125" t="s">
        <v>77</v>
      </c>
      <c r="E531" s="134" t="s">
        <v>688</v>
      </c>
      <c r="F531" s="134" t="s">
        <v>2303</v>
      </c>
      <c r="I531" s="127"/>
      <c r="J531" s="135">
        <f>BK531</f>
        <v>0</v>
      </c>
      <c r="L531" s="124"/>
      <c r="M531" s="129"/>
      <c r="P531" s="130">
        <f>SUM(P532:P558)</f>
        <v>0</v>
      </c>
      <c r="R531" s="130">
        <f>SUM(R532:R558)</f>
        <v>1.5021442</v>
      </c>
      <c r="T531" s="131">
        <f>SUM(T532:T558)</f>
        <v>0</v>
      </c>
      <c r="AR531" s="125" t="s">
        <v>85</v>
      </c>
      <c r="AT531" s="132" t="s">
        <v>77</v>
      </c>
      <c r="AU531" s="132" t="s">
        <v>87</v>
      </c>
      <c r="AY531" s="125" t="s">
        <v>348</v>
      </c>
      <c r="BK531" s="133">
        <f>SUM(BK532:BK558)</f>
        <v>0</v>
      </c>
    </row>
    <row r="532" spans="2:65" s="1" customFormat="1" ht="66.75" customHeight="1">
      <c r="B532" s="33"/>
      <c r="C532" s="136" t="s">
        <v>652</v>
      </c>
      <c r="D532" s="136" t="s">
        <v>352</v>
      </c>
      <c r="E532" s="137" t="s">
        <v>711</v>
      </c>
      <c r="F532" s="138" t="s">
        <v>712</v>
      </c>
      <c r="G532" s="139" t="s">
        <v>420</v>
      </c>
      <c r="H532" s="140">
        <v>6.62</v>
      </c>
      <c r="I532" s="141"/>
      <c r="J532" s="142">
        <f>ROUND(I532*H532,2)</f>
        <v>0</v>
      </c>
      <c r="K532" s="138" t="s">
        <v>356</v>
      </c>
      <c r="L532" s="33"/>
      <c r="M532" s="143" t="s">
        <v>32</v>
      </c>
      <c r="N532" s="144" t="s">
        <v>49</v>
      </c>
      <c r="P532" s="145">
        <f>O532*H532</f>
        <v>0</v>
      </c>
      <c r="Q532" s="145">
        <v>0.13769000000000001</v>
      </c>
      <c r="R532" s="145">
        <f>Q532*H532</f>
        <v>0.91150780000000009</v>
      </c>
      <c r="S532" s="145">
        <v>0</v>
      </c>
      <c r="T532" s="146">
        <f>S532*H532</f>
        <v>0</v>
      </c>
      <c r="AR532" s="147" t="s">
        <v>133</v>
      </c>
      <c r="AT532" s="147" t="s">
        <v>352</v>
      </c>
      <c r="AU532" s="147" t="s">
        <v>113</v>
      </c>
      <c r="AY532" s="17" t="s">
        <v>348</v>
      </c>
      <c r="BE532" s="148">
        <f>IF(N532="základní",J532,0)</f>
        <v>0</v>
      </c>
      <c r="BF532" s="148">
        <f>IF(N532="snížená",J532,0)</f>
        <v>0</v>
      </c>
      <c r="BG532" s="148">
        <f>IF(N532="zákl. přenesená",J532,0)</f>
        <v>0</v>
      </c>
      <c r="BH532" s="148">
        <f>IF(N532="sníž. přenesená",J532,0)</f>
        <v>0</v>
      </c>
      <c r="BI532" s="148">
        <f>IF(N532="nulová",J532,0)</f>
        <v>0</v>
      </c>
      <c r="BJ532" s="17" t="s">
        <v>85</v>
      </c>
      <c r="BK532" s="148">
        <f>ROUND(I532*H532,2)</f>
        <v>0</v>
      </c>
      <c r="BL532" s="17" t="s">
        <v>133</v>
      </c>
      <c r="BM532" s="147" t="s">
        <v>2304</v>
      </c>
    </row>
    <row r="533" spans="2:65" s="1" customFormat="1" ht="10.199999999999999">
      <c r="B533" s="33"/>
      <c r="D533" s="149" t="s">
        <v>358</v>
      </c>
      <c r="F533" s="150" t="s">
        <v>714</v>
      </c>
      <c r="I533" s="151"/>
      <c r="L533" s="33"/>
      <c r="M533" s="152"/>
      <c r="T533" s="54"/>
      <c r="AT533" s="17" t="s">
        <v>358</v>
      </c>
      <c r="AU533" s="17" t="s">
        <v>113</v>
      </c>
    </row>
    <row r="534" spans="2:65" s="12" customFormat="1" ht="10.199999999999999">
      <c r="B534" s="153"/>
      <c r="D534" s="154" t="s">
        <v>360</v>
      </c>
      <c r="E534" s="155" t="s">
        <v>32</v>
      </c>
      <c r="F534" s="156" t="s">
        <v>361</v>
      </c>
      <c r="H534" s="155" t="s">
        <v>32</v>
      </c>
      <c r="I534" s="157"/>
      <c r="L534" s="153"/>
      <c r="M534" s="158"/>
      <c r="T534" s="159"/>
      <c r="AT534" s="155" t="s">
        <v>360</v>
      </c>
      <c r="AU534" s="155" t="s">
        <v>113</v>
      </c>
      <c r="AV534" s="12" t="s">
        <v>85</v>
      </c>
      <c r="AW534" s="12" t="s">
        <v>39</v>
      </c>
      <c r="AX534" s="12" t="s">
        <v>78</v>
      </c>
      <c r="AY534" s="155" t="s">
        <v>348</v>
      </c>
    </row>
    <row r="535" spans="2:65" s="12" customFormat="1" ht="10.199999999999999">
      <c r="B535" s="153"/>
      <c r="D535" s="154" t="s">
        <v>360</v>
      </c>
      <c r="E535" s="155" t="s">
        <v>32</v>
      </c>
      <c r="F535" s="156" t="s">
        <v>362</v>
      </c>
      <c r="H535" s="155" t="s">
        <v>32</v>
      </c>
      <c r="I535" s="157"/>
      <c r="L535" s="153"/>
      <c r="M535" s="158"/>
      <c r="T535" s="159"/>
      <c r="AT535" s="155" t="s">
        <v>360</v>
      </c>
      <c r="AU535" s="155" t="s">
        <v>113</v>
      </c>
      <c r="AV535" s="12" t="s">
        <v>85</v>
      </c>
      <c r="AW535" s="12" t="s">
        <v>39</v>
      </c>
      <c r="AX535" s="12" t="s">
        <v>78</v>
      </c>
      <c r="AY535" s="155" t="s">
        <v>348</v>
      </c>
    </row>
    <row r="536" spans="2:65" s="12" customFormat="1" ht="10.199999999999999">
      <c r="B536" s="153"/>
      <c r="D536" s="154" t="s">
        <v>360</v>
      </c>
      <c r="E536" s="155" t="s">
        <v>32</v>
      </c>
      <c r="F536" s="156" t="s">
        <v>2305</v>
      </c>
      <c r="H536" s="155" t="s">
        <v>32</v>
      </c>
      <c r="I536" s="157"/>
      <c r="L536" s="153"/>
      <c r="M536" s="158"/>
      <c r="T536" s="159"/>
      <c r="AT536" s="155" t="s">
        <v>360</v>
      </c>
      <c r="AU536" s="155" t="s">
        <v>113</v>
      </c>
      <c r="AV536" s="12" t="s">
        <v>85</v>
      </c>
      <c r="AW536" s="12" t="s">
        <v>39</v>
      </c>
      <c r="AX536" s="12" t="s">
        <v>78</v>
      </c>
      <c r="AY536" s="155" t="s">
        <v>348</v>
      </c>
    </row>
    <row r="537" spans="2:65" s="12" customFormat="1" ht="10.199999999999999">
      <c r="B537" s="153"/>
      <c r="D537" s="154" t="s">
        <v>360</v>
      </c>
      <c r="E537" s="155" t="s">
        <v>32</v>
      </c>
      <c r="F537" s="156" t="s">
        <v>2306</v>
      </c>
      <c r="H537" s="155" t="s">
        <v>32</v>
      </c>
      <c r="I537" s="157"/>
      <c r="L537" s="153"/>
      <c r="M537" s="158"/>
      <c r="T537" s="159"/>
      <c r="AT537" s="155" t="s">
        <v>360</v>
      </c>
      <c r="AU537" s="155" t="s">
        <v>113</v>
      </c>
      <c r="AV537" s="12" t="s">
        <v>85</v>
      </c>
      <c r="AW537" s="12" t="s">
        <v>39</v>
      </c>
      <c r="AX537" s="12" t="s">
        <v>78</v>
      </c>
      <c r="AY537" s="155" t="s">
        <v>348</v>
      </c>
    </row>
    <row r="538" spans="2:65" s="13" customFormat="1" ht="10.199999999999999">
      <c r="B538" s="160"/>
      <c r="D538" s="154" t="s">
        <v>360</v>
      </c>
      <c r="E538" s="162" t="s">
        <v>32</v>
      </c>
      <c r="F538" s="170" t="s">
        <v>167</v>
      </c>
      <c r="H538" s="163">
        <v>6.62</v>
      </c>
      <c r="I538" s="164"/>
      <c r="L538" s="160"/>
      <c r="M538" s="165"/>
      <c r="T538" s="166"/>
      <c r="AT538" s="161" t="s">
        <v>360</v>
      </c>
      <c r="AU538" s="161" t="s">
        <v>113</v>
      </c>
      <c r="AV538" s="13" t="s">
        <v>87</v>
      </c>
      <c r="AW538" s="13" t="s">
        <v>39</v>
      </c>
      <c r="AX538" s="13" t="s">
        <v>85</v>
      </c>
      <c r="AY538" s="161" t="s">
        <v>348</v>
      </c>
    </row>
    <row r="539" spans="2:65" s="1" customFormat="1" ht="10.199999999999999">
      <c r="B539" s="33"/>
      <c r="D539" s="154" t="s">
        <v>376</v>
      </c>
      <c r="F539" s="167" t="s">
        <v>2307</v>
      </c>
      <c r="L539" s="33"/>
      <c r="M539" s="152"/>
      <c r="T539" s="54"/>
      <c r="AU539" s="17" t="s">
        <v>113</v>
      </c>
    </row>
    <row r="540" spans="2:65" s="1" customFormat="1" ht="10.199999999999999">
      <c r="B540" s="33"/>
      <c r="D540" s="154" t="s">
        <v>376</v>
      </c>
      <c r="F540" s="168" t="s">
        <v>2308</v>
      </c>
      <c r="H540" s="169">
        <v>6.62</v>
      </c>
      <c r="L540" s="33"/>
      <c r="M540" s="152"/>
      <c r="T540" s="54"/>
      <c r="AU540" s="17" t="s">
        <v>113</v>
      </c>
    </row>
    <row r="541" spans="2:65" s="1" customFormat="1" ht="78" customHeight="1">
      <c r="B541" s="33"/>
      <c r="C541" s="136" t="s">
        <v>657</v>
      </c>
      <c r="D541" s="136" t="s">
        <v>352</v>
      </c>
      <c r="E541" s="137" t="s">
        <v>720</v>
      </c>
      <c r="F541" s="138" t="s">
        <v>721</v>
      </c>
      <c r="G541" s="139" t="s">
        <v>420</v>
      </c>
      <c r="H541" s="140">
        <v>6.62</v>
      </c>
      <c r="I541" s="141"/>
      <c r="J541" s="142">
        <f>ROUND(I541*H541,2)</f>
        <v>0</v>
      </c>
      <c r="K541" s="138" t="s">
        <v>356</v>
      </c>
      <c r="L541" s="33"/>
      <c r="M541" s="143" t="s">
        <v>32</v>
      </c>
      <c r="N541" s="144" t="s">
        <v>49</v>
      </c>
      <c r="P541" s="145">
        <f>O541*H541</f>
        <v>0</v>
      </c>
      <c r="Q541" s="145">
        <v>8.9219999999999994E-2</v>
      </c>
      <c r="R541" s="145">
        <f>Q541*H541</f>
        <v>0.59063639999999995</v>
      </c>
      <c r="S541" s="145">
        <v>0</v>
      </c>
      <c r="T541" s="146">
        <f>S541*H541</f>
        <v>0</v>
      </c>
      <c r="AR541" s="147" t="s">
        <v>133</v>
      </c>
      <c r="AT541" s="147" t="s">
        <v>352</v>
      </c>
      <c r="AU541" s="147" t="s">
        <v>113</v>
      </c>
      <c r="AY541" s="17" t="s">
        <v>348</v>
      </c>
      <c r="BE541" s="148">
        <f>IF(N541="základní",J541,0)</f>
        <v>0</v>
      </c>
      <c r="BF541" s="148">
        <f>IF(N541="snížená",J541,0)</f>
        <v>0</v>
      </c>
      <c r="BG541" s="148">
        <f>IF(N541="zákl. přenesená",J541,0)</f>
        <v>0</v>
      </c>
      <c r="BH541" s="148">
        <f>IF(N541="sníž. přenesená",J541,0)</f>
        <v>0</v>
      </c>
      <c r="BI541" s="148">
        <f>IF(N541="nulová",J541,0)</f>
        <v>0</v>
      </c>
      <c r="BJ541" s="17" t="s">
        <v>85</v>
      </c>
      <c r="BK541" s="148">
        <f>ROUND(I541*H541,2)</f>
        <v>0</v>
      </c>
      <c r="BL541" s="17" t="s">
        <v>133</v>
      </c>
      <c r="BM541" s="147" t="s">
        <v>2309</v>
      </c>
    </row>
    <row r="542" spans="2:65" s="1" customFormat="1" ht="10.199999999999999">
      <c r="B542" s="33"/>
      <c r="D542" s="149" t="s">
        <v>358</v>
      </c>
      <c r="F542" s="150" t="s">
        <v>723</v>
      </c>
      <c r="I542" s="151"/>
      <c r="L542" s="33"/>
      <c r="M542" s="152"/>
      <c r="T542" s="54"/>
      <c r="AT542" s="17" t="s">
        <v>358</v>
      </c>
      <c r="AU542" s="17" t="s">
        <v>113</v>
      </c>
    </row>
    <row r="543" spans="2:65" s="12" customFormat="1" ht="10.199999999999999">
      <c r="B543" s="153"/>
      <c r="D543" s="154" t="s">
        <v>360</v>
      </c>
      <c r="E543" s="155" t="s">
        <v>32</v>
      </c>
      <c r="F543" s="156" t="s">
        <v>361</v>
      </c>
      <c r="H543" s="155" t="s">
        <v>32</v>
      </c>
      <c r="I543" s="157"/>
      <c r="L543" s="153"/>
      <c r="M543" s="158"/>
      <c r="T543" s="159"/>
      <c r="AT543" s="155" t="s">
        <v>360</v>
      </c>
      <c r="AU543" s="155" t="s">
        <v>113</v>
      </c>
      <c r="AV543" s="12" t="s">
        <v>85</v>
      </c>
      <c r="AW543" s="12" t="s">
        <v>39</v>
      </c>
      <c r="AX543" s="12" t="s">
        <v>78</v>
      </c>
      <c r="AY543" s="155" t="s">
        <v>348</v>
      </c>
    </row>
    <row r="544" spans="2:65" s="12" customFormat="1" ht="10.199999999999999">
      <c r="B544" s="153"/>
      <c r="D544" s="154" t="s">
        <v>360</v>
      </c>
      <c r="E544" s="155" t="s">
        <v>32</v>
      </c>
      <c r="F544" s="156" t="s">
        <v>362</v>
      </c>
      <c r="H544" s="155" t="s">
        <v>32</v>
      </c>
      <c r="I544" s="157"/>
      <c r="L544" s="153"/>
      <c r="M544" s="158"/>
      <c r="T544" s="159"/>
      <c r="AT544" s="155" t="s">
        <v>360</v>
      </c>
      <c r="AU544" s="155" t="s">
        <v>113</v>
      </c>
      <c r="AV544" s="12" t="s">
        <v>85</v>
      </c>
      <c r="AW544" s="12" t="s">
        <v>39</v>
      </c>
      <c r="AX544" s="12" t="s">
        <v>78</v>
      </c>
      <c r="AY544" s="155" t="s">
        <v>348</v>
      </c>
    </row>
    <row r="545" spans="2:65" s="12" customFormat="1" ht="10.199999999999999">
      <c r="B545" s="153"/>
      <c r="D545" s="154" t="s">
        <v>360</v>
      </c>
      <c r="E545" s="155" t="s">
        <v>32</v>
      </c>
      <c r="F545" s="156" t="s">
        <v>2310</v>
      </c>
      <c r="H545" s="155" t="s">
        <v>32</v>
      </c>
      <c r="I545" s="157"/>
      <c r="L545" s="153"/>
      <c r="M545" s="158"/>
      <c r="T545" s="159"/>
      <c r="AT545" s="155" t="s">
        <v>360</v>
      </c>
      <c r="AU545" s="155" t="s">
        <v>113</v>
      </c>
      <c r="AV545" s="12" t="s">
        <v>85</v>
      </c>
      <c r="AW545" s="12" t="s">
        <v>39</v>
      </c>
      <c r="AX545" s="12" t="s">
        <v>78</v>
      </c>
      <c r="AY545" s="155" t="s">
        <v>348</v>
      </c>
    </row>
    <row r="546" spans="2:65" s="12" customFormat="1" ht="10.199999999999999">
      <c r="B546" s="153"/>
      <c r="D546" s="154" t="s">
        <v>360</v>
      </c>
      <c r="E546" s="155" t="s">
        <v>32</v>
      </c>
      <c r="F546" s="156" t="s">
        <v>2306</v>
      </c>
      <c r="H546" s="155" t="s">
        <v>32</v>
      </c>
      <c r="I546" s="157"/>
      <c r="L546" s="153"/>
      <c r="M546" s="158"/>
      <c r="T546" s="159"/>
      <c r="AT546" s="155" t="s">
        <v>360</v>
      </c>
      <c r="AU546" s="155" t="s">
        <v>113</v>
      </c>
      <c r="AV546" s="12" t="s">
        <v>85</v>
      </c>
      <c r="AW546" s="12" t="s">
        <v>39</v>
      </c>
      <c r="AX546" s="12" t="s">
        <v>78</v>
      </c>
      <c r="AY546" s="155" t="s">
        <v>348</v>
      </c>
    </row>
    <row r="547" spans="2:65" s="13" customFormat="1" ht="10.199999999999999">
      <c r="B547" s="160"/>
      <c r="D547" s="154" t="s">
        <v>360</v>
      </c>
      <c r="E547" s="162" t="s">
        <v>32</v>
      </c>
      <c r="F547" s="170" t="s">
        <v>170</v>
      </c>
      <c r="H547" s="163">
        <v>6.62</v>
      </c>
      <c r="I547" s="164"/>
      <c r="L547" s="160"/>
      <c r="M547" s="165"/>
      <c r="T547" s="166"/>
      <c r="AT547" s="161" t="s">
        <v>360</v>
      </c>
      <c r="AU547" s="161" t="s">
        <v>113</v>
      </c>
      <c r="AV547" s="13" t="s">
        <v>87</v>
      </c>
      <c r="AW547" s="13" t="s">
        <v>39</v>
      </c>
      <c r="AX547" s="13" t="s">
        <v>85</v>
      </c>
      <c r="AY547" s="161" t="s">
        <v>348</v>
      </c>
    </row>
    <row r="548" spans="2:65" s="1" customFormat="1" ht="10.199999999999999">
      <c r="B548" s="33"/>
      <c r="D548" s="154" t="s">
        <v>376</v>
      </c>
      <c r="F548" s="167" t="s">
        <v>2307</v>
      </c>
      <c r="L548" s="33"/>
      <c r="M548" s="152"/>
      <c r="T548" s="54"/>
      <c r="AU548" s="17" t="s">
        <v>113</v>
      </c>
    </row>
    <row r="549" spans="2:65" s="1" customFormat="1" ht="10.199999999999999">
      <c r="B549" s="33"/>
      <c r="D549" s="154" t="s">
        <v>376</v>
      </c>
      <c r="F549" s="168" t="s">
        <v>2308</v>
      </c>
      <c r="H549" s="169">
        <v>6.62</v>
      </c>
      <c r="L549" s="33"/>
      <c r="M549" s="152"/>
      <c r="T549" s="54"/>
      <c r="AU549" s="17" t="s">
        <v>113</v>
      </c>
    </row>
    <row r="550" spans="2:65" s="1" customFormat="1" ht="55.5" customHeight="1">
      <c r="B550" s="33"/>
      <c r="C550" s="136" t="s">
        <v>662</v>
      </c>
      <c r="D550" s="136" t="s">
        <v>352</v>
      </c>
      <c r="E550" s="137" t="s">
        <v>726</v>
      </c>
      <c r="F550" s="138" t="s">
        <v>727</v>
      </c>
      <c r="G550" s="139" t="s">
        <v>420</v>
      </c>
      <c r="H550" s="140">
        <v>6.62</v>
      </c>
      <c r="I550" s="141"/>
      <c r="J550" s="142">
        <f>ROUND(I550*H550,2)</f>
        <v>0</v>
      </c>
      <c r="K550" s="138" t="s">
        <v>356</v>
      </c>
      <c r="L550" s="33"/>
      <c r="M550" s="143" t="s">
        <v>32</v>
      </c>
      <c r="N550" s="144" t="s">
        <v>49</v>
      </c>
      <c r="P550" s="145">
        <f>O550*H550</f>
        <v>0</v>
      </c>
      <c r="Q550" s="145">
        <v>0</v>
      </c>
      <c r="R550" s="145">
        <f>Q550*H550</f>
        <v>0</v>
      </c>
      <c r="S550" s="145">
        <v>0</v>
      </c>
      <c r="T550" s="146">
        <f>S550*H550</f>
        <v>0</v>
      </c>
      <c r="AR550" s="147" t="s">
        <v>133</v>
      </c>
      <c r="AT550" s="147" t="s">
        <v>352</v>
      </c>
      <c r="AU550" s="147" t="s">
        <v>113</v>
      </c>
      <c r="AY550" s="17" t="s">
        <v>348</v>
      </c>
      <c r="BE550" s="148">
        <f>IF(N550="základní",J550,0)</f>
        <v>0</v>
      </c>
      <c r="BF550" s="148">
        <f>IF(N550="snížená",J550,0)</f>
        <v>0</v>
      </c>
      <c r="BG550" s="148">
        <f>IF(N550="zákl. přenesená",J550,0)</f>
        <v>0</v>
      </c>
      <c r="BH550" s="148">
        <f>IF(N550="sníž. přenesená",J550,0)</f>
        <v>0</v>
      </c>
      <c r="BI550" s="148">
        <f>IF(N550="nulová",J550,0)</f>
        <v>0</v>
      </c>
      <c r="BJ550" s="17" t="s">
        <v>85</v>
      </c>
      <c r="BK550" s="148">
        <f>ROUND(I550*H550,2)</f>
        <v>0</v>
      </c>
      <c r="BL550" s="17" t="s">
        <v>133</v>
      </c>
      <c r="BM550" s="147" t="s">
        <v>2311</v>
      </c>
    </row>
    <row r="551" spans="2:65" s="1" customFormat="1" ht="10.199999999999999">
      <c r="B551" s="33"/>
      <c r="D551" s="149" t="s">
        <v>358</v>
      </c>
      <c r="F551" s="150" t="s">
        <v>729</v>
      </c>
      <c r="I551" s="151"/>
      <c r="L551" s="33"/>
      <c r="M551" s="152"/>
      <c r="T551" s="54"/>
      <c r="AT551" s="17" t="s">
        <v>358</v>
      </c>
      <c r="AU551" s="17" t="s">
        <v>113</v>
      </c>
    </row>
    <row r="552" spans="2:65" s="12" customFormat="1" ht="10.199999999999999">
      <c r="B552" s="153"/>
      <c r="D552" s="154" t="s">
        <v>360</v>
      </c>
      <c r="E552" s="155" t="s">
        <v>32</v>
      </c>
      <c r="F552" s="156" t="s">
        <v>361</v>
      </c>
      <c r="H552" s="155" t="s">
        <v>32</v>
      </c>
      <c r="I552" s="157"/>
      <c r="L552" s="153"/>
      <c r="M552" s="158"/>
      <c r="T552" s="159"/>
      <c r="AT552" s="155" t="s">
        <v>360</v>
      </c>
      <c r="AU552" s="155" t="s">
        <v>113</v>
      </c>
      <c r="AV552" s="12" t="s">
        <v>85</v>
      </c>
      <c r="AW552" s="12" t="s">
        <v>39</v>
      </c>
      <c r="AX552" s="12" t="s">
        <v>78</v>
      </c>
      <c r="AY552" s="155" t="s">
        <v>348</v>
      </c>
    </row>
    <row r="553" spans="2:65" s="12" customFormat="1" ht="10.199999999999999">
      <c r="B553" s="153"/>
      <c r="D553" s="154" t="s">
        <v>360</v>
      </c>
      <c r="E553" s="155" t="s">
        <v>32</v>
      </c>
      <c r="F553" s="156" t="s">
        <v>362</v>
      </c>
      <c r="H553" s="155" t="s">
        <v>32</v>
      </c>
      <c r="I553" s="157"/>
      <c r="L553" s="153"/>
      <c r="M553" s="158"/>
      <c r="T553" s="159"/>
      <c r="AT553" s="155" t="s">
        <v>360</v>
      </c>
      <c r="AU553" s="155" t="s">
        <v>113</v>
      </c>
      <c r="AV553" s="12" t="s">
        <v>85</v>
      </c>
      <c r="AW553" s="12" t="s">
        <v>39</v>
      </c>
      <c r="AX553" s="12" t="s">
        <v>78</v>
      </c>
      <c r="AY553" s="155" t="s">
        <v>348</v>
      </c>
    </row>
    <row r="554" spans="2:65" s="12" customFormat="1" ht="10.199999999999999">
      <c r="B554" s="153"/>
      <c r="D554" s="154" t="s">
        <v>360</v>
      </c>
      <c r="E554" s="155" t="s">
        <v>32</v>
      </c>
      <c r="F554" s="156" t="s">
        <v>2310</v>
      </c>
      <c r="H554" s="155" t="s">
        <v>32</v>
      </c>
      <c r="I554" s="157"/>
      <c r="L554" s="153"/>
      <c r="M554" s="158"/>
      <c r="T554" s="159"/>
      <c r="AT554" s="155" t="s">
        <v>360</v>
      </c>
      <c r="AU554" s="155" t="s">
        <v>113</v>
      </c>
      <c r="AV554" s="12" t="s">
        <v>85</v>
      </c>
      <c r="AW554" s="12" t="s">
        <v>39</v>
      </c>
      <c r="AX554" s="12" t="s">
        <v>78</v>
      </c>
      <c r="AY554" s="155" t="s">
        <v>348</v>
      </c>
    </row>
    <row r="555" spans="2:65" s="12" customFormat="1" ht="10.199999999999999">
      <c r="B555" s="153"/>
      <c r="D555" s="154" t="s">
        <v>360</v>
      </c>
      <c r="E555" s="155" t="s">
        <v>32</v>
      </c>
      <c r="F555" s="156" t="s">
        <v>2306</v>
      </c>
      <c r="H555" s="155" t="s">
        <v>32</v>
      </c>
      <c r="I555" s="157"/>
      <c r="L555" s="153"/>
      <c r="M555" s="158"/>
      <c r="T555" s="159"/>
      <c r="AT555" s="155" t="s">
        <v>360</v>
      </c>
      <c r="AU555" s="155" t="s">
        <v>113</v>
      </c>
      <c r="AV555" s="12" t="s">
        <v>85</v>
      </c>
      <c r="AW555" s="12" t="s">
        <v>39</v>
      </c>
      <c r="AX555" s="12" t="s">
        <v>78</v>
      </c>
      <c r="AY555" s="155" t="s">
        <v>348</v>
      </c>
    </row>
    <row r="556" spans="2:65" s="13" customFormat="1" ht="10.199999999999999">
      <c r="B556" s="160"/>
      <c r="D556" s="154" t="s">
        <v>360</v>
      </c>
      <c r="E556" s="162" t="s">
        <v>32</v>
      </c>
      <c r="F556" s="170" t="s">
        <v>170</v>
      </c>
      <c r="H556" s="163">
        <v>6.62</v>
      </c>
      <c r="I556" s="164"/>
      <c r="L556" s="160"/>
      <c r="M556" s="165"/>
      <c r="T556" s="166"/>
      <c r="AT556" s="161" t="s">
        <v>360</v>
      </c>
      <c r="AU556" s="161" t="s">
        <v>113</v>
      </c>
      <c r="AV556" s="13" t="s">
        <v>87</v>
      </c>
      <c r="AW556" s="13" t="s">
        <v>39</v>
      </c>
      <c r="AX556" s="13" t="s">
        <v>85</v>
      </c>
      <c r="AY556" s="161" t="s">
        <v>348</v>
      </c>
    </row>
    <row r="557" spans="2:65" s="1" customFormat="1" ht="10.199999999999999">
      <c r="B557" s="33"/>
      <c r="D557" s="154" t="s">
        <v>376</v>
      </c>
      <c r="F557" s="167" t="s">
        <v>2307</v>
      </c>
      <c r="L557" s="33"/>
      <c r="M557" s="152"/>
      <c r="T557" s="54"/>
      <c r="AU557" s="17" t="s">
        <v>113</v>
      </c>
    </row>
    <row r="558" spans="2:65" s="1" customFormat="1" ht="10.199999999999999">
      <c r="B558" s="33"/>
      <c r="D558" s="154" t="s">
        <v>376</v>
      </c>
      <c r="F558" s="168" t="s">
        <v>2308</v>
      </c>
      <c r="H558" s="169">
        <v>6.62</v>
      </c>
      <c r="L558" s="33"/>
      <c r="M558" s="152"/>
      <c r="T558" s="54"/>
      <c r="AU558" s="17" t="s">
        <v>113</v>
      </c>
    </row>
    <row r="559" spans="2:65" s="11" customFormat="1" ht="20.85" customHeight="1">
      <c r="B559" s="124"/>
      <c r="D559" s="125" t="s">
        <v>77</v>
      </c>
      <c r="E559" s="134" t="s">
        <v>708</v>
      </c>
      <c r="F559" s="134" t="s">
        <v>2312</v>
      </c>
      <c r="I559" s="127"/>
      <c r="J559" s="135">
        <f>BK559</f>
        <v>0</v>
      </c>
      <c r="L559" s="124"/>
      <c r="M559" s="129"/>
      <c r="P559" s="130">
        <f>SUM(P560:P598)</f>
        <v>0</v>
      </c>
      <c r="R559" s="130">
        <f>SUM(R560:R598)</f>
        <v>0.3620662</v>
      </c>
      <c r="T559" s="131">
        <f>SUM(T560:T598)</f>
        <v>0</v>
      </c>
      <c r="AR559" s="125" t="s">
        <v>85</v>
      </c>
      <c r="AT559" s="132" t="s">
        <v>77</v>
      </c>
      <c r="AU559" s="132" t="s">
        <v>87</v>
      </c>
      <c r="AY559" s="125" t="s">
        <v>348</v>
      </c>
      <c r="BK559" s="133">
        <f>SUM(BK560:BK598)</f>
        <v>0</v>
      </c>
    </row>
    <row r="560" spans="2:65" s="1" customFormat="1" ht="33" customHeight="1">
      <c r="B560" s="33"/>
      <c r="C560" s="136" t="s">
        <v>666</v>
      </c>
      <c r="D560" s="136" t="s">
        <v>352</v>
      </c>
      <c r="E560" s="137" t="s">
        <v>691</v>
      </c>
      <c r="F560" s="138" t="s">
        <v>692</v>
      </c>
      <c r="G560" s="139" t="s">
        <v>420</v>
      </c>
      <c r="H560" s="140">
        <v>1.62</v>
      </c>
      <c r="I560" s="141"/>
      <c r="J560" s="142">
        <f>ROUND(I560*H560,2)</f>
        <v>0</v>
      </c>
      <c r="K560" s="138" t="s">
        <v>356</v>
      </c>
      <c r="L560" s="33"/>
      <c r="M560" s="143" t="s">
        <v>32</v>
      </c>
      <c r="N560" s="144" t="s">
        <v>49</v>
      </c>
      <c r="P560" s="145">
        <f>O560*H560</f>
        <v>0</v>
      </c>
      <c r="Q560" s="145">
        <v>0</v>
      </c>
      <c r="R560" s="145">
        <f>Q560*H560</f>
        <v>0</v>
      </c>
      <c r="S560" s="145">
        <v>0</v>
      </c>
      <c r="T560" s="146">
        <f>S560*H560</f>
        <v>0</v>
      </c>
      <c r="AR560" s="147" t="s">
        <v>133</v>
      </c>
      <c r="AT560" s="147" t="s">
        <v>352</v>
      </c>
      <c r="AU560" s="147" t="s">
        <v>113</v>
      </c>
      <c r="AY560" s="17" t="s">
        <v>348</v>
      </c>
      <c r="BE560" s="148">
        <f>IF(N560="základní",J560,0)</f>
        <v>0</v>
      </c>
      <c r="BF560" s="148">
        <f>IF(N560="snížená",J560,0)</f>
        <v>0</v>
      </c>
      <c r="BG560" s="148">
        <f>IF(N560="zákl. přenesená",J560,0)</f>
        <v>0</v>
      </c>
      <c r="BH560" s="148">
        <f>IF(N560="sníž. přenesená",J560,0)</f>
        <v>0</v>
      </c>
      <c r="BI560" s="148">
        <f>IF(N560="nulová",J560,0)</f>
        <v>0</v>
      </c>
      <c r="BJ560" s="17" t="s">
        <v>85</v>
      </c>
      <c r="BK560" s="148">
        <f>ROUND(I560*H560,2)</f>
        <v>0</v>
      </c>
      <c r="BL560" s="17" t="s">
        <v>133</v>
      </c>
      <c r="BM560" s="147" t="s">
        <v>2313</v>
      </c>
    </row>
    <row r="561" spans="2:65" s="1" customFormat="1" ht="10.199999999999999">
      <c r="B561" s="33"/>
      <c r="D561" s="149" t="s">
        <v>358</v>
      </c>
      <c r="F561" s="150" t="s">
        <v>694</v>
      </c>
      <c r="I561" s="151"/>
      <c r="L561" s="33"/>
      <c r="M561" s="152"/>
      <c r="T561" s="54"/>
      <c r="AT561" s="17" t="s">
        <v>358</v>
      </c>
      <c r="AU561" s="17" t="s">
        <v>113</v>
      </c>
    </row>
    <row r="562" spans="2:65" s="12" customFormat="1" ht="10.199999999999999">
      <c r="B562" s="153"/>
      <c r="D562" s="154" t="s">
        <v>360</v>
      </c>
      <c r="E562" s="155" t="s">
        <v>32</v>
      </c>
      <c r="F562" s="156" t="s">
        <v>361</v>
      </c>
      <c r="H562" s="155" t="s">
        <v>32</v>
      </c>
      <c r="I562" s="157"/>
      <c r="L562" s="153"/>
      <c r="M562" s="158"/>
      <c r="T562" s="159"/>
      <c r="AT562" s="155" t="s">
        <v>360</v>
      </c>
      <c r="AU562" s="155" t="s">
        <v>113</v>
      </c>
      <c r="AV562" s="12" t="s">
        <v>85</v>
      </c>
      <c r="AW562" s="12" t="s">
        <v>39</v>
      </c>
      <c r="AX562" s="12" t="s">
        <v>78</v>
      </c>
      <c r="AY562" s="155" t="s">
        <v>348</v>
      </c>
    </row>
    <row r="563" spans="2:65" s="12" customFormat="1" ht="10.199999999999999">
      <c r="B563" s="153"/>
      <c r="D563" s="154" t="s">
        <v>360</v>
      </c>
      <c r="E563" s="155" t="s">
        <v>32</v>
      </c>
      <c r="F563" s="156" t="s">
        <v>362</v>
      </c>
      <c r="H563" s="155" t="s">
        <v>32</v>
      </c>
      <c r="I563" s="157"/>
      <c r="L563" s="153"/>
      <c r="M563" s="158"/>
      <c r="T563" s="159"/>
      <c r="AT563" s="155" t="s">
        <v>360</v>
      </c>
      <c r="AU563" s="155" t="s">
        <v>113</v>
      </c>
      <c r="AV563" s="12" t="s">
        <v>85</v>
      </c>
      <c r="AW563" s="12" t="s">
        <v>39</v>
      </c>
      <c r="AX563" s="12" t="s">
        <v>78</v>
      </c>
      <c r="AY563" s="155" t="s">
        <v>348</v>
      </c>
    </row>
    <row r="564" spans="2:65" s="12" customFormat="1" ht="10.199999999999999">
      <c r="B564" s="153"/>
      <c r="D564" s="154" t="s">
        <v>360</v>
      </c>
      <c r="E564" s="155" t="s">
        <v>32</v>
      </c>
      <c r="F564" s="156" t="s">
        <v>559</v>
      </c>
      <c r="H564" s="155" t="s">
        <v>32</v>
      </c>
      <c r="I564" s="157"/>
      <c r="L564" s="153"/>
      <c r="M564" s="158"/>
      <c r="T564" s="159"/>
      <c r="AT564" s="155" t="s">
        <v>360</v>
      </c>
      <c r="AU564" s="155" t="s">
        <v>113</v>
      </c>
      <c r="AV564" s="12" t="s">
        <v>85</v>
      </c>
      <c r="AW564" s="12" t="s">
        <v>39</v>
      </c>
      <c r="AX564" s="12" t="s">
        <v>78</v>
      </c>
      <c r="AY564" s="155" t="s">
        <v>348</v>
      </c>
    </row>
    <row r="565" spans="2:65" s="12" customFormat="1" ht="10.199999999999999">
      <c r="B565" s="153"/>
      <c r="D565" s="154" t="s">
        <v>360</v>
      </c>
      <c r="E565" s="155" t="s">
        <v>32</v>
      </c>
      <c r="F565" s="156" t="s">
        <v>2193</v>
      </c>
      <c r="H565" s="155" t="s">
        <v>32</v>
      </c>
      <c r="I565" s="157"/>
      <c r="L565" s="153"/>
      <c r="M565" s="158"/>
      <c r="T565" s="159"/>
      <c r="AT565" s="155" t="s">
        <v>360</v>
      </c>
      <c r="AU565" s="155" t="s">
        <v>113</v>
      </c>
      <c r="AV565" s="12" t="s">
        <v>85</v>
      </c>
      <c r="AW565" s="12" t="s">
        <v>39</v>
      </c>
      <c r="AX565" s="12" t="s">
        <v>78</v>
      </c>
      <c r="AY565" s="155" t="s">
        <v>348</v>
      </c>
    </row>
    <row r="566" spans="2:65" s="13" customFormat="1" ht="10.199999999999999">
      <c r="B566" s="160"/>
      <c r="D566" s="154" t="s">
        <v>360</v>
      </c>
      <c r="E566" s="162" t="s">
        <v>32</v>
      </c>
      <c r="F566" s="170" t="s">
        <v>173</v>
      </c>
      <c r="H566" s="163">
        <v>1.62</v>
      </c>
      <c r="I566" s="164"/>
      <c r="L566" s="160"/>
      <c r="M566" s="165"/>
      <c r="T566" s="166"/>
      <c r="AT566" s="161" t="s">
        <v>360</v>
      </c>
      <c r="AU566" s="161" t="s">
        <v>113</v>
      </c>
      <c r="AV566" s="13" t="s">
        <v>87</v>
      </c>
      <c r="AW566" s="13" t="s">
        <v>39</v>
      </c>
      <c r="AX566" s="13" t="s">
        <v>85</v>
      </c>
      <c r="AY566" s="161" t="s">
        <v>348</v>
      </c>
    </row>
    <row r="567" spans="2:65" s="1" customFormat="1" ht="10.199999999999999">
      <c r="B567" s="33"/>
      <c r="D567" s="154" t="s">
        <v>376</v>
      </c>
      <c r="F567" s="167" t="s">
        <v>2196</v>
      </c>
      <c r="L567" s="33"/>
      <c r="M567" s="152"/>
      <c r="T567" s="54"/>
      <c r="AU567" s="17" t="s">
        <v>113</v>
      </c>
    </row>
    <row r="568" spans="2:65" s="1" customFormat="1" ht="10.199999999999999">
      <c r="B568" s="33"/>
      <c r="D568" s="154" t="s">
        <v>376</v>
      </c>
      <c r="F568" s="168" t="s">
        <v>2197</v>
      </c>
      <c r="H568" s="169">
        <v>1.62</v>
      </c>
      <c r="L568" s="33"/>
      <c r="M568" s="152"/>
      <c r="T568" s="54"/>
      <c r="AU568" s="17" t="s">
        <v>113</v>
      </c>
    </row>
    <row r="569" spans="2:65" s="1" customFormat="1" ht="78" customHeight="1">
      <c r="B569" s="33"/>
      <c r="C569" s="136" t="s">
        <v>668</v>
      </c>
      <c r="D569" s="136" t="s">
        <v>352</v>
      </c>
      <c r="E569" s="137" t="s">
        <v>2296</v>
      </c>
      <c r="F569" s="138" t="s">
        <v>2297</v>
      </c>
      <c r="G569" s="139" t="s">
        <v>420</v>
      </c>
      <c r="H569" s="140">
        <v>1.62</v>
      </c>
      <c r="I569" s="141"/>
      <c r="J569" s="142">
        <f>ROUND(I569*H569,2)</f>
        <v>0</v>
      </c>
      <c r="K569" s="138" t="s">
        <v>356</v>
      </c>
      <c r="L569" s="33"/>
      <c r="M569" s="143" t="s">
        <v>32</v>
      </c>
      <c r="N569" s="144" t="s">
        <v>49</v>
      </c>
      <c r="P569" s="145">
        <f>O569*H569</f>
        <v>0</v>
      </c>
      <c r="Q569" s="145">
        <v>8.9219999999999994E-2</v>
      </c>
      <c r="R569" s="145">
        <f>Q569*H569</f>
        <v>0.14453640000000001</v>
      </c>
      <c r="S569" s="145">
        <v>0</v>
      </c>
      <c r="T569" s="146">
        <f>S569*H569</f>
        <v>0</v>
      </c>
      <c r="AR569" s="147" t="s">
        <v>133</v>
      </c>
      <c r="AT569" s="147" t="s">
        <v>352</v>
      </c>
      <c r="AU569" s="147" t="s">
        <v>113</v>
      </c>
      <c r="AY569" s="17" t="s">
        <v>348</v>
      </c>
      <c r="BE569" s="148">
        <f>IF(N569="základní",J569,0)</f>
        <v>0</v>
      </c>
      <c r="BF569" s="148">
        <f>IF(N569="snížená",J569,0)</f>
        <v>0</v>
      </c>
      <c r="BG569" s="148">
        <f>IF(N569="zákl. přenesená",J569,0)</f>
        <v>0</v>
      </c>
      <c r="BH569" s="148">
        <f>IF(N569="sníž. přenesená",J569,0)</f>
        <v>0</v>
      </c>
      <c r="BI569" s="148">
        <f>IF(N569="nulová",J569,0)</f>
        <v>0</v>
      </c>
      <c r="BJ569" s="17" t="s">
        <v>85</v>
      </c>
      <c r="BK569" s="148">
        <f>ROUND(I569*H569,2)</f>
        <v>0</v>
      </c>
      <c r="BL569" s="17" t="s">
        <v>133</v>
      </c>
      <c r="BM569" s="147" t="s">
        <v>2314</v>
      </c>
    </row>
    <row r="570" spans="2:65" s="1" customFormat="1" ht="10.199999999999999">
      <c r="B570" s="33"/>
      <c r="D570" s="149" t="s">
        <v>358</v>
      </c>
      <c r="F570" s="150" t="s">
        <v>2299</v>
      </c>
      <c r="I570" s="151"/>
      <c r="L570" s="33"/>
      <c r="M570" s="152"/>
      <c r="T570" s="54"/>
      <c r="AT570" s="17" t="s">
        <v>358</v>
      </c>
      <c r="AU570" s="17" t="s">
        <v>113</v>
      </c>
    </row>
    <row r="571" spans="2:65" s="12" customFormat="1" ht="10.199999999999999">
      <c r="B571" s="153"/>
      <c r="D571" s="154" t="s">
        <v>360</v>
      </c>
      <c r="E571" s="155" t="s">
        <v>32</v>
      </c>
      <c r="F571" s="156" t="s">
        <v>361</v>
      </c>
      <c r="H571" s="155" t="s">
        <v>32</v>
      </c>
      <c r="I571" s="157"/>
      <c r="L571" s="153"/>
      <c r="M571" s="158"/>
      <c r="T571" s="159"/>
      <c r="AT571" s="155" t="s">
        <v>360</v>
      </c>
      <c r="AU571" s="155" t="s">
        <v>113</v>
      </c>
      <c r="AV571" s="12" t="s">
        <v>85</v>
      </c>
      <c r="AW571" s="12" t="s">
        <v>39</v>
      </c>
      <c r="AX571" s="12" t="s">
        <v>78</v>
      </c>
      <c r="AY571" s="155" t="s">
        <v>348</v>
      </c>
    </row>
    <row r="572" spans="2:65" s="12" customFormat="1" ht="10.199999999999999">
      <c r="B572" s="153"/>
      <c r="D572" s="154" t="s">
        <v>360</v>
      </c>
      <c r="E572" s="155" t="s">
        <v>32</v>
      </c>
      <c r="F572" s="156" t="s">
        <v>362</v>
      </c>
      <c r="H572" s="155" t="s">
        <v>32</v>
      </c>
      <c r="I572" s="157"/>
      <c r="L572" s="153"/>
      <c r="M572" s="158"/>
      <c r="T572" s="159"/>
      <c r="AT572" s="155" t="s">
        <v>360</v>
      </c>
      <c r="AU572" s="155" t="s">
        <v>113</v>
      </c>
      <c r="AV572" s="12" t="s">
        <v>85</v>
      </c>
      <c r="AW572" s="12" t="s">
        <v>39</v>
      </c>
      <c r="AX572" s="12" t="s">
        <v>78</v>
      </c>
      <c r="AY572" s="155" t="s">
        <v>348</v>
      </c>
    </row>
    <row r="573" spans="2:65" s="12" customFormat="1" ht="10.199999999999999">
      <c r="B573" s="153"/>
      <c r="D573" s="154" t="s">
        <v>360</v>
      </c>
      <c r="E573" s="155" t="s">
        <v>32</v>
      </c>
      <c r="F573" s="156" t="s">
        <v>559</v>
      </c>
      <c r="H573" s="155" t="s">
        <v>32</v>
      </c>
      <c r="I573" s="157"/>
      <c r="L573" s="153"/>
      <c r="M573" s="158"/>
      <c r="T573" s="159"/>
      <c r="AT573" s="155" t="s">
        <v>360</v>
      </c>
      <c r="AU573" s="155" t="s">
        <v>113</v>
      </c>
      <c r="AV573" s="12" t="s">
        <v>85</v>
      </c>
      <c r="AW573" s="12" t="s">
        <v>39</v>
      </c>
      <c r="AX573" s="12" t="s">
        <v>78</v>
      </c>
      <c r="AY573" s="155" t="s">
        <v>348</v>
      </c>
    </row>
    <row r="574" spans="2:65" s="12" customFormat="1" ht="10.199999999999999">
      <c r="B574" s="153"/>
      <c r="D574" s="154" t="s">
        <v>360</v>
      </c>
      <c r="E574" s="155" t="s">
        <v>32</v>
      </c>
      <c r="F574" s="156" t="s">
        <v>2193</v>
      </c>
      <c r="H574" s="155" t="s">
        <v>32</v>
      </c>
      <c r="I574" s="157"/>
      <c r="L574" s="153"/>
      <c r="M574" s="158"/>
      <c r="T574" s="159"/>
      <c r="AT574" s="155" t="s">
        <v>360</v>
      </c>
      <c r="AU574" s="155" t="s">
        <v>113</v>
      </c>
      <c r="AV574" s="12" t="s">
        <v>85</v>
      </c>
      <c r="AW574" s="12" t="s">
        <v>39</v>
      </c>
      <c r="AX574" s="12" t="s">
        <v>78</v>
      </c>
      <c r="AY574" s="155" t="s">
        <v>348</v>
      </c>
    </row>
    <row r="575" spans="2:65" s="13" customFormat="1" ht="10.199999999999999">
      <c r="B575" s="160"/>
      <c r="D575" s="154" t="s">
        <v>360</v>
      </c>
      <c r="E575" s="162" t="s">
        <v>32</v>
      </c>
      <c r="F575" s="170" t="s">
        <v>173</v>
      </c>
      <c r="H575" s="163">
        <v>1.62</v>
      </c>
      <c r="I575" s="164"/>
      <c r="L575" s="160"/>
      <c r="M575" s="165"/>
      <c r="T575" s="166"/>
      <c r="AT575" s="161" t="s">
        <v>360</v>
      </c>
      <c r="AU575" s="161" t="s">
        <v>113</v>
      </c>
      <c r="AV575" s="13" t="s">
        <v>87</v>
      </c>
      <c r="AW575" s="13" t="s">
        <v>39</v>
      </c>
      <c r="AX575" s="13" t="s">
        <v>85</v>
      </c>
      <c r="AY575" s="161" t="s">
        <v>348</v>
      </c>
    </row>
    <row r="576" spans="2:65" s="1" customFormat="1" ht="10.199999999999999">
      <c r="B576" s="33"/>
      <c r="D576" s="154" t="s">
        <v>376</v>
      </c>
      <c r="F576" s="167" t="s">
        <v>2196</v>
      </c>
      <c r="L576" s="33"/>
      <c r="M576" s="152"/>
      <c r="T576" s="54"/>
      <c r="AU576" s="17" t="s">
        <v>113</v>
      </c>
    </row>
    <row r="577" spans="2:65" s="1" customFormat="1" ht="10.199999999999999">
      <c r="B577" s="33"/>
      <c r="D577" s="154" t="s">
        <v>376</v>
      </c>
      <c r="F577" s="168" t="s">
        <v>2197</v>
      </c>
      <c r="H577" s="169">
        <v>1.62</v>
      </c>
      <c r="L577" s="33"/>
      <c r="M577" s="152"/>
      <c r="T577" s="54"/>
      <c r="AU577" s="17" t="s">
        <v>113</v>
      </c>
    </row>
    <row r="578" spans="2:65" s="1" customFormat="1" ht="24.15" customHeight="1">
      <c r="B578" s="33"/>
      <c r="C578" s="178" t="s">
        <v>671</v>
      </c>
      <c r="D578" s="178" t="s">
        <v>496</v>
      </c>
      <c r="E578" s="179" t="s">
        <v>2315</v>
      </c>
      <c r="F578" s="180" t="s">
        <v>2316</v>
      </c>
      <c r="G578" s="181" t="s">
        <v>420</v>
      </c>
      <c r="H578" s="182">
        <v>1.6519999999999999</v>
      </c>
      <c r="I578" s="183"/>
      <c r="J578" s="184">
        <f>ROUND(I578*H578,2)</f>
        <v>0</v>
      </c>
      <c r="K578" s="180" t="s">
        <v>356</v>
      </c>
      <c r="L578" s="185"/>
      <c r="M578" s="186" t="s">
        <v>32</v>
      </c>
      <c r="N578" s="187" t="s">
        <v>49</v>
      </c>
      <c r="P578" s="145">
        <f>O578*H578</f>
        <v>0</v>
      </c>
      <c r="Q578" s="145">
        <v>0.13100000000000001</v>
      </c>
      <c r="R578" s="145">
        <f>Q578*H578</f>
        <v>0.21641199999999999</v>
      </c>
      <c r="S578" s="145">
        <v>0</v>
      </c>
      <c r="T578" s="146">
        <f>S578*H578</f>
        <v>0</v>
      </c>
      <c r="AR578" s="147" t="s">
        <v>433</v>
      </c>
      <c r="AT578" s="147" t="s">
        <v>496</v>
      </c>
      <c r="AU578" s="147" t="s">
        <v>113</v>
      </c>
      <c r="AY578" s="17" t="s">
        <v>348</v>
      </c>
      <c r="BE578" s="148">
        <f>IF(N578="základní",J578,0)</f>
        <v>0</v>
      </c>
      <c r="BF578" s="148">
        <f>IF(N578="snížená",J578,0)</f>
        <v>0</v>
      </c>
      <c r="BG578" s="148">
        <f>IF(N578="zákl. přenesená",J578,0)</f>
        <v>0</v>
      </c>
      <c r="BH578" s="148">
        <f>IF(N578="sníž. přenesená",J578,0)</f>
        <v>0</v>
      </c>
      <c r="BI578" s="148">
        <f>IF(N578="nulová",J578,0)</f>
        <v>0</v>
      </c>
      <c r="BJ578" s="17" t="s">
        <v>85</v>
      </c>
      <c r="BK578" s="148">
        <f>ROUND(I578*H578,2)</f>
        <v>0</v>
      </c>
      <c r="BL578" s="17" t="s">
        <v>133</v>
      </c>
      <c r="BM578" s="147" t="s">
        <v>2317</v>
      </c>
    </row>
    <row r="579" spans="2:65" s="13" customFormat="1" ht="10.199999999999999">
      <c r="B579" s="160"/>
      <c r="D579" s="154" t="s">
        <v>360</v>
      </c>
      <c r="F579" s="162" t="s">
        <v>2318</v>
      </c>
      <c r="H579" s="163">
        <v>1.6519999999999999</v>
      </c>
      <c r="I579" s="164"/>
      <c r="L579" s="160"/>
      <c r="M579" s="165"/>
      <c r="T579" s="166"/>
      <c r="AT579" s="161" t="s">
        <v>360</v>
      </c>
      <c r="AU579" s="161" t="s">
        <v>113</v>
      </c>
      <c r="AV579" s="13" t="s">
        <v>87</v>
      </c>
      <c r="AW579" s="13" t="s">
        <v>4</v>
      </c>
      <c r="AX579" s="13" t="s">
        <v>85</v>
      </c>
      <c r="AY579" s="161" t="s">
        <v>348</v>
      </c>
    </row>
    <row r="580" spans="2:65" s="1" customFormat="1" ht="90" customHeight="1">
      <c r="B580" s="33"/>
      <c r="C580" s="136" t="s">
        <v>676</v>
      </c>
      <c r="D580" s="136" t="s">
        <v>352</v>
      </c>
      <c r="E580" s="137" t="s">
        <v>2319</v>
      </c>
      <c r="F580" s="138" t="s">
        <v>2320</v>
      </c>
      <c r="G580" s="139" t="s">
        <v>420</v>
      </c>
      <c r="H580" s="140">
        <v>1.62</v>
      </c>
      <c r="I580" s="141"/>
      <c r="J580" s="142">
        <f>ROUND(I580*H580,2)</f>
        <v>0</v>
      </c>
      <c r="K580" s="138" t="s">
        <v>356</v>
      </c>
      <c r="L580" s="33"/>
      <c r="M580" s="143" t="s">
        <v>32</v>
      </c>
      <c r="N580" s="144" t="s">
        <v>49</v>
      </c>
      <c r="P580" s="145">
        <f>O580*H580</f>
        <v>0</v>
      </c>
      <c r="Q580" s="145">
        <v>0</v>
      </c>
      <c r="R580" s="145">
        <f>Q580*H580</f>
        <v>0</v>
      </c>
      <c r="S580" s="145">
        <v>0</v>
      </c>
      <c r="T580" s="146">
        <f>S580*H580</f>
        <v>0</v>
      </c>
      <c r="AR580" s="147" t="s">
        <v>133</v>
      </c>
      <c r="AT580" s="147" t="s">
        <v>352</v>
      </c>
      <c r="AU580" s="147" t="s">
        <v>113</v>
      </c>
      <c r="AY580" s="17" t="s">
        <v>348</v>
      </c>
      <c r="BE580" s="148">
        <f>IF(N580="základní",J580,0)</f>
        <v>0</v>
      </c>
      <c r="BF580" s="148">
        <f>IF(N580="snížená",J580,0)</f>
        <v>0</v>
      </c>
      <c r="BG580" s="148">
        <f>IF(N580="zákl. přenesená",J580,0)</f>
        <v>0</v>
      </c>
      <c r="BH580" s="148">
        <f>IF(N580="sníž. přenesená",J580,0)</f>
        <v>0</v>
      </c>
      <c r="BI580" s="148">
        <f>IF(N580="nulová",J580,0)</f>
        <v>0</v>
      </c>
      <c r="BJ580" s="17" t="s">
        <v>85</v>
      </c>
      <c r="BK580" s="148">
        <f>ROUND(I580*H580,2)</f>
        <v>0</v>
      </c>
      <c r="BL580" s="17" t="s">
        <v>133</v>
      </c>
      <c r="BM580" s="147" t="s">
        <v>2321</v>
      </c>
    </row>
    <row r="581" spans="2:65" s="1" customFormat="1" ht="10.199999999999999">
      <c r="B581" s="33"/>
      <c r="D581" s="149" t="s">
        <v>358</v>
      </c>
      <c r="F581" s="150" t="s">
        <v>2322</v>
      </c>
      <c r="I581" s="151"/>
      <c r="L581" s="33"/>
      <c r="M581" s="152"/>
      <c r="T581" s="54"/>
      <c r="AT581" s="17" t="s">
        <v>358</v>
      </c>
      <c r="AU581" s="17" t="s">
        <v>113</v>
      </c>
    </row>
    <row r="582" spans="2:65" s="12" customFormat="1" ht="10.199999999999999">
      <c r="B582" s="153"/>
      <c r="D582" s="154" t="s">
        <v>360</v>
      </c>
      <c r="E582" s="155" t="s">
        <v>32</v>
      </c>
      <c r="F582" s="156" t="s">
        <v>361</v>
      </c>
      <c r="H582" s="155" t="s">
        <v>32</v>
      </c>
      <c r="I582" s="157"/>
      <c r="L582" s="153"/>
      <c r="M582" s="158"/>
      <c r="T582" s="159"/>
      <c r="AT582" s="155" t="s">
        <v>360</v>
      </c>
      <c r="AU582" s="155" t="s">
        <v>113</v>
      </c>
      <c r="AV582" s="12" t="s">
        <v>85</v>
      </c>
      <c r="AW582" s="12" t="s">
        <v>39</v>
      </c>
      <c r="AX582" s="12" t="s">
        <v>78</v>
      </c>
      <c r="AY582" s="155" t="s">
        <v>348</v>
      </c>
    </row>
    <row r="583" spans="2:65" s="12" customFormat="1" ht="10.199999999999999">
      <c r="B583" s="153"/>
      <c r="D583" s="154" t="s">
        <v>360</v>
      </c>
      <c r="E583" s="155" t="s">
        <v>32</v>
      </c>
      <c r="F583" s="156" t="s">
        <v>362</v>
      </c>
      <c r="H583" s="155" t="s">
        <v>32</v>
      </c>
      <c r="I583" s="157"/>
      <c r="L583" s="153"/>
      <c r="M583" s="158"/>
      <c r="T583" s="159"/>
      <c r="AT583" s="155" t="s">
        <v>360</v>
      </c>
      <c r="AU583" s="155" t="s">
        <v>113</v>
      </c>
      <c r="AV583" s="12" t="s">
        <v>85</v>
      </c>
      <c r="AW583" s="12" t="s">
        <v>39</v>
      </c>
      <c r="AX583" s="12" t="s">
        <v>78</v>
      </c>
      <c r="AY583" s="155" t="s">
        <v>348</v>
      </c>
    </row>
    <row r="584" spans="2:65" s="12" customFormat="1" ht="10.199999999999999">
      <c r="B584" s="153"/>
      <c r="D584" s="154" t="s">
        <v>360</v>
      </c>
      <c r="E584" s="155" t="s">
        <v>32</v>
      </c>
      <c r="F584" s="156" t="s">
        <v>559</v>
      </c>
      <c r="H584" s="155" t="s">
        <v>32</v>
      </c>
      <c r="I584" s="157"/>
      <c r="L584" s="153"/>
      <c r="M584" s="158"/>
      <c r="T584" s="159"/>
      <c r="AT584" s="155" t="s">
        <v>360</v>
      </c>
      <c r="AU584" s="155" t="s">
        <v>113</v>
      </c>
      <c r="AV584" s="12" t="s">
        <v>85</v>
      </c>
      <c r="AW584" s="12" t="s">
        <v>39</v>
      </c>
      <c r="AX584" s="12" t="s">
        <v>78</v>
      </c>
      <c r="AY584" s="155" t="s">
        <v>348</v>
      </c>
    </row>
    <row r="585" spans="2:65" s="12" customFormat="1" ht="10.199999999999999">
      <c r="B585" s="153"/>
      <c r="D585" s="154" t="s">
        <v>360</v>
      </c>
      <c r="E585" s="155" t="s">
        <v>32</v>
      </c>
      <c r="F585" s="156" t="s">
        <v>2193</v>
      </c>
      <c r="H585" s="155" t="s">
        <v>32</v>
      </c>
      <c r="I585" s="157"/>
      <c r="L585" s="153"/>
      <c r="M585" s="158"/>
      <c r="T585" s="159"/>
      <c r="AT585" s="155" t="s">
        <v>360</v>
      </c>
      <c r="AU585" s="155" t="s">
        <v>113</v>
      </c>
      <c r="AV585" s="12" t="s">
        <v>85</v>
      </c>
      <c r="AW585" s="12" t="s">
        <v>39</v>
      </c>
      <c r="AX585" s="12" t="s">
        <v>78</v>
      </c>
      <c r="AY585" s="155" t="s">
        <v>348</v>
      </c>
    </row>
    <row r="586" spans="2:65" s="13" customFormat="1" ht="10.199999999999999">
      <c r="B586" s="160"/>
      <c r="D586" s="154" t="s">
        <v>360</v>
      </c>
      <c r="E586" s="162" t="s">
        <v>32</v>
      </c>
      <c r="F586" s="170" t="s">
        <v>173</v>
      </c>
      <c r="H586" s="163">
        <v>1.62</v>
      </c>
      <c r="I586" s="164"/>
      <c r="L586" s="160"/>
      <c r="M586" s="165"/>
      <c r="T586" s="166"/>
      <c r="AT586" s="161" t="s">
        <v>360</v>
      </c>
      <c r="AU586" s="161" t="s">
        <v>113</v>
      </c>
      <c r="AV586" s="13" t="s">
        <v>87</v>
      </c>
      <c r="AW586" s="13" t="s">
        <v>39</v>
      </c>
      <c r="AX586" s="13" t="s">
        <v>85</v>
      </c>
      <c r="AY586" s="161" t="s">
        <v>348</v>
      </c>
    </row>
    <row r="587" spans="2:65" s="1" customFormat="1" ht="10.199999999999999">
      <c r="B587" s="33"/>
      <c r="D587" s="154" t="s">
        <v>376</v>
      </c>
      <c r="F587" s="167" t="s">
        <v>2196</v>
      </c>
      <c r="L587" s="33"/>
      <c r="M587" s="152"/>
      <c r="T587" s="54"/>
      <c r="AU587" s="17" t="s">
        <v>113</v>
      </c>
    </row>
    <row r="588" spans="2:65" s="1" customFormat="1" ht="10.199999999999999">
      <c r="B588" s="33"/>
      <c r="D588" s="154" t="s">
        <v>376</v>
      </c>
      <c r="F588" s="168" t="s">
        <v>2197</v>
      </c>
      <c r="H588" s="169">
        <v>1.62</v>
      </c>
      <c r="L588" s="33"/>
      <c r="M588" s="152"/>
      <c r="T588" s="54"/>
      <c r="AU588" s="17" t="s">
        <v>113</v>
      </c>
    </row>
    <row r="589" spans="2:65" s="1" customFormat="1" ht="24.15" customHeight="1">
      <c r="B589" s="33"/>
      <c r="C589" s="136" t="s">
        <v>681</v>
      </c>
      <c r="D589" s="136" t="s">
        <v>352</v>
      </c>
      <c r="E589" s="137" t="s">
        <v>585</v>
      </c>
      <c r="F589" s="138" t="s">
        <v>586</v>
      </c>
      <c r="G589" s="139" t="s">
        <v>420</v>
      </c>
      <c r="H589" s="140">
        <v>1.62</v>
      </c>
      <c r="I589" s="141"/>
      <c r="J589" s="142">
        <f>ROUND(I589*H589,2)</f>
        <v>0</v>
      </c>
      <c r="K589" s="138" t="s">
        <v>356</v>
      </c>
      <c r="L589" s="33"/>
      <c r="M589" s="143" t="s">
        <v>32</v>
      </c>
      <c r="N589" s="144" t="s">
        <v>49</v>
      </c>
      <c r="P589" s="145">
        <f>O589*H589</f>
        <v>0</v>
      </c>
      <c r="Q589" s="145">
        <v>6.8999999999999997E-4</v>
      </c>
      <c r="R589" s="145">
        <f>Q589*H589</f>
        <v>1.1178E-3</v>
      </c>
      <c r="S589" s="145">
        <v>0</v>
      </c>
      <c r="T589" s="146">
        <f>S589*H589</f>
        <v>0</v>
      </c>
      <c r="AR589" s="147" t="s">
        <v>133</v>
      </c>
      <c r="AT589" s="147" t="s">
        <v>352</v>
      </c>
      <c r="AU589" s="147" t="s">
        <v>113</v>
      </c>
      <c r="AY589" s="17" t="s">
        <v>348</v>
      </c>
      <c r="BE589" s="148">
        <f>IF(N589="základní",J589,0)</f>
        <v>0</v>
      </c>
      <c r="BF589" s="148">
        <f>IF(N589="snížená",J589,0)</f>
        <v>0</v>
      </c>
      <c r="BG589" s="148">
        <f>IF(N589="zákl. přenesená",J589,0)</f>
        <v>0</v>
      </c>
      <c r="BH589" s="148">
        <f>IF(N589="sníž. přenesená",J589,0)</f>
        <v>0</v>
      </c>
      <c r="BI589" s="148">
        <f>IF(N589="nulová",J589,0)</f>
        <v>0</v>
      </c>
      <c r="BJ589" s="17" t="s">
        <v>85</v>
      </c>
      <c r="BK589" s="148">
        <f>ROUND(I589*H589,2)</f>
        <v>0</v>
      </c>
      <c r="BL589" s="17" t="s">
        <v>133</v>
      </c>
      <c r="BM589" s="147" t="s">
        <v>2323</v>
      </c>
    </row>
    <row r="590" spans="2:65" s="1" customFormat="1" ht="10.199999999999999">
      <c r="B590" s="33"/>
      <c r="D590" s="149" t="s">
        <v>358</v>
      </c>
      <c r="F590" s="150" t="s">
        <v>588</v>
      </c>
      <c r="I590" s="151"/>
      <c r="L590" s="33"/>
      <c r="M590" s="152"/>
      <c r="T590" s="54"/>
      <c r="AT590" s="17" t="s">
        <v>358</v>
      </c>
      <c r="AU590" s="17" t="s">
        <v>113</v>
      </c>
    </row>
    <row r="591" spans="2:65" s="1" customFormat="1" ht="67.2">
      <c r="B591" s="33"/>
      <c r="D591" s="154" t="s">
        <v>589</v>
      </c>
      <c r="F591" s="188" t="s">
        <v>590</v>
      </c>
      <c r="I591" s="151"/>
      <c r="L591" s="33"/>
      <c r="M591" s="152"/>
      <c r="T591" s="54"/>
      <c r="AT591" s="17" t="s">
        <v>589</v>
      </c>
      <c r="AU591" s="17" t="s">
        <v>113</v>
      </c>
    </row>
    <row r="592" spans="2:65" s="12" customFormat="1" ht="10.199999999999999">
      <c r="B592" s="153"/>
      <c r="D592" s="154" t="s">
        <v>360</v>
      </c>
      <c r="E592" s="155" t="s">
        <v>32</v>
      </c>
      <c r="F592" s="156" t="s">
        <v>361</v>
      </c>
      <c r="H592" s="155" t="s">
        <v>32</v>
      </c>
      <c r="I592" s="157"/>
      <c r="L592" s="153"/>
      <c r="M592" s="158"/>
      <c r="T592" s="159"/>
      <c r="AT592" s="155" t="s">
        <v>360</v>
      </c>
      <c r="AU592" s="155" t="s">
        <v>113</v>
      </c>
      <c r="AV592" s="12" t="s">
        <v>85</v>
      </c>
      <c r="AW592" s="12" t="s">
        <v>39</v>
      </c>
      <c r="AX592" s="12" t="s">
        <v>78</v>
      </c>
      <c r="AY592" s="155" t="s">
        <v>348</v>
      </c>
    </row>
    <row r="593" spans="2:65" s="12" customFormat="1" ht="10.199999999999999">
      <c r="B593" s="153"/>
      <c r="D593" s="154" t="s">
        <v>360</v>
      </c>
      <c r="E593" s="155" t="s">
        <v>32</v>
      </c>
      <c r="F593" s="156" t="s">
        <v>362</v>
      </c>
      <c r="H593" s="155" t="s">
        <v>32</v>
      </c>
      <c r="I593" s="157"/>
      <c r="L593" s="153"/>
      <c r="M593" s="158"/>
      <c r="T593" s="159"/>
      <c r="AT593" s="155" t="s">
        <v>360</v>
      </c>
      <c r="AU593" s="155" t="s">
        <v>113</v>
      </c>
      <c r="AV593" s="12" t="s">
        <v>85</v>
      </c>
      <c r="AW593" s="12" t="s">
        <v>39</v>
      </c>
      <c r="AX593" s="12" t="s">
        <v>78</v>
      </c>
      <c r="AY593" s="155" t="s">
        <v>348</v>
      </c>
    </row>
    <row r="594" spans="2:65" s="12" customFormat="1" ht="10.199999999999999">
      <c r="B594" s="153"/>
      <c r="D594" s="154" t="s">
        <v>360</v>
      </c>
      <c r="E594" s="155" t="s">
        <v>32</v>
      </c>
      <c r="F594" s="156" t="s">
        <v>559</v>
      </c>
      <c r="H594" s="155" t="s">
        <v>32</v>
      </c>
      <c r="I594" s="157"/>
      <c r="L594" s="153"/>
      <c r="M594" s="158"/>
      <c r="T594" s="159"/>
      <c r="AT594" s="155" t="s">
        <v>360</v>
      </c>
      <c r="AU594" s="155" t="s">
        <v>113</v>
      </c>
      <c r="AV594" s="12" t="s">
        <v>85</v>
      </c>
      <c r="AW594" s="12" t="s">
        <v>39</v>
      </c>
      <c r="AX594" s="12" t="s">
        <v>78</v>
      </c>
      <c r="AY594" s="155" t="s">
        <v>348</v>
      </c>
    </row>
    <row r="595" spans="2:65" s="12" customFormat="1" ht="10.199999999999999">
      <c r="B595" s="153"/>
      <c r="D595" s="154" t="s">
        <v>360</v>
      </c>
      <c r="E595" s="155" t="s">
        <v>32</v>
      </c>
      <c r="F595" s="156" t="s">
        <v>2193</v>
      </c>
      <c r="H595" s="155" t="s">
        <v>32</v>
      </c>
      <c r="I595" s="157"/>
      <c r="L595" s="153"/>
      <c r="M595" s="158"/>
      <c r="T595" s="159"/>
      <c r="AT595" s="155" t="s">
        <v>360</v>
      </c>
      <c r="AU595" s="155" t="s">
        <v>113</v>
      </c>
      <c r="AV595" s="12" t="s">
        <v>85</v>
      </c>
      <c r="AW595" s="12" t="s">
        <v>39</v>
      </c>
      <c r="AX595" s="12" t="s">
        <v>78</v>
      </c>
      <c r="AY595" s="155" t="s">
        <v>348</v>
      </c>
    </row>
    <row r="596" spans="2:65" s="13" customFormat="1" ht="10.199999999999999">
      <c r="B596" s="160"/>
      <c r="D596" s="154" t="s">
        <v>360</v>
      </c>
      <c r="E596" s="162" t="s">
        <v>32</v>
      </c>
      <c r="F596" s="170" t="s">
        <v>173</v>
      </c>
      <c r="H596" s="163">
        <v>1.62</v>
      </c>
      <c r="I596" s="164"/>
      <c r="L596" s="160"/>
      <c r="M596" s="165"/>
      <c r="T596" s="166"/>
      <c r="AT596" s="161" t="s">
        <v>360</v>
      </c>
      <c r="AU596" s="161" t="s">
        <v>113</v>
      </c>
      <c r="AV596" s="13" t="s">
        <v>87</v>
      </c>
      <c r="AW596" s="13" t="s">
        <v>39</v>
      </c>
      <c r="AX596" s="13" t="s">
        <v>85</v>
      </c>
      <c r="AY596" s="161" t="s">
        <v>348</v>
      </c>
    </row>
    <row r="597" spans="2:65" s="1" customFormat="1" ht="10.199999999999999">
      <c r="B597" s="33"/>
      <c r="D597" s="154" t="s">
        <v>376</v>
      </c>
      <c r="F597" s="167" t="s">
        <v>2196</v>
      </c>
      <c r="L597" s="33"/>
      <c r="M597" s="152"/>
      <c r="T597" s="54"/>
      <c r="AU597" s="17" t="s">
        <v>113</v>
      </c>
    </row>
    <row r="598" spans="2:65" s="1" customFormat="1" ht="10.199999999999999">
      <c r="B598" s="33"/>
      <c r="D598" s="154" t="s">
        <v>376</v>
      </c>
      <c r="F598" s="168" t="s">
        <v>2197</v>
      </c>
      <c r="H598" s="169">
        <v>1.62</v>
      </c>
      <c r="L598" s="33"/>
      <c r="M598" s="152"/>
      <c r="T598" s="54"/>
      <c r="AU598" s="17" t="s">
        <v>113</v>
      </c>
    </row>
    <row r="599" spans="2:65" s="11" customFormat="1" ht="22.8" customHeight="1">
      <c r="B599" s="124"/>
      <c r="D599" s="125" t="s">
        <v>77</v>
      </c>
      <c r="E599" s="134" t="s">
        <v>445</v>
      </c>
      <c r="F599" s="134" t="s">
        <v>974</v>
      </c>
      <c r="I599" s="127"/>
      <c r="J599" s="135">
        <f>BK599</f>
        <v>0</v>
      </c>
      <c r="L599" s="124"/>
      <c r="M599" s="129"/>
      <c r="P599" s="130">
        <f>P600+P644+P697+P720+P735+P744+P819</f>
        <v>0</v>
      </c>
      <c r="R599" s="130">
        <f>R600+R644+R697+R720+R735+R744+R819</f>
        <v>62.074850780480006</v>
      </c>
      <c r="T599" s="131">
        <f>T600+T644+T697+T720+T735+T744+T819</f>
        <v>206.54912300000001</v>
      </c>
      <c r="AR599" s="125" t="s">
        <v>85</v>
      </c>
      <c r="AT599" s="132" t="s">
        <v>77</v>
      </c>
      <c r="AU599" s="132" t="s">
        <v>85</v>
      </c>
      <c r="AY599" s="125" t="s">
        <v>348</v>
      </c>
      <c r="BK599" s="133">
        <f>BK600+BK644+BK697+BK720+BK735+BK744+BK819</f>
        <v>0</v>
      </c>
    </row>
    <row r="600" spans="2:65" s="11" customFormat="1" ht="20.85" customHeight="1">
      <c r="B600" s="124"/>
      <c r="D600" s="125" t="s">
        <v>77</v>
      </c>
      <c r="E600" s="134" t="s">
        <v>975</v>
      </c>
      <c r="F600" s="134" t="s">
        <v>2324</v>
      </c>
      <c r="I600" s="127"/>
      <c r="J600" s="135">
        <f>BK600</f>
        <v>0</v>
      </c>
      <c r="L600" s="124"/>
      <c r="M600" s="129"/>
      <c r="P600" s="130">
        <f>SUM(P601:P643)</f>
        <v>0</v>
      </c>
      <c r="R600" s="130">
        <f>SUM(R601:R643)</f>
        <v>3.5594919999999997</v>
      </c>
      <c r="T600" s="131">
        <f>SUM(T601:T643)</f>
        <v>0</v>
      </c>
      <c r="AR600" s="125" t="s">
        <v>85</v>
      </c>
      <c r="AT600" s="132" t="s">
        <v>77</v>
      </c>
      <c r="AU600" s="132" t="s">
        <v>87</v>
      </c>
      <c r="AY600" s="125" t="s">
        <v>348</v>
      </c>
      <c r="BK600" s="133">
        <f>SUM(BK601:BK643)</f>
        <v>0</v>
      </c>
    </row>
    <row r="601" spans="2:65" s="1" customFormat="1" ht="24.15" customHeight="1">
      <c r="B601" s="33"/>
      <c r="C601" s="136" t="s">
        <v>686</v>
      </c>
      <c r="D601" s="136" t="s">
        <v>352</v>
      </c>
      <c r="E601" s="137" t="s">
        <v>978</v>
      </c>
      <c r="F601" s="138" t="s">
        <v>979</v>
      </c>
      <c r="G601" s="139" t="s">
        <v>515</v>
      </c>
      <c r="H601" s="140">
        <v>2</v>
      </c>
      <c r="I601" s="141"/>
      <c r="J601" s="142">
        <f>ROUND(I601*H601,2)</f>
        <v>0</v>
      </c>
      <c r="K601" s="138" t="s">
        <v>356</v>
      </c>
      <c r="L601" s="33"/>
      <c r="M601" s="143" t="s">
        <v>32</v>
      </c>
      <c r="N601" s="144" t="s">
        <v>49</v>
      </c>
      <c r="P601" s="145">
        <f>O601*H601</f>
        <v>0</v>
      </c>
      <c r="Q601" s="145">
        <v>6.9999999999999999E-4</v>
      </c>
      <c r="R601" s="145">
        <f>Q601*H601</f>
        <v>1.4E-3</v>
      </c>
      <c r="S601" s="145">
        <v>0</v>
      </c>
      <c r="T601" s="146">
        <f>S601*H601</f>
        <v>0</v>
      </c>
      <c r="AR601" s="147" t="s">
        <v>133</v>
      </c>
      <c r="AT601" s="147" t="s">
        <v>352</v>
      </c>
      <c r="AU601" s="147" t="s">
        <v>113</v>
      </c>
      <c r="AY601" s="17" t="s">
        <v>348</v>
      </c>
      <c r="BE601" s="148">
        <f>IF(N601="základní",J601,0)</f>
        <v>0</v>
      </c>
      <c r="BF601" s="148">
        <f>IF(N601="snížená",J601,0)</f>
        <v>0</v>
      </c>
      <c r="BG601" s="148">
        <f>IF(N601="zákl. přenesená",J601,0)</f>
        <v>0</v>
      </c>
      <c r="BH601" s="148">
        <f>IF(N601="sníž. přenesená",J601,0)</f>
        <v>0</v>
      </c>
      <c r="BI601" s="148">
        <f>IF(N601="nulová",J601,0)</f>
        <v>0</v>
      </c>
      <c r="BJ601" s="17" t="s">
        <v>85</v>
      </c>
      <c r="BK601" s="148">
        <f>ROUND(I601*H601,2)</f>
        <v>0</v>
      </c>
      <c r="BL601" s="17" t="s">
        <v>133</v>
      </c>
      <c r="BM601" s="147" t="s">
        <v>2325</v>
      </c>
    </row>
    <row r="602" spans="2:65" s="1" customFormat="1" ht="10.199999999999999">
      <c r="B602" s="33"/>
      <c r="D602" s="149" t="s">
        <v>358</v>
      </c>
      <c r="F602" s="150" t="s">
        <v>981</v>
      </c>
      <c r="I602" s="151"/>
      <c r="L602" s="33"/>
      <c r="M602" s="152"/>
      <c r="T602" s="54"/>
      <c r="AT602" s="17" t="s">
        <v>358</v>
      </c>
      <c r="AU602" s="17" t="s">
        <v>113</v>
      </c>
    </row>
    <row r="603" spans="2:65" s="12" customFormat="1" ht="10.199999999999999">
      <c r="B603" s="153"/>
      <c r="D603" s="154" t="s">
        <v>360</v>
      </c>
      <c r="E603" s="155" t="s">
        <v>32</v>
      </c>
      <c r="F603" s="156" t="s">
        <v>361</v>
      </c>
      <c r="H603" s="155" t="s">
        <v>32</v>
      </c>
      <c r="I603" s="157"/>
      <c r="L603" s="153"/>
      <c r="M603" s="158"/>
      <c r="T603" s="159"/>
      <c r="AT603" s="155" t="s">
        <v>360</v>
      </c>
      <c r="AU603" s="155" t="s">
        <v>113</v>
      </c>
      <c r="AV603" s="12" t="s">
        <v>85</v>
      </c>
      <c r="AW603" s="12" t="s">
        <v>39</v>
      </c>
      <c r="AX603" s="12" t="s">
        <v>78</v>
      </c>
      <c r="AY603" s="155" t="s">
        <v>348</v>
      </c>
    </row>
    <row r="604" spans="2:65" s="12" customFormat="1" ht="10.199999999999999">
      <c r="B604" s="153"/>
      <c r="D604" s="154" t="s">
        <v>360</v>
      </c>
      <c r="E604" s="155" t="s">
        <v>32</v>
      </c>
      <c r="F604" s="156" t="s">
        <v>982</v>
      </c>
      <c r="H604" s="155" t="s">
        <v>32</v>
      </c>
      <c r="I604" s="157"/>
      <c r="L604" s="153"/>
      <c r="M604" s="158"/>
      <c r="T604" s="159"/>
      <c r="AT604" s="155" t="s">
        <v>360</v>
      </c>
      <c r="AU604" s="155" t="s">
        <v>113</v>
      </c>
      <c r="AV604" s="12" t="s">
        <v>85</v>
      </c>
      <c r="AW604" s="12" t="s">
        <v>39</v>
      </c>
      <c r="AX604" s="12" t="s">
        <v>78</v>
      </c>
      <c r="AY604" s="155" t="s">
        <v>348</v>
      </c>
    </row>
    <row r="605" spans="2:65" s="12" customFormat="1" ht="10.199999999999999">
      <c r="B605" s="153"/>
      <c r="D605" s="154" t="s">
        <v>360</v>
      </c>
      <c r="E605" s="155" t="s">
        <v>32</v>
      </c>
      <c r="F605" s="156" t="s">
        <v>2326</v>
      </c>
      <c r="H605" s="155" t="s">
        <v>32</v>
      </c>
      <c r="I605" s="157"/>
      <c r="L605" s="153"/>
      <c r="M605" s="158"/>
      <c r="T605" s="159"/>
      <c r="AT605" s="155" t="s">
        <v>360</v>
      </c>
      <c r="AU605" s="155" t="s">
        <v>113</v>
      </c>
      <c r="AV605" s="12" t="s">
        <v>85</v>
      </c>
      <c r="AW605" s="12" t="s">
        <v>39</v>
      </c>
      <c r="AX605" s="12" t="s">
        <v>78</v>
      </c>
      <c r="AY605" s="155" t="s">
        <v>348</v>
      </c>
    </row>
    <row r="606" spans="2:65" s="12" customFormat="1" ht="10.199999999999999">
      <c r="B606" s="153"/>
      <c r="D606" s="154" t="s">
        <v>360</v>
      </c>
      <c r="E606" s="155" t="s">
        <v>32</v>
      </c>
      <c r="F606" s="156" t="s">
        <v>2327</v>
      </c>
      <c r="H606" s="155" t="s">
        <v>32</v>
      </c>
      <c r="I606" s="157"/>
      <c r="L606" s="153"/>
      <c r="M606" s="158"/>
      <c r="T606" s="159"/>
      <c r="AT606" s="155" t="s">
        <v>360</v>
      </c>
      <c r="AU606" s="155" t="s">
        <v>113</v>
      </c>
      <c r="AV606" s="12" t="s">
        <v>85</v>
      </c>
      <c r="AW606" s="12" t="s">
        <v>39</v>
      </c>
      <c r="AX606" s="12" t="s">
        <v>78</v>
      </c>
      <c r="AY606" s="155" t="s">
        <v>348</v>
      </c>
    </row>
    <row r="607" spans="2:65" s="13" customFormat="1" ht="10.199999999999999">
      <c r="B607" s="160"/>
      <c r="D607" s="154" t="s">
        <v>360</v>
      </c>
      <c r="E607" s="162" t="s">
        <v>32</v>
      </c>
      <c r="F607" s="170" t="s">
        <v>190</v>
      </c>
      <c r="H607" s="163">
        <v>2</v>
      </c>
      <c r="I607" s="164"/>
      <c r="L607" s="160"/>
      <c r="M607" s="165"/>
      <c r="T607" s="166"/>
      <c r="AT607" s="161" t="s">
        <v>360</v>
      </c>
      <c r="AU607" s="161" t="s">
        <v>113</v>
      </c>
      <c r="AV607" s="13" t="s">
        <v>87</v>
      </c>
      <c r="AW607" s="13" t="s">
        <v>39</v>
      </c>
      <c r="AX607" s="13" t="s">
        <v>85</v>
      </c>
      <c r="AY607" s="161" t="s">
        <v>348</v>
      </c>
    </row>
    <row r="608" spans="2:65" s="1" customFormat="1" ht="24.15" customHeight="1">
      <c r="B608" s="33"/>
      <c r="C608" s="178" t="s">
        <v>690</v>
      </c>
      <c r="D608" s="178" t="s">
        <v>496</v>
      </c>
      <c r="E608" s="179" t="s">
        <v>2328</v>
      </c>
      <c r="F608" s="180" t="s">
        <v>2329</v>
      </c>
      <c r="G608" s="181" t="s">
        <v>515</v>
      </c>
      <c r="H608" s="182">
        <v>2</v>
      </c>
      <c r="I608" s="183"/>
      <c r="J608" s="184">
        <f>ROUND(I608*H608,2)</f>
        <v>0</v>
      </c>
      <c r="K608" s="180" t="s">
        <v>356</v>
      </c>
      <c r="L608" s="185"/>
      <c r="M608" s="186" t="s">
        <v>32</v>
      </c>
      <c r="N608" s="187" t="s">
        <v>49</v>
      </c>
      <c r="P608" s="145">
        <f>O608*H608</f>
        <v>0</v>
      </c>
      <c r="Q608" s="145">
        <v>3.5000000000000001E-3</v>
      </c>
      <c r="R608" s="145">
        <f>Q608*H608</f>
        <v>7.0000000000000001E-3</v>
      </c>
      <c r="S608" s="145">
        <v>0</v>
      </c>
      <c r="T608" s="146">
        <f>S608*H608</f>
        <v>0</v>
      </c>
      <c r="AR608" s="147" t="s">
        <v>433</v>
      </c>
      <c r="AT608" s="147" t="s">
        <v>496</v>
      </c>
      <c r="AU608" s="147" t="s">
        <v>113</v>
      </c>
      <c r="AY608" s="17" t="s">
        <v>348</v>
      </c>
      <c r="BE608" s="148">
        <f>IF(N608="základní",J608,0)</f>
        <v>0</v>
      </c>
      <c r="BF608" s="148">
        <f>IF(N608="snížená",J608,0)</f>
        <v>0</v>
      </c>
      <c r="BG608" s="148">
        <f>IF(N608="zákl. přenesená",J608,0)</f>
        <v>0</v>
      </c>
      <c r="BH608" s="148">
        <f>IF(N608="sníž. přenesená",J608,0)</f>
        <v>0</v>
      </c>
      <c r="BI608" s="148">
        <f>IF(N608="nulová",J608,0)</f>
        <v>0</v>
      </c>
      <c r="BJ608" s="17" t="s">
        <v>85</v>
      </c>
      <c r="BK608" s="148">
        <f>ROUND(I608*H608,2)</f>
        <v>0</v>
      </c>
      <c r="BL608" s="17" t="s">
        <v>133</v>
      </c>
      <c r="BM608" s="147" t="s">
        <v>2330</v>
      </c>
    </row>
    <row r="609" spans="2:65" s="1" customFormat="1" ht="16.5" customHeight="1">
      <c r="B609" s="33"/>
      <c r="C609" s="178" t="s">
        <v>696</v>
      </c>
      <c r="D609" s="178" t="s">
        <v>496</v>
      </c>
      <c r="E609" s="179" t="s">
        <v>1005</v>
      </c>
      <c r="F609" s="180" t="s">
        <v>1006</v>
      </c>
      <c r="G609" s="181" t="s">
        <v>515</v>
      </c>
      <c r="H609" s="182">
        <v>4</v>
      </c>
      <c r="I609" s="183"/>
      <c r="J609" s="184">
        <f>ROUND(I609*H609,2)</f>
        <v>0</v>
      </c>
      <c r="K609" s="180" t="s">
        <v>356</v>
      </c>
      <c r="L609" s="185"/>
      <c r="M609" s="186" t="s">
        <v>32</v>
      </c>
      <c r="N609" s="187" t="s">
        <v>49</v>
      </c>
      <c r="P609" s="145">
        <f>O609*H609</f>
        <v>0</v>
      </c>
      <c r="Q609" s="145">
        <v>4.0000000000000002E-4</v>
      </c>
      <c r="R609" s="145">
        <f>Q609*H609</f>
        <v>1.6000000000000001E-3</v>
      </c>
      <c r="S609" s="145">
        <v>0</v>
      </c>
      <c r="T609" s="146">
        <f>S609*H609</f>
        <v>0</v>
      </c>
      <c r="AR609" s="147" t="s">
        <v>433</v>
      </c>
      <c r="AT609" s="147" t="s">
        <v>496</v>
      </c>
      <c r="AU609" s="147" t="s">
        <v>113</v>
      </c>
      <c r="AY609" s="17" t="s">
        <v>348</v>
      </c>
      <c r="BE609" s="148">
        <f>IF(N609="základní",J609,0)</f>
        <v>0</v>
      </c>
      <c r="BF609" s="148">
        <f>IF(N609="snížená",J609,0)</f>
        <v>0</v>
      </c>
      <c r="BG609" s="148">
        <f>IF(N609="zákl. přenesená",J609,0)</f>
        <v>0</v>
      </c>
      <c r="BH609" s="148">
        <f>IF(N609="sníž. přenesená",J609,0)</f>
        <v>0</v>
      </c>
      <c r="BI609" s="148">
        <f>IF(N609="nulová",J609,0)</f>
        <v>0</v>
      </c>
      <c r="BJ609" s="17" t="s">
        <v>85</v>
      </c>
      <c r="BK609" s="148">
        <f>ROUND(I609*H609,2)</f>
        <v>0</v>
      </c>
      <c r="BL609" s="17" t="s">
        <v>133</v>
      </c>
      <c r="BM609" s="147" t="s">
        <v>2331</v>
      </c>
    </row>
    <row r="610" spans="2:65" s="1" customFormat="1" ht="24.15" customHeight="1">
      <c r="B610" s="33"/>
      <c r="C610" s="136" t="s">
        <v>701</v>
      </c>
      <c r="D610" s="136" t="s">
        <v>352</v>
      </c>
      <c r="E610" s="137" t="s">
        <v>1009</v>
      </c>
      <c r="F610" s="138" t="s">
        <v>1010</v>
      </c>
      <c r="G610" s="139" t="s">
        <v>515</v>
      </c>
      <c r="H610" s="140">
        <v>2</v>
      </c>
      <c r="I610" s="141"/>
      <c r="J610" s="142">
        <f>ROUND(I610*H610,2)</f>
        <v>0</v>
      </c>
      <c r="K610" s="138" t="s">
        <v>356</v>
      </c>
      <c r="L610" s="33"/>
      <c r="M610" s="143" t="s">
        <v>32</v>
      </c>
      <c r="N610" s="144" t="s">
        <v>49</v>
      </c>
      <c r="P610" s="145">
        <f>O610*H610</f>
        <v>0</v>
      </c>
      <c r="Q610" s="145">
        <v>0.11276</v>
      </c>
      <c r="R610" s="145">
        <f>Q610*H610</f>
        <v>0.22552</v>
      </c>
      <c r="S610" s="145">
        <v>0</v>
      </c>
      <c r="T610" s="146">
        <f>S610*H610</f>
        <v>0</v>
      </c>
      <c r="AR610" s="147" t="s">
        <v>133</v>
      </c>
      <c r="AT610" s="147" t="s">
        <v>352</v>
      </c>
      <c r="AU610" s="147" t="s">
        <v>113</v>
      </c>
      <c r="AY610" s="17" t="s">
        <v>348</v>
      </c>
      <c r="BE610" s="148">
        <f>IF(N610="základní",J610,0)</f>
        <v>0</v>
      </c>
      <c r="BF610" s="148">
        <f>IF(N610="snížená",J610,0)</f>
        <v>0</v>
      </c>
      <c r="BG610" s="148">
        <f>IF(N610="zákl. přenesená",J610,0)</f>
        <v>0</v>
      </c>
      <c r="BH610" s="148">
        <f>IF(N610="sníž. přenesená",J610,0)</f>
        <v>0</v>
      </c>
      <c r="BI610" s="148">
        <f>IF(N610="nulová",J610,0)</f>
        <v>0</v>
      </c>
      <c r="BJ610" s="17" t="s">
        <v>85</v>
      </c>
      <c r="BK610" s="148">
        <f>ROUND(I610*H610,2)</f>
        <v>0</v>
      </c>
      <c r="BL610" s="17" t="s">
        <v>133</v>
      </c>
      <c r="BM610" s="147" t="s">
        <v>2332</v>
      </c>
    </row>
    <row r="611" spans="2:65" s="1" customFormat="1" ht="10.199999999999999">
      <c r="B611" s="33"/>
      <c r="D611" s="149" t="s">
        <v>358</v>
      </c>
      <c r="F611" s="150" t="s">
        <v>1012</v>
      </c>
      <c r="I611" s="151"/>
      <c r="L611" s="33"/>
      <c r="M611" s="152"/>
      <c r="T611" s="54"/>
      <c r="AT611" s="17" t="s">
        <v>358</v>
      </c>
      <c r="AU611" s="17" t="s">
        <v>113</v>
      </c>
    </row>
    <row r="612" spans="2:65" s="12" customFormat="1" ht="10.199999999999999">
      <c r="B612" s="153"/>
      <c r="D612" s="154" t="s">
        <v>360</v>
      </c>
      <c r="E612" s="155" t="s">
        <v>32</v>
      </c>
      <c r="F612" s="156" t="s">
        <v>361</v>
      </c>
      <c r="H612" s="155" t="s">
        <v>32</v>
      </c>
      <c r="I612" s="157"/>
      <c r="L612" s="153"/>
      <c r="M612" s="158"/>
      <c r="T612" s="159"/>
      <c r="AT612" s="155" t="s">
        <v>360</v>
      </c>
      <c r="AU612" s="155" t="s">
        <v>113</v>
      </c>
      <c r="AV612" s="12" t="s">
        <v>85</v>
      </c>
      <c r="AW612" s="12" t="s">
        <v>39</v>
      </c>
      <c r="AX612" s="12" t="s">
        <v>78</v>
      </c>
      <c r="AY612" s="155" t="s">
        <v>348</v>
      </c>
    </row>
    <row r="613" spans="2:65" s="12" customFormat="1" ht="10.199999999999999">
      <c r="B613" s="153"/>
      <c r="D613" s="154" t="s">
        <v>360</v>
      </c>
      <c r="E613" s="155" t="s">
        <v>32</v>
      </c>
      <c r="F613" s="156" t="s">
        <v>982</v>
      </c>
      <c r="H613" s="155" t="s">
        <v>32</v>
      </c>
      <c r="I613" s="157"/>
      <c r="L613" s="153"/>
      <c r="M613" s="158"/>
      <c r="T613" s="159"/>
      <c r="AT613" s="155" t="s">
        <v>360</v>
      </c>
      <c r="AU613" s="155" t="s">
        <v>113</v>
      </c>
      <c r="AV613" s="12" t="s">
        <v>85</v>
      </c>
      <c r="AW613" s="12" t="s">
        <v>39</v>
      </c>
      <c r="AX613" s="12" t="s">
        <v>78</v>
      </c>
      <c r="AY613" s="155" t="s">
        <v>348</v>
      </c>
    </row>
    <row r="614" spans="2:65" s="12" customFormat="1" ht="10.199999999999999">
      <c r="B614" s="153"/>
      <c r="D614" s="154" t="s">
        <v>360</v>
      </c>
      <c r="E614" s="155" t="s">
        <v>32</v>
      </c>
      <c r="F614" s="156" t="s">
        <v>2326</v>
      </c>
      <c r="H614" s="155" t="s">
        <v>32</v>
      </c>
      <c r="I614" s="157"/>
      <c r="L614" s="153"/>
      <c r="M614" s="158"/>
      <c r="T614" s="159"/>
      <c r="AT614" s="155" t="s">
        <v>360</v>
      </c>
      <c r="AU614" s="155" t="s">
        <v>113</v>
      </c>
      <c r="AV614" s="12" t="s">
        <v>85</v>
      </c>
      <c r="AW614" s="12" t="s">
        <v>39</v>
      </c>
      <c r="AX614" s="12" t="s">
        <v>78</v>
      </c>
      <c r="AY614" s="155" t="s">
        <v>348</v>
      </c>
    </row>
    <row r="615" spans="2:65" s="12" customFormat="1" ht="10.199999999999999">
      <c r="B615" s="153"/>
      <c r="D615" s="154" t="s">
        <v>360</v>
      </c>
      <c r="E615" s="155" t="s">
        <v>32</v>
      </c>
      <c r="F615" s="156" t="s">
        <v>2327</v>
      </c>
      <c r="H615" s="155" t="s">
        <v>32</v>
      </c>
      <c r="I615" s="157"/>
      <c r="L615" s="153"/>
      <c r="M615" s="158"/>
      <c r="T615" s="159"/>
      <c r="AT615" s="155" t="s">
        <v>360</v>
      </c>
      <c r="AU615" s="155" t="s">
        <v>113</v>
      </c>
      <c r="AV615" s="12" t="s">
        <v>85</v>
      </c>
      <c r="AW615" s="12" t="s">
        <v>39</v>
      </c>
      <c r="AX615" s="12" t="s">
        <v>78</v>
      </c>
      <c r="AY615" s="155" t="s">
        <v>348</v>
      </c>
    </row>
    <row r="616" spans="2:65" s="13" customFormat="1" ht="10.199999999999999">
      <c r="B616" s="160"/>
      <c r="D616" s="154" t="s">
        <v>360</v>
      </c>
      <c r="E616" s="162" t="s">
        <v>32</v>
      </c>
      <c r="F616" s="170" t="s">
        <v>187</v>
      </c>
      <c r="H616" s="163">
        <v>2</v>
      </c>
      <c r="I616" s="164"/>
      <c r="L616" s="160"/>
      <c r="M616" s="165"/>
      <c r="T616" s="166"/>
      <c r="AT616" s="161" t="s">
        <v>360</v>
      </c>
      <c r="AU616" s="161" t="s">
        <v>113</v>
      </c>
      <c r="AV616" s="13" t="s">
        <v>87</v>
      </c>
      <c r="AW616" s="13" t="s">
        <v>39</v>
      </c>
      <c r="AX616" s="13" t="s">
        <v>85</v>
      </c>
      <c r="AY616" s="161" t="s">
        <v>348</v>
      </c>
    </row>
    <row r="617" spans="2:65" s="1" customFormat="1" ht="21.75" customHeight="1">
      <c r="B617" s="33"/>
      <c r="C617" s="178" t="s">
        <v>706</v>
      </c>
      <c r="D617" s="178" t="s">
        <v>496</v>
      </c>
      <c r="E617" s="179" t="s">
        <v>1016</v>
      </c>
      <c r="F617" s="180" t="s">
        <v>1017</v>
      </c>
      <c r="G617" s="181" t="s">
        <v>515</v>
      </c>
      <c r="H617" s="182">
        <v>2</v>
      </c>
      <c r="I617" s="183"/>
      <c r="J617" s="184">
        <f>ROUND(I617*H617,2)</f>
        <v>0</v>
      </c>
      <c r="K617" s="180" t="s">
        <v>356</v>
      </c>
      <c r="L617" s="185"/>
      <c r="M617" s="186" t="s">
        <v>32</v>
      </c>
      <c r="N617" s="187" t="s">
        <v>49</v>
      </c>
      <c r="P617" s="145">
        <f>O617*H617</f>
        <v>0</v>
      </c>
      <c r="Q617" s="145">
        <v>6.4999999999999997E-3</v>
      </c>
      <c r="R617" s="145">
        <f>Q617*H617</f>
        <v>1.2999999999999999E-2</v>
      </c>
      <c r="S617" s="145">
        <v>0</v>
      </c>
      <c r="T617" s="146">
        <f>S617*H617</f>
        <v>0</v>
      </c>
      <c r="AR617" s="147" t="s">
        <v>433</v>
      </c>
      <c r="AT617" s="147" t="s">
        <v>496</v>
      </c>
      <c r="AU617" s="147" t="s">
        <v>113</v>
      </c>
      <c r="AY617" s="17" t="s">
        <v>348</v>
      </c>
      <c r="BE617" s="148">
        <f>IF(N617="základní",J617,0)</f>
        <v>0</v>
      </c>
      <c r="BF617" s="148">
        <f>IF(N617="snížená",J617,0)</f>
        <v>0</v>
      </c>
      <c r="BG617" s="148">
        <f>IF(N617="zákl. přenesená",J617,0)</f>
        <v>0</v>
      </c>
      <c r="BH617" s="148">
        <f>IF(N617="sníž. přenesená",J617,0)</f>
        <v>0</v>
      </c>
      <c r="BI617" s="148">
        <f>IF(N617="nulová",J617,0)</f>
        <v>0</v>
      </c>
      <c r="BJ617" s="17" t="s">
        <v>85</v>
      </c>
      <c r="BK617" s="148">
        <f>ROUND(I617*H617,2)</f>
        <v>0</v>
      </c>
      <c r="BL617" s="17" t="s">
        <v>133</v>
      </c>
      <c r="BM617" s="147" t="s">
        <v>2333</v>
      </c>
    </row>
    <row r="618" spans="2:65" s="1" customFormat="1" ht="33" customHeight="1">
      <c r="B618" s="33"/>
      <c r="C618" s="136" t="s">
        <v>710</v>
      </c>
      <c r="D618" s="136" t="s">
        <v>352</v>
      </c>
      <c r="E618" s="137" t="s">
        <v>1020</v>
      </c>
      <c r="F618" s="138" t="s">
        <v>1021</v>
      </c>
      <c r="G618" s="139" t="s">
        <v>420</v>
      </c>
      <c r="H618" s="140">
        <v>4.5</v>
      </c>
      <c r="I618" s="141"/>
      <c r="J618" s="142">
        <f>ROUND(I618*H618,2)</f>
        <v>0</v>
      </c>
      <c r="K618" s="138" t="s">
        <v>356</v>
      </c>
      <c r="L618" s="33"/>
      <c r="M618" s="143" t="s">
        <v>32</v>
      </c>
      <c r="N618" s="144" t="s">
        <v>49</v>
      </c>
      <c r="P618" s="145">
        <f>O618*H618</f>
        <v>0</v>
      </c>
      <c r="Q618" s="145">
        <v>1.1999999999999999E-3</v>
      </c>
      <c r="R618" s="145">
        <f>Q618*H618</f>
        <v>5.3999999999999994E-3</v>
      </c>
      <c r="S618" s="145">
        <v>0</v>
      </c>
      <c r="T618" s="146">
        <f>S618*H618</f>
        <v>0</v>
      </c>
      <c r="AR618" s="147" t="s">
        <v>133</v>
      </c>
      <c r="AT618" s="147" t="s">
        <v>352</v>
      </c>
      <c r="AU618" s="147" t="s">
        <v>113</v>
      </c>
      <c r="AY618" s="17" t="s">
        <v>348</v>
      </c>
      <c r="BE618" s="148">
        <f>IF(N618="základní",J618,0)</f>
        <v>0</v>
      </c>
      <c r="BF618" s="148">
        <f>IF(N618="snížená",J618,0)</f>
        <v>0</v>
      </c>
      <c r="BG618" s="148">
        <f>IF(N618="zákl. přenesená",J618,0)</f>
        <v>0</v>
      </c>
      <c r="BH618" s="148">
        <f>IF(N618="sníž. přenesená",J618,0)</f>
        <v>0</v>
      </c>
      <c r="BI618" s="148">
        <f>IF(N618="nulová",J618,0)</f>
        <v>0</v>
      </c>
      <c r="BJ618" s="17" t="s">
        <v>85</v>
      </c>
      <c r="BK618" s="148">
        <f>ROUND(I618*H618,2)</f>
        <v>0</v>
      </c>
      <c r="BL618" s="17" t="s">
        <v>133</v>
      </c>
      <c r="BM618" s="147" t="s">
        <v>2334</v>
      </c>
    </row>
    <row r="619" spans="2:65" s="1" customFormat="1" ht="10.199999999999999">
      <c r="B619" s="33"/>
      <c r="D619" s="149" t="s">
        <v>358</v>
      </c>
      <c r="F619" s="150" t="s">
        <v>1023</v>
      </c>
      <c r="I619" s="151"/>
      <c r="L619" s="33"/>
      <c r="M619" s="152"/>
      <c r="T619" s="54"/>
      <c r="AT619" s="17" t="s">
        <v>358</v>
      </c>
      <c r="AU619" s="17" t="s">
        <v>113</v>
      </c>
    </row>
    <row r="620" spans="2:65" s="12" customFormat="1" ht="10.199999999999999">
      <c r="B620" s="153"/>
      <c r="D620" s="154" t="s">
        <v>360</v>
      </c>
      <c r="E620" s="155" t="s">
        <v>32</v>
      </c>
      <c r="F620" s="156" t="s">
        <v>361</v>
      </c>
      <c r="H620" s="155" t="s">
        <v>32</v>
      </c>
      <c r="I620" s="157"/>
      <c r="L620" s="153"/>
      <c r="M620" s="158"/>
      <c r="T620" s="159"/>
      <c r="AT620" s="155" t="s">
        <v>360</v>
      </c>
      <c r="AU620" s="155" t="s">
        <v>113</v>
      </c>
      <c r="AV620" s="12" t="s">
        <v>85</v>
      </c>
      <c r="AW620" s="12" t="s">
        <v>39</v>
      </c>
      <c r="AX620" s="12" t="s">
        <v>78</v>
      </c>
      <c r="AY620" s="155" t="s">
        <v>348</v>
      </c>
    </row>
    <row r="621" spans="2:65" s="12" customFormat="1" ht="10.199999999999999">
      <c r="B621" s="153"/>
      <c r="D621" s="154" t="s">
        <v>360</v>
      </c>
      <c r="E621" s="155" t="s">
        <v>32</v>
      </c>
      <c r="F621" s="156" t="s">
        <v>982</v>
      </c>
      <c r="H621" s="155" t="s">
        <v>32</v>
      </c>
      <c r="I621" s="157"/>
      <c r="L621" s="153"/>
      <c r="M621" s="158"/>
      <c r="T621" s="159"/>
      <c r="AT621" s="155" t="s">
        <v>360</v>
      </c>
      <c r="AU621" s="155" t="s">
        <v>113</v>
      </c>
      <c r="AV621" s="12" t="s">
        <v>85</v>
      </c>
      <c r="AW621" s="12" t="s">
        <v>39</v>
      </c>
      <c r="AX621" s="12" t="s">
        <v>78</v>
      </c>
      <c r="AY621" s="155" t="s">
        <v>348</v>
      </c>
    </row>
    <row r="622" spans="2:65" s="12" customFormat="1" ht="10.199999999999999">
      <c r="B622" s="153"/>
      <c r="D622" s="154" t="s">
        <v>360</v>
      </c>
      <c r="E622" s="155" t="s">
        <v>32</v>
      </c>
      <c r="F622" s="156" t="s">
        <v>2335</v>
      </c>
      <c r="H622" s="155" t="s">
        <v>32</v>
      </c>
      <c r="I622" s="157"/>
      <c r="L622" s="153"/>
      <c r="M622" s="158"/>
      <c r="T622" s="159"/>
      <c r="AT622" s="155" t="s">
        <v>360</v>
      </c>
      <c r="AU622" s="155" t="s">
        <v>113</v>
      </c>
      <c r="AV622" s="12" t="s">
        <v>85</v>
      </c>
      <c r="AW622" s="12" t="s">
        <v>39</v>
      </c>
      <c r="AX622" s="12" t="s">
        <v>78</v>
      </c>
      <c r="AY622" s="155" t="s">
        <v>348</v>
      </c>
    </row>
    <row r="623" spans="2:65" s="12" customFormat="1" ht="10.199999999999999">
      <c r="B623" s="153"/>
      <c r="D623" s="154" t="s">
        <v>360</v>
      </c>
      <c r="E623" s="155" t="s">
        <v>32</v>
      </c>
      <c r="F623" s="156" t="s">
        <v>2336</v>
      </c>
      <c r="H623" s="155" t="s">
        <v>32</v>
      </c>
      <c r="I623" s="157"/>
      <c r="L623" s="153"/>
      <c r="M623" s="158"/>
      <c r="T623" s="159"/>
      <c r="AT623" s="155" t="s">
        <v>360</v>
      </c>
      <c r="AU623" s="155" t="s">
        <v>113</v>
      </c>
      <c r="AV623" s="12" t="s">
        <v>85</v>
      </c>
      <c r="AW623" s="12" t="s">
        <v>39</v>
      </c>
      <c r="AX623" s="12" t="s">
        <v>78</v>
      </c>
      <c r="AY623" s="155" t="s">
        <v>348</v>
      </c>
    </row>
    <row r="624" spans="2:65" s="13" customFormat="1" ht="10.199999999999999">
      <c r="B624" s="160"/>
      <c r="D624" s="154" t="s">
        <v>360</v>
      </c>
      <c r="E624" s="162" t="s">
        <v>32</v>
      </c>
      <c r="F624" s="170" t="s">
        <v>193</v>
      </c>
      <c r="H624" s="163">
        <v>4.5</v>
      </c>
      <c r="I624" s="164"/>
      <c r="L624" s="160"/>
      <c r="M624" s="165"/>
      <c r="T624" s="166"/>
      <c r="AT624" s="161" t="s">
        <v>360</v>
      </c>
      <c r="AU624" s="161" t="s">
        <v>113</v>
      </c>
      <c r="AV624" s="13" t="s">
        <v>87</v>
      </c>
      <c r="AW624" s="13" t="s">
        <v>39</v>
      </c>
      <c r="AX624" s="13" t="s">
        <v>85</v>
      </c>
      <c r="AY624" s="161" t="s">
        <v>348</v>
      </c>
    </row>
    <row r="625" spans="2:65" s="1" customFormat="1" ht="44.25" customHeight="1">
      <c r="B625" s="33"/>
      <c r="C625" s="136" t="s">
        <v>719</v>
      </c>
      <c r="D625" s="136" t="s">
        <v>352</v>
      </c>
      <c r="E625" s="137" t="s">
        <v>1027</v>
      </c>
      <c r="F625" s="138" t="s">
        <v>1028</v>
      </c>
      <c r="G625" s="139" t="s">
        <v>436</v>
      </c>
      <c r="H625" s="140">
        <v>58.8</v>
      </c>
      <c r="I625" s="141"/>
      <c r="J625" s="142">
        <f>ROUND(I625*H625,2)</f>
        <v>0</v>
      </c>
      <c r="K625" s="138" t="s">
        <v>356</v>
      </c>
      <c r="L625" s="33"/>
      <c r="M625" s="143" t="s">
        <v>32</v>
      </c>
      <c r="N625" s="144" t="s">
        <v>49</v>
      </c>
      <c r="P625" s="145">
        <f>O625*H625</f>
        <v>0</v>
      </c>
      <c r="Q625" s="145">
        <v>2.9229999999999999E-2</v>
      </c>
      <c r="R625" s="145">
        <f>Q625*H625</f>
        <v>1.7187239999999999</v>
      </c>
      <c r="S625" s="145">
        <v>0</v>
      </c>
      <c r="T625" s="146">
        <f>S625*H625</f>
        <v>0</v>
      </c>
      <c r="AR625" s="147" t="s">
        <v>133</v>
      </c>
      <c r="AT625" s="147" t="s">
        <v>352</v>
      </c>
      <c r="AU625" s="147" t="s">
        <v>113</v>
      </c>
      <c r="AY625" s="17" t="s">
        <v>348</v>
      </c>
      <c r="BE625" s="148">
        <f>IF(N625="základní",J625,0)</f>
        <v>0</v>
      </c>
      <c r="BF625" s="148">
        <f>IF(N625="snížená",J625,0)</f>
        <v>0</v>
      </c>
      <c r="BG625" s="148">
        <f>IF(N625="zákl. přenesená",J625,0)</f>
        <v>0</v>
      </c>
      <c r="BH625" s="148">
        <f>IF(N625="sníž. přenesená",J625,0)</f>
        <v>0</v>
      </c>
      <c r="BI625" s="148">
        <f>IF(N625="nulová",J625,0)</f>
        <v>0</v>
      </c>
      <c r="BJ625" s="17" t="s">
        <v>85</v>
      </c>
      <c r="BK625" s="148">
        <f>ROUND(I625*H625,2)</f>
        <v>0</v>
      </c>
      <c r="BL625" s="17" t="s">
        <v>133</v>
      </c>
      <c r="BM625" s="147" t="s">
        <v>2337</v>
      </c>
    </row>
    <row r="626" spans="2:65" s="1" customFormat="1" ht="10.199999999999999">
      <c r="B626" s="33"/>
      <c r="D626" s="149" t="s">
        <v>358</v>
      </c>
      <c r="F626" s="150" t="s">
        <v>1030</v>
      </c>
      <c r="I626" s="151"/>
      <c r="L626" s="33"/>
      <c r="M626" s="152"/>
      <c r="T626" s="54"/>
      <c r="AT626" s="17" t="s">
        <v>358</v>
      </c>
      <c r="AU626" s="17" t="s">
        <v>113</v>
      </c>
    </row>
    <row r="627" spans="2:65" s="12" customFormat="1" ht="10.199999999999999">
      <c r="B627" s="153"/>
      <c r="D627" s="154" t="s">
        <v>360</v>
      </c>
      <c r="E627" s="155" t="s">
        <v>32</v>
      </c>
      <c r="F627" s="156" t="s">
        <v>361</v>
      </c>
      <c r="H627" s="155" t="s">
        <v>32</v>
      </c>
      <c r="I627" s="157"/>
      <c r="L627" s="153"/>
      <c r="M627" s="158"/>
      <c r="T627" s="159"/>
      <c r="AT627" s="155" t="s">
        <v>360</v>
      </c>
      <c r="AU627" s="155" t="s">
        <v>113</v>
      </c>
      <c r="AV627" s="12" t="s">
        <v>85</v>
      </c>
      <c r="AW627" s="12" t="s">
        <v>39</v>
      </c>
      <c r="AX627" s="12" t="s">
        <v>78</v>
      </c>
      <c r="AY627" s="155" t="s">
        <v>348</v>
      </c>
    </row>
    <row r="628" spans="2:65" s="12" customFormat="1" ht="10.199999999999999">
      <c r="B628" s="153"/>
      <c r="D628" s="154" t="s">
        <v>360</v>
      </c>
      <c r="E628" s="155" t="s">
        <v>32</v>
      </c>
      <c r="F628" s="156" t="s">
        <v>982</v>
      </c>
      <c r="H628" s="155" t="s">
        <v>32</v>
      </c>
      <c r="I628" s="157"/>
      <c r="L628" s="153"/>
      <c r="M628" s="158"/>
      <c r="T628" s="159"/>
      <c r="AT628" s="155" t="s">
        <v>360</v>
      </c>
      <c r="AU628" s="155" t="s">
        <v>113</v>
      </c>
      <c r="AV628" s="12" t="s">
        <v>85</v>
      </c>
      <c r="AW628" s="12" t="s">
        <v>39</v>
      </c>
      <c r="AX628" s="12" t="s">
        <v>78</v>
      </c>
      <c r="AY628" s="155" t="s">
        <v>348</v>
      </c>
    </row>
    <row r="629" spans="2:65" s="12" customFormat="1" ht="10.199999999999999">
      <c r="B629" s="153"/>
      <c r="D629" s="154" t="s">
        <v>360</v>
      </c>
      <c r="E629" s="155" t="s">
        <v>32</v>
      </c>
      <c r="F629" s="156" t="s">
        <v>2338</v>
      </c>
      <c r="H629" s="155" t="s">
        <v>32</v>
      </c>
      <c r="I629" s="157"/>
      <c r="L629" s="153"/>
      <c r="M629" s="158"/>
      <c r="T629" s="159"/>
      <c r="AT629" s="155" t="s">
        <v>360</v>
      </c>
      <c r="AU629" s="155" t="s">
        <v>113</v>
      </c>
      <c r="AV629" s="12" t="s">
        <v>85</v>
      </c>
      <c r="AW629" s="12" t="s">
        <v>39</v>
      </c>
      <c r="AX629" s="12" t="s">
        <v>78</v>
      </c>
      <c r="AY629" s="155" t="s">
        <v>348</v>
      </c>
    </row>
    <row r="630" spans="2:65" s="12" customFormat="1" ht="20.399999999999999">
      <c r="B630" s="153"/>
      <c r="D630" s="154" t="s">
        <v>360</v>
      </c>
      <c r="E630" s="155" t="s">
        <v>32</v>
      </c>
      <c r="F630" s="156" t="s">
        <v>2339</v>
      </c>
      <c r="H630" s="155" t="s">
        <v>32</v>
      </c>
      <c r="I630" s="157"/>
      <c r="L630" s="153"/>
      <c r="M630" s="158"/>
      <c r="T630" s="159"/>
      <c r="AT630" s="155" t="s">
        <v>360</v>
      </c>
      <c r="AU630" s="155" t="s">
        <v>113</v>
      </c>
      <c r="AV630" s="12" t="s">
        <v>85</v>
      </c>
      <c r="AW630" s="12" t="s">
        <v>39</v>
      </c>
      <c r="AX630" s="12" t="s">
        <v>78</v>
      </c>
      <c r="AY630" s="155" t="s">
        <v>348</v>
      </c>
    </row>
    <row r="631" spans="2:65" s="13" customFormat="1" ht="10.199999999999999">
      <c r="B631" s="160"/>
      <c r="D631" s="154" t="s">
        <v>360</v>
      </c>
      <c r="E631" s="162" t="s">
        <v>32</v>
      </c>
      <c r="F631" s="170" t="s">
        <v>195</v>
      </c>
      <c r="H631" s="163">
        <v>58.8</v>
      </c>
      <c r="I631" s="164"/>
      <c r="L631" s="160"/>
      <c r="M631" s="165"/>
      <c r="T631" s="166"/>
      <c r="AT631" s="161" t="s">
        <v>360</v>
      </c>
      <c r="AU631" s="161" t="s">
        <v>113</v>
      </c>
      <c r="AV631" s="13" t="s">
        <v>87</v>
      </c>
      <c r="AW631" s="13" t="s">
        <v>39</v>
      </c>
      <c r="AX631" s="13" t="s">
        <v>85</v>
      </c>
      <c r="AY631" s="161" t="s">
        <v>348</v>
      </c>
    </row>
    <row r="632" spans="2:65" s="1" customFormat="1" ht="24.15" customHeight="1">
      <c r="B632" s="33"/>
      <c r="C632" s="178" t="s">
        <v>725</v>
      </c>
      <c r="D632" s="178" t="s">
        <v>496</v>
      </c>
      <c r="E632" s="179" t="s">
        <v>2340</v>
      </c>
      <c r="F632" s="180" t="s">
        <v>2341</v>
      </c>
      <c r="G632" s="181" t="s">
        <v>420</v>
      </c>
      <c r="H632" s="182">
        <v>12.113</v>
      </c>
      <c r="I632" s="183"/>
      <c r="J632" s="184">
        <f>ROUND(I632*H632,2)</f>
        <v>0</v>
      </c>
      <c r="K632" s="180" t="s">
        <v>356</v>
      </c>
      <c r="L632" s="185"/>
      <c r="M632" s="186" t="s">
        <v>32</v>
      </c>
      <c r="N632" s="187" t="s">
        <v>49</v>
      </c>
      <c r="P632" s="145">
        <f>O632*H632</f>
        <v>0</v>
      </c>
      <c r="Q632" s="145">
        <v>0.13100000000000001</v>
      </c>
      <c r="R632" s="145">
        <f>Q632*H632</f>
        <v>1.586803</v>
      </c>
      <c r="S632" s="145">
        <v>0</v>
      </c>
      <c r="T632" s="146">
        <f>S632*H632</f>
        <v>0</v>
      </c>
      <c r="AR632" s="147" t="s">
        <v>433</v>
      </c>
      <c r="AT632" s="147" t="s">
        <v>496</v>
      </c>
      <c r="AU632" s="147" t="s">
        <v>113</v>
      </c>
      <c r="AY632" s="17" t="s">
        <v>348</v>
      </c>
      <c r="BE632" s="148">
        <f>IF(N632="základní",J632,0)</f>
        <v>0</v>
      </c>
      <c r="BF632" s="148">
        <f>IF(N632="snížená",J632,0)</f>
        <v>0</v>
      </c>
      <c r="BG632" s="148">
        <f>IF(N632="zákl. přenesená",J632,0)</f>
        <v>0</v>
      </c>
      <c r="BH632" s="148">
        <f>IF(N632="sníž. přenesená",J632,0)</f>
        <v>0</v>
      </c>
      <c r="BI632" s="148">
        <f>IF(N632="nulová",J632,0)</f>
        <v>0</v>
      </c>
      <c r="BJ632" s="17" t="s">
        <v>85</v>
      </c>
      <c r="BK632" s="148">
        <f>ROUND(I632*H632,2)</f>
        <v>0</v>
      </c>
      <c r="BL632" s="17" t="s">
        <v>133</v>
      </c>
      <c r="BM632" s="147" t="s">
        <v>2342</v>
      </c>
    </row>
    <row r="633" spans="2:65" s="12" customFormat="1" ht="10.199999999999999">
      <c r="B633" s="153"/>
      <c r="D633" s="154" t="s">
        <v>360</v>
      </c>
      <c r="E633" s="155" t="s">
        <v>32</v>
      </c>
      <c r="F633" s="156" t="s">
        <v>361</v>
      </c>
      <c r="H633" s="155" t="s">
        <v>32</v>
      </c>
      <c r="I633" s="157"/>
      <c r="L633" s="153"/>
      <c r="M633" s="158"/>
      <c r="T633" s="159"/>
      <c r="AT633" s="155" t="s">
        <v>360</v>
      </c>
      <c r="AU633" s="155" t="s">
        <v>113</v>
      </c>
      <c r="AV633" s="12" t="s">
        <v>85</v>
      </c>
      <c r="AW633" s="12" t="s">
        <v>39</v>
      </c>
      <c r="AX633" s="12" t="s">
        <v>78</v>
      </c>
      <c r="AY633" s="155" t="s">
        <v>348</v>
      </c>
    </row>
    <row r="634" spans="2:65" s="12" customFormat="1" ht="20.399999999999999">
      <c r="B634" s="153"/>
      <c r="D634" s="154" t="s">
        <v>360</v>
      </c>
      <c r="E634" s="155" t="s">
        <v>32</v>
      </c>
      <c r="F634" s="156" t="s">
        <v>2343</v>
      </c>
      <c r="H634" s="155" t="s">
        <v>32</v>
      </c>
      <c r="I634" s="157"/>
      <c r="L634" s="153"/>
      <c r="M634" s="158"/>
      <c r="T634" s="159"/>
      <c r="AT634" s="155" t="s">
        <v>360</v>
      </c>
      <c r="AU634" s="155" t="s">
        <v>113</v>
      </c>
      <c r="AV634" s="12" t="s">
        <v>85</v>
      </c>
      <c r="AW634" s="12" t="s">
        <v>39</v>
      </c>
      <c r="AX634" s="12" t="s">
        <v>78</v>
      </c>
      <c r="AY634" s="155" t="s">
        <v>348</v>
      </c>
    </row>
    <row r="635" spans="2:65" s="13" customFormat="1" ht="10.199999999999999">
      <c r="B635" s="160"/>
      <c r="D635" s="154" t="s">
        <v>360</v>
      </c>
      <c r="E635" s="162" t="s">
        <v>32</v>
      </c>
      <c r="F635" s="170" t="s">
        <v>198</v>
      </c>
      <c r="H635" s="163">
        <v>11.76</v>
      </c>
      <c r="I635" s="164"/>
      <c r="L635" s="160"/>
      <c r="M635" s="165"/>
      <c r="T635" s="166"/>
      <c r="AT635" s="161" t="s">
        <v>360</v>
      </c>
      <c r="AU635" s="161" t="s">
        <v>113</v>
      </c>
      <c r="AV635" s="13" t="s">
        <v>87</v>
      </c>
      <c r="AW635" s="13" t="s">
        <v>39</v>
      </c>
      <c r="AX635" s="13" t="s">
        <v>85</v>
      </c>
      <c r="AY635" s="161" t="s">
        <v>348</v>
      </c>
    </row>
    <row r="636" spans="2:65" s="13" customFormat="1" ht="10.199999999999999">
      <c r="B636" s="160"/>
      <c r="D636" s="154" t="s">
        <v>360</v>
      </c>
      <c r="F636" s="162" t="s">
        <v>2344</v>
      </c>
      <c r="H636" s="163">
        <v>12.113</v>
      </c>
      <c r="I636" s="164"/>
      <c r="L636" s="160"/>
      <c r="M636" s="165"/>
      <c r="T636" s="166"/>
      <c r="AT636" s="161" t="s">
        <v>360</v>
      </c>
      <c r="AU636" s="161" t="s">
        <v>113</v>
      </c>
      <c r="AV636" s="13" t="s">
        <v>87</v>
      </c>
      <c r="AW636" s="13" t="s">
        <v>4</v>
      </c>
      <c r="AX636" s="13" t="s">
        <v>85</v>
      </c>
      <c r="AY636" s="161" t="s">
        <v>348</v>
      </c>
    </row>
    <row r="637" spans="2:65" s="1" customFormat="1" ht="37.799999999999997" customHeight="1">
      <c r="B637" s="33"/>
      <c r="C637" s="136" t="s">
        <v>732</v>
      </c>
      <c r="D637" s="136" t="s">
        <v>352</v>
      </c>
      <c r="E637" s="137" t="s">
        <v>1041</v>
      </c>
      <c r="F637" s="138" t="s">
        <v>1042</v>
      </c>
      <c r="G637" s="139" t="s">
        <v>420</v>
      </c>
      <c r="H637" s="140">
        <v>4.5</v>
      </c>
      <c r="I637" s="141"/>
      <c r="J637" s="142">
        <f>ROUND(I637*H637,2)</f>
        <v>0</v>
      </c>
      <c r="K637" s="138" t="s">
        <v>356</v>
      </c>
      <c r="L637" s="33"/>
      <c r="M637" s="143" t="s">
        <v>32</v>
      </c>
      <c r="N637" s="144" t="s">
        <v>49</v>
      </c>
      <c r="P637" s="145">
        <f>O637*H637</f>
        <v>0</v>
      </c>
      <c r="Q637" s="145">
        <v>1.0000000000000001E-5</v>
      </c>
      <c r="R637" s="145">
        <f>Q637*H637</f>
        <v>4.5000000000000003E-5</v>
      </c>
      <c r="S637" s="145">
        <v>0</v>
      </c>
      <c r="T637" s="146">
        <f>S637*H637</f>
        <v>0</v>
      </c>
      <c r="AR637" s="147" t="s">
        <v>133</v>
      </c>
      <c r="AT637" s="147" t="s">
        <v>352</v>
      </c>
      <c r="AU637" s="147" t="s">
        <v>113</v>
      </c>
      <c r="AY637" s="17" t="s">
        <v>348</v>
      </c>
      <c r="BE637" s="148">
        <f>IF(N637="základní",J637,0)</f>
        <v>0</v>
      </c>
      <c r="BF637" s="148">
        <f>IF(N637="snížená",J637,0)</f>
        <v>0</v>
      </c>
      <c r="BG637" s="148">
        <f>IF(N637="zákl. přenesená",J637,0)</f>
        <v>0</v>
      </c>
      <c r="BH637" s="148">
        <f>IF(N637="sníž. přenesená",J637,0)</f>
        <v>0</v>
      </c>
      <c r="BI637" s="148">
        <f>IF(N637="nulová",J637,0)</f>
        <v>0</v>
      </c>
      <c r="BJ637" s="17" t="s">
        <v>85</v>
      </c>
      <c r="BK637" s="148">
        <f>ROUND(I637*H637,2)</f>
        <v>0</v>
      </c>
      <c r="BL637" s="17" t="s">
        <v>133</v>
      </c>
      <c r="BM637" s="147" t="s">
        <v>2345</v>
      </c>
    </row>
    <row r="638" spans="2:65" s="1" customFormat="1" ht="10.199999999999999">
      <c r="B638" s="33"/>
      <c r="D638" s="149" t="s">
        <v>358</v>
      </c>
      <c r="F638" s="150" t="s">
        <v>1044</v>
      </c>
      <c r="I638" s="151"/>
      <c r="L638" s="33"/>
      <c r="M638" s="152"/>
      <c r="T638" s="54"/>
      <c r="AT638" s="17" t="s">
        <v>358</v>
      </c>
      <c r="AU638" s="17" t="s">
        <v>113</v>
      </c>
    </row>
    <row r="639" spans="2:65" s="12" customFormat="1" ht="10.199999999999999">
      <c r="B639" s="153"/>
      <c r="D639" s="154" t="s">
        <v>360</v>
      </c>
      <c r="E639" s="155" t="s">
        <v>32</v>
      </c>
      <c r="F639" s="156" t="s">
        <v>361</v>
      </c>
      <c r="H639" s="155" t="s">
        <v>32</v>
      </c>
      <c r="I639" s="157"/>
      <c r="L639" s="153"/>
      <c r="M639" s="158"/>
      <c r="T639" s="159"/>
      <c r="AT639" s="155" t="s">
        <v>360</v>
      </c>
      <c r="AU639" s="155" t="s">
        <v>113</v>
      </c>
      <c r="AV639" s="12" t="s">
        <v>85</v>
      </c>
      <c r="AW639" s="12" t="s">
        <v>39</v>
      </c>
      <c r="AX639" s="12" t="s">
        <v>78</v>
      </c>
      <c r="AY639" s="155" t="s">
        <v>348</v>
      </c>
    </row>
    <row r="640" spans="2:65" s="12" customFormat="1" ht="10.199999999999999">
      <c r="B640" s="153"/>
      <c r="D640" s="154" t="s">
        <v>360</v>
      </c>
      <c r="E640" s="155" t="s">
        <v>32</v>
      </c>
      <c r="F640" s="156" t="s">
        <v>982</v>
      </c>
      <c r="H640" s="155" t="s">
        <v>32</v>
      </c>
      <c r="I640" s="157"/>
      <c r="L640" s="153"/>
      <c r="M640" s="158"/>
      <c r="T640" s="159"/>
      <c r="AT640" s="155" t="s">
        <v>360</v>
      </c>
      <c r="AU640" s="155" t="s">
        <v>113</v>
      </c>
      <c r="AV640" s="12" t="s">
        <v>85</v>
      </c>
      <c r="AW640" s="12" t="s">
        <v>39</v>
      </c>
      <c r="AX640" s="12" t="s">
        <v>78</v>
      </c>
      <c r="AY640" s="155" t="s">
        <v>348</v>
      </c>
    </row>
    <row r="641" spans="2:65" s="12" customFormat="1" ht="10.199999999999999">
      <c r="B641" s="153"/>
      <c r="D641" s="154" t="s">
        <v>360</v>
      </c>
      <c r="E641" s="155" t="s">
        <v>32</v>
      </c>
      <c r="F641" s="156" t="s">
        <v>2335</v>
      </c>
      <c r="H641" s="155" t="s">
        <v>32</v>
      </c>
      <c r="I641" s="157"/>
      <c r="L641" s="153"/>
      <c r="M641" s="158"/>
      <c r="T641" s="159"/>
      <c r="AT641" s="155" t="s">
        <v>360</v>
      </c>
      <c r="AU641" s="155" t="s">
        <v>113</v>
      </c>
      <c r="AV641" s="12" t="s">
        <v>85</v>
      </c>
      <c r="AW641" s="12" t="s">
        <v>39</v>
      </c>
      <c r="AX641" s="12" t="s">
        <v>78</v>
      </c>
      <c r="AY641" s="155" t="s">
        <v>348</v>
      </c>
    </row>
    <row r="642" spans="2:65" s="12" customFormat="1" ht="10.199999999999999">
      <c r="B642" s="153"/>
      <c r="D642" s="154" t="s">
        <v>360</v>
      </c>
      <c r="E642" s="155" t="s">
        <v>32</v>
      </c>
      <c r="F642" s="156" t="s">
        <v>2336</v>
      </c>
      <c r="H642" s="155" t="s">
        <v>32</v>
      </c>
      <c r="I642" s="157"/>
      <c r="L642" s="153"/>
      <c r="M642" s="158"/>
      <c r="T642" s="159"/>
      <c r="AT642" s="155" t="s">
        <v>360</v>
      </c>
      <c r="AU642" s="155" t="s">
        <v>113</v>
      </c>
      <c r="AV642" s="12" t="s">
        <v>85</v>
      </c>
      <c r="AW642" s="12" t="s">
        <v>39</v>
      </c>
      <c r="AX642" s="12" t="s">
        <v>78</v>
      </c>
      <c r="AY642" s="155" t="s">
        <v>348</v>
      </c>
    </row>
    <row r="643" spans="2:65" s="13" customFormat="1" ht="10.199999999999999">
      <c r="B643" s="160"/>
      <c r="D643" s="154" t="s">
        <v>360</v>
      </c>
      <c r="E643" s="162" t="s">
        <v>32</v>
      </c>
      <c r="F643" s="170" t="s">
        <v>193</v>
      </c>
      <c r="H643" s="163">
        <v>4.5</v>
      </c>
      <c r="I643" s="164"/>
      <c r="L643" s="160"/>
      <c r="M643" s="165"/>
      <c r="T643" s="166"/>
      <c r="AT643" s="161" t="s">
        <v>360</v>
      </c>
      <c r="AU643" s="161" t="s">
        <v>113</v>
      </c>
      <c r="AV643" s="13" t="s">
        <v>87</v>
      </c>
      <c r="AW643" s="13" t="s">
        <v>39</v>
      </c>
      <c r="AX643" s="13" t="s">
        <v>85</v>
      </c>
      <c r="AY643" s="161" t="s">
        <v>348</v>
      </c>
    </row>
    <row r="644" spans="2:65" s="11" customFormat="1" ht="20.85" customHeight="1">
      <c r="B644" s="124"/>
      <c r="D644" s="125" t="s">
        <v>77</v>
      </c>
      <c r="E644" s="134" t="s">
        <v>1045</v>
      </c>
      <c r="F644" s="134" t="s">
        <v>2346</v>
      </c>
      <c r="I644" s="127"/>
      <c r="J644" s="135">
        <f>BK644</f>
        <v>0</v>
      </c>
      <c r="L644" s="124"/>
      <c r="M644" s="129"/>
      <c r="P644" s="130">
        <f>SUM(P645:P696)</f>
        <v>0</v>
      </c>
      <c r="R644" s="130">
        <f>SUM(R645:R696)</f>
        <v>0</v>
      </c>
      <c r="T644" s="131">
        <f>SUM(T645:T696)</f>
        <v>0</v>
      </c>
      <c r="AR644" s="125" t="s">
        <v>85</v>
      </c>
      <c r="AT644" s="132" t="s">
        <v>77</v>
      </c>
      <c r="AU644" s="132" t="s">
        <v>87</v>
      </c>
      <c r="AY644" s="125" t="s">
        <v>348</v>
      </c>
      <c r="BK644" s="133">
        <f>SUM(BK645:BK696)</f>
        <v>0</v>
      </c>
    </row>
    <row r="645" spans="2:65" s="1" customFormat="1" ht="44.25" customHeight="1">
      <c r="B645" s="33"/>
      <c r="C645" s="136" t="s">
        <v>734</v>
      </c>
      <c r="D645" s="136" t="s">
        <v>352</v>
      </c>
      <c r="E645" s="137" t="s">
        <v>1287</v>
      </c>
      <c r="F645" s="138" t="s">
        <v>1288</v>
      </c>
      <c r="G645" s="139" t="s">
        <v>420</v>
      </c>
      <c r="H645" s="140">
        <v>6</v>
      </c>
      <c r="I645" s="141"/>
      <c r="J645" s="142">
        <f>ROUND(I645*H645,2)</f>
        <v>0</v>
      </c>
      <c r="K645" s="138" t="s">
        <v>356</v>
      </c>
      <c r="L645" s="33"/>
      <c r="M645" s="143" t="s">
        <v>32</v>
      </c>
      <c r="N645" s="144" t="s">
        <v>49</v>
      </c>
      <c r="P645" s="145">
        <f>O645*H645</f>
        <v>0</v>
      </c>
      <c r="Q645" s="145">
        <v>0</v>
      </c>
      <c r="R645" s="145">
        <f>Q645*H645</f>
        <v>0</v>
      </c>
      <c r="S645" s="145">
        <v>0</v>
      </c>
      <c r="T645" s="146">
        <f>S645*H645</f>
        <v>0</v>
      </c>
      <c r="AR645" s="147" t="s">
        <v>133</v>
      </c>
      <c r="AT645" s="147" t="s">
        <v>352</v>
      </c>
      <c r="AU645" s="147" t="s">
        <v>113</v>
      </c>
      <c r="AY645" s="17" t="s">
        <v>348</v>
      </c>
      <c r="BE645" s="148">
        <f>IF(N645="základní",J645,0)</f>
        <v>0</v>
      </c>
      <c r="BF645" s="148">
        <f>IF(N645="snížená",J645,0)</f>
        <v>0</v>
      </c>
      <c r="BG645" s="148">
        <f>IF(N645="zákl. přenesená",J645,0)</f>
        <v>0</v>
      </c>
      <c r="BH645" s="148">
        <f>IF(N645="sníž. přenesená",J645,0)</f>
        <v>0</v>
      </c>
      <c r="BI645" s="148">
        <f>IF(N645="nulová",J645,0)</f>
        <v>0</v>
      </c>
      <c r="BJ645" s="17" t="s">
        <v>85</v>
      </c>
      <c r="BK645" s="148">
        <f>ROUND(I645*H645,2)</f>
        <v>0</v>
      </c>
      <c r="BL645" s="17" t="s">
        <v>133</v>
      </c>
      <c r="BM645" s="147" t="s">
        <v>2347</v>
      </c>
    </row>
    <row r="646" spans="2:65" s="1" customFormat="1" ht="10.199999999999999">
      <c r="B646" s="33"/>
      <c r="D646" s="149" t="s">
        <v>358</v>
      </c>
      <c r="F646" s="150" t="s">
        <v>1290</v>
      </c>
      <c r="I646" s="151"/>
      <c r="L646" s="33"/>
      <c r="M646" s="152"/>
      <c r="T646" s="54"/>
      <c r="AT646" s="17" t="s">
        <v>358</v>
      </c>
      <c r="AU646" s="17" t="s">
        <v>113</v>
      </c>
    </row>
    <row r="647" spans="2:65" s="12" customFormat="1" ht="10.199999999999999">
      <c r="B647" s="153"/>
      <c r="D647" s="154" t="s">
        <v>360</v>
      </c>
      <c r="E647" s="155" t="s">
        <v>32</v>
      </c>
      <c r="F647" s="156" t="s">
        <v>1162</v>
      </c>
      <c r="H647" s="155" t="s">
        <v>32</v>
      </c>
      <c r="I647" s="157"/>
      <c r="L647" s="153"/>
      <c r="M647" s="158"/>
      <c r="T647" s="159"/>
      <c r="AT647" s="155" t="s">
        <v>360</v>
      </c>
      <c r="AU647" s="155" t="s">
        <v>113</v>
      </c>
      <c r="AV647" s="12" t="s">
        <v>85</v>
      </c>
      <c r="AW647" s="12" t="s">
        <v>39</v>
      </c>
      <c r="AX647" s="12" t="s">
        <v>78</v>
      </c>
      <c r="AY647" s="155" t="s">
        <v>348</v>
      </c>
    </row>
    <row r="648" spans="2:65" s="12" customFormat="1" ht="10.199999999999999">
      <c r="B648" s="153"/>
      <c r="D648" s="154" t="s">
        <v>360</v>
      </c>
      <c r="E648" s="155" t="s">
        <v>32</v>
      </c>
      <c r="F648" s="156" t="s">
        <v>2348</v>
      </c>
      <c r="H648" s="155" t="s">
        <v>32</v>
      </c>
      <c r="I648" s="157"/>
      <c r="L648" s="153"/>
      <c r="M648" s="158"/>
      <c r="T648" s="159"/>
      <c r="AT648" s="155" t="s">
        <v>360</v>
      </c>
      <c r="AU648" s="155" t="s">
        <v>113</v>
      </c>
      <c r="AV648" s="12" t="s">
        <v>85</v>
      </c>
      <c r="AW648" s="12" t="s">
        <v>39</v>
      </c>
      <c r="AX648" s="12" t="s">
        <v>78</v>
      </c>
      <c r="AY648" s="155" t="s">
        <v>348</v>
      </c>
    </row>
    <row r="649" spans="2:65" s="12" customFormat="1" ht="10.199999999999999">
      <c r="B649" s="153"/>
      <c r="D649" s="154" t="s">
        <v>360</v>
      </c>
      <c r="E649" s="155" t="s">
        <v>32</v>
      </c>
      <c r="F649" s="156" t="s">
        <v>2349</v>
      </c>
      <c r="H649" s="155" t="s">
        <v>32</v>
      </c>
      <c r="I649" s="157"/>
      <c r="L649" s="153"/>
      <c r="M649" s="158"/>
      <c r="T649" s="159"/>
      <c r="AT649" s="155" t="s">
        <v>360</v>
      </c>
      <c r="AU649" s="155" t="s">
        <v>113</v>
      </c>
      <c r="AV649" s="12" t="s">
        <v>85</v>
      </c>
      <c r="AW649" s="12" t="s">
        <v>39</v>
      </c>
      <c r="AX649" s="12" t="s">
        <v>78</v>
      </c>
      <c r="AY649" s="155" t="s">
        <v>348</v>
      </c>
    </row>
    <row r="650" spans="2:65" s="13" customFormat="1" ht="10.199999999999999">
      <c r="B650" s="160"/>
      <c r="D650" s="154" t="s">
        <v>360</v>
      </c>
      <c r="E650" s="161" t="s">
        <v>32</v>
      </c>
      <c r="F650" s="162" t="s">
        <v>2350</v>
      </c>
      <c r="H650" s="163">
        <v>6</v>
      </c>
      <c r="I650" s="164"/>
      <c r="L650" s="160"/>
      <c r="M650" s="165"/>
      <c r="T650" s="166"/>
      <c r="AT650" s="161" t="s">
        <v>360</v>
      </c>
      <c r="AU650" s="161" t="s">
        <v>113</v>
      </c>
      <c r="AV650" s="13" t="s">
        <v>87</v>
      </c>
      <c r="AW650" s="13" t="s">
        <v>39</v>
      </c>
      <c r="AX650" s="13" t="s">
        <v>85</v>
      </c>
      <c r="AY650" s="161" t="s">
        <v>348</v>
      </c>
    </row>
    <row r="651" spans="2:65" s="1" customFormat="1" ht="24.15" customHeight="1">
      <c r="B651" s="33"/>
      <c r="C651" s="136" t="s">
        <v>739</v>
      </c>
      <c r="D651" s="136" t="s">
        <v>352</v>
      </c>
      <c r="E651" s="137" t="s">
        <v>1294</v>
      </c>
      <c r="F651" s="138" t="s">
        <v>1295</v>
      </c>
      <c r="G651" s="139" t="s">
        <v>420</v>
      </c>
      <c r="H651" s="140">
        <v>45.38</v>
      </c>
      <c r="I651" s="141"/>
      <c r="J651" s="142">
        <f>ROUND(I651*H651,2)</f>
        <v>0</v>
      </c>
      <c r="K651" s="138" t="s">
        <v>356</v>
      </c>
      <c r="L651" s="33"/>
      <c r="M651" s="143" t="s">
        <v>32</v>
      </c>
      <c r="N651" s="144" t="s">
        <v>49</v>
      </c>
      <c r="P651" s="145">
        <f>O651*H651</f>
        <v>0</v>
      </c>
      <c r="Q651" s="145">
        <v>0</v>
      </c>
      <c r="R651" s="145">
        <f>Q651*H651</f>
        <v>0</v>
      </c>
      <c r="S651" s="145">
        <v>0</v>
      </c>
      <c r="T651" s="146">
        <f>S651*H651</f>
        <v>0</v>
      </c>
      <c r="AR651" s="147" t="s">
        <v>133</v>
      </c>
      <c r="AT651" s="147" t="s">
        <v>352</v>
      </c>
      <c r="AU651" s="147" t="s">
        <v>113</v>
      </c>
      <c r="AY651" s="17" t="s">
        <v>348</v>
      </c>
      <c r="BE651" s="148">
        <f>IF(N651="základní",J651,0)</f>
        <v>0</v>
      </c>
      <c r="BF651" s="148">
        <f>IF(N651="snížená",J651,0)</f>
        <v>0</v>
      </c>
      <c r="BG651" s="148">
        <f>IF(N651="zákl. přenesená",J651,0)</f>
        <v>0</v>
      </c>
      <c r="BH651" s="148">
        <f>IF(N651="sníž. přenesená",J651,0)</f>
        <v>0</v>
      </c>
      <c r="BI651" s="148">
        <f>IF(N651="nulová",J651,0)</f>
        <v>0</v>
      </c>
      <c r="BJ651" s="17" t="s">
        <v>85</v>
      </c>
      <c r="BK651" s="148">
        <f>ROUND(I651*H651,2)</f>
        <v>0</v>
      </c>
      <c r="BL651" s="17" t="s">
        <v>133</v>
      </c>
      <c r="BM651" s="147" t="s">
        <v>2351</v>
      </c>
    </row>
    <row r="652" spans="2:65" s="1" customFormat="1" ht="10.199999999999999">
      <c r="B652" s="33"/>
      <c r="D652" s="149" t="s">
        <v>358</v>
      </c>
      <c r="F652" s="150" t="s">
        <v>1297</v>
      </c>
      <c r="I652" s="151"/>
      <c r="L652" s="33"/>
      <c r="M652" s="152"/>
      <c r="T652" s="54"/>
      <c r="AT652" s="17" t="s">
        <v>358</v>
      </c>
      <c r="AU652" s="17" t="s">
        <v>113</v>
      </c>
    </row>
    <row r="653" spans="2:65" s="12" customFormat="1" ht="10.199999999999999">
      <c r="B653" s="153"/>
      <c r="D653" s="154" t="s">
        <v>360</v>
      </c>
      <c r="E653" s="155" t="s">
        <v>32</v>
      </c>
      <c r="F653" s="156" t="s">
        <v>361</v>
      </c>
      <c r="H653" s="155" t="s">
        <v>32</v>
      </c>
      <c r="I653" s="157"/>
      <c r="L653" s="153"/>
      <c r="M653" s="158"/>
      <c r="T653" s="159"/>
      <c r="AT653" s="155" t="s">
        <v>360</v>
      </c>
      <c r="AU653" s="155" t="s">
        <v>113</v>
      </c>
      <c r="AV653" s="12" t="s">
        <v>85</v>
      </c>
      <c r="AW653" s="12" t="s">
        <v>39</v>
      </c>
      <c r="AX653" s="12" t="s">
        <v>78</v>
      </c>
      <c r="AY653" s="155" t="s">
        <v>348</v>
      </c>
    </row>
    <row r="654" spans="2:65" s="12" customFormat="1" ht="10.199999999999999">
      <c r="B654" s="153"/>
      <c r="D654" s="154" t="s">
        <v>360</v>
      </c>
      <c r="E654" s="155" t="s">
        <v>32</v>
      </c>
      <c r="F654" s="156" t="s">
        <v>1162</v>
      </c>
      <c r="H654" s="155" t="s">
        <v>32</v>
      </c>
      <c r="I654" s="157"/>
      <c r="L654" s="153"/>
      <c r="M654" s="158"/>
      <c r="T654" s="159"/>
      <c r="AT654" s="155" t="s">
        <v>360</v>
      </c>
      <c r="AU654" s="155" t="s">
        <v>113</v>
      </c>
      <c r="AV654" s="12" t="s">
        <v>85</v>
      </c>
      <c r="AW654" s="12" t="s">
        <v>39</v>
      </c>
      <c r="AX654" s="12" t="s">
        <v>78</v>
      </c>
      <c r="AY654" s="155" t="s">
        <v>348</v>
      </c>
    </row>
    <row r="655" spans="2:65" s="12" customFormat="1" ht="10.199999999999999">
      <c r="B655" s="153"/>
      <c r="D655" s="154" t="s">
        <v>360</v>
      </c>
      <c r="E655" s="155" t="s">
        <v>32</v>
      </c>
      <c r="F655" s="156" t="s">
        <v>2352</v>
      </c>
      <c r="H655" s="155" t="s">
        <v>32</v>
      </c>
      <c r="I655" s="157"/>
      <c r="L655" s="153"/>
      <c r="M655" s="158"/>
      <c r="T655" s="159"/>
      <c r="AT655" s="155" t="s">
        <v>360</v>
      </c>
      <c r="AU655" s="155" t="s">
        <v>113</v>
      </c>
      <c r="AV655" s="12" t="s">
        <v>85</v>
      </c>
      <c r="AW655" s="12" t="s">
        <v>39</v>
      </c>
      <c r="AX655" s="12" t="s">
        <v>78</v>
      </c>
      <c r="AY655" s="155" t="s">
        <v>348</v>
      </c>
    </row>
    <row r="656" spans="2:65" s="12" customFormat="1" ht="10.199999999999999">
      <c r="B656" s="153"/>
      <c r="D656" s="154" t="s">
        <v>360</v>
      </c>
      <c r="E656" s="155" t="s">
        <v>32</v>
      </c>
      <c r="F656" s="156" t="s">
        <v>2353</v>
      </c>
      <c r="H656" s="155" t="s">
        <v>32</v>
      </c>
      <c r="I656" s="157"/>
      <c r="L656" s="153"/>
      <c r="M656" s="158"/>
      <c r="T656" s="159"/>
      <c r="AT656" s="155" t="s">
        <v>360</v>
      </c>
      <c r="AU656" s="155" t="s">
        <v>113</v>
      </c>
      <c r="AV656" s="12" t="s">
        <v>85</v>
      </c>
      <c r="AW656" s="12" t="s">
        <v>39</v>
      </c>
      <c r="AX656" s="12" t="s">
        <v>78</v>
      </c>
      <c r="AY656" s="155" t="s">
        <v>348</v>
      </c>
    </row>
    <row r="657" spans="2:65" s="12" customFormat="1" ht="20.399999999999999">
      <c r="B657" s="153"/>
      <c r="D657" s="154" t="s">
        <v>360</v>
      </c>
      <c r="E657" s="155" t="s">
        <v>32</v>
      </c>
      <c r="F657" s="156" t="s">
        <v>2354</v>
      </c>
      <c r="H657" s="155" t="s">
        <v>32</v>
      </c>
      <c r="I657" s="157"/>
      <c r="L657" s="153"/>
      <c r="M657" s="158"/>
      <c r="T657" s="159"/>
      <c r="AT657" s="155" t="s">
        <v>360</v>
      </c>
      <c r="AU657" s="155" t="s">
        <v>113</v>
      </c>
      <c r="AV657" s="12" t="s">
        <v>85</v>
      </c>
      <c r="AW657" s="12" t="s">
        <v>39</v>
      </c>
      <c r="AX657" s="12" t="s">
        <v>78</v>
      </c>
      <c r="AY657" s="155" t="s">
        <v>348</v>
      </c>
    </row>
    <row r="658" spans="2:65" s="13" customFormat="1" ht="10.199999999999999">
      <c r="B658" s="160"/>
      <c r="D658" s="154" t="s">
        <v>360</v>
      </c>
      <c r="E658" s="162" t="s">
        <v>32</v>
      </c>
      <c r="F658" s="170" t="s">
        <v>124</v>
      </c>
      <c r="H658" s="163">
        <v>45.38</v>
      </c>
      <c r="I658" s="164"/>
      <c r="L658" s="160"/>
      <c r="M658" s="165"/>
      <c r="T658" s="166"/>
      <c r="AT658" s="161" t="s">
        <v>360</v>
      </c>
      <c r="AU658" s="161" t="s">
        <v>113</v>
      </c>
      <c r="AV658" s="13" t="s">
        <v>87</v>
      </c>
      <c r="AW658" s="13" t="s">
        <v>39</v>
      </c>
      <c r="AX658" s="13" t="s">
        <v>85</v>
      </c>
      <c r="AY658" s="161" t="s">
        <v>348</v>
      </c>
    </row>
    <row r="659" spans="2:65" s="1" customFormat="1" ht="24.15" customHeight="1">
      <c r="B659" s="33"/>
      <c r="C659" s="136" t="s">
        <v>744</v>
      </c>
      <c r="D659" s="136" t="s">
        <v>352</v>
      </c>
      <c r="E659" s="137" t="s">
        <v>1301</v>
      </c>
      <c r="F659" s="138" t="s">
        <v>1302</v>
      </c>
      <c r="G659" s="139" t="s">
        <v>420</v>
      </c>
      <c r="H659" s="140">
        <v>181.52</v>
      </c>
      <c r="I659" s="141"/>
      <c r="J659" s="142">
        <f>ROUND(I659*H659,2)</f>
        <v>0</v>
      </c>
      <c r="K659" s="138" t="s">
        <v>356</v>
      </c>
      <c r="L659" s="33"/>
      <c r="M659" s="143" t="s">
        <v>32</v>
      </c>
      <c r="N659" s="144" t="s">
        <v>49</v>
      </c>
      <c r="P659" s="145">
        <f>O659*H659</f>
        <v>0</v>
      </c>
      <c r="Q659" s="145">
        <v>0</v>
      </c>
      <c r="R659" s="145">
        <f>Q659*H659</f>
        <v>0</v>
      </c>
      <c r="S659" s="145">
        <v>0</v>
      </c>
      <c r="T659" s="146">
        <f>S659*H659</f>
        <v>0</v>
      </c>
      <c r="AR659" s="147" t="s">
        <v>133</v>
      </c>
      <c r="AT659" s="147" t="s">
        <v>352</v>
      </c>
      <c r="AU659" s="147" t="s">
        <v>113</v>
      </c>
      <c r="AY659" s="17" t="s">
        <v>348</v>
      </c>
      <c r="BE659" s="148">
        <f>IF(N659="základní",J659,0)</f>
        <v>0</v>
      </c>
      <c r="BF659" s="148">
        <f>IF(N659="snížená",J659,0)</f>
        <v>0</v>
      </c>
      <c r="BG659" s="148">
        <f>IF(N659="zákl. přenesená",J659,0)</f>
        <v>0</v>
      </c>
      <c r="BH659" s="148">
        <f>IF(N659="sníž. přenesená",J659,0)</f>
        <v>0</v>
      </c>
      <c r="BI659" s="148">
        <f>IF(N659="nulová",J659,0)</f>
        <v>0</v>
      </c>
      <c r="BJ659" s="17" t="s">
        <v>85</v>
      </c>
      <c r="BK659" s="148">
        <f>ROUND(I659*H659,2)</f>
        <v>0</v>
      </c>
      <c r="BL659" s="17" t="s">
        <v>133</v>
      </c>
      <c r="BM659" s="147" t="s">
        <v>2355</v>
      </c>
    </row>
    <row r="660" spans="2:65" s="1" customFormat="1" ht="10.199999999999999">
      <c r="B660" s="33"/>
      <c r="D660" s="149" t="s">
        <v>358</v>
      </c>
      <c r="F660" s="150" t="s">
        <v>1304</v>
      </c>
      <c r="I660" s="151"/>
      <c r="L660" s="33"/>
      <c r="M660" s="152"/>
      <c r="T660" s="54"/>
      <c r="AT660" s="17" t="s">
        <v>358</v>
      </c>
      <c r="AU660" s="17" t="s">
        <v>113</v>
      </c>
    </row>
    <row r="661" spans="2:65" s="12" customFormat="1" ht="10.199999999999999">
      <c r="B661" s="153"/>
      <c r="D661" s="154" t="s">
        <v>360</v>
      </c>
      <c r="E661" s="155" t="s">
        <v>32</v>
      </c>
      <c r="F661" s="156" t="s">
        <v>361</v>
      </c>
      <c r="H661" s="155" t="s">
        <v>32</v>
      </c>
      <c r="I661" s="157"/>
      <c r="L661" s="153"/>
      <c r="M661" s="158"/>
      <c r="T661" s="159"/>
      <c r="AT661" s="155" t="s">
        <v>360</v>
      </c>
      <c r="AU661" s="155" t="s">
        <v>113</v>
      </c>
      <c r="AV661" s="12" t="s">
        <v>85</v>
      </c>
      <c r="AW661" s="12" t="s">
        <v>39</v>
      </c>
      <c r="AX661" s="12" t="s">
        <v>78</v>
      </c>
      <c r="AY661" s="155" t="s">
        <v>348</v>
      </c>
    </row>
    <row r="662" spans="2:65" s="12" customFormat="1" ht="10.199999999999999">
      <c r="B662" s="153"/>
      <c r="D662" s="154" t="s">
        <v>360</v>
      </c>
      <c r="E662" s="155" t="s">
        <v>32</v>
      </c>
      <c r="F662" s="156" t="s">
        <v>1162</v>
      </c>
      <c r="H662" s="155" t="s">
        <v>32</v>
      </c>
      <c r="I662" s="157"/>
      <c r="L662" s="153"/>
      <c r="M662" s="158"/>
      <c r="T662" s="159"/>
      <c r="AT662" s="155" t="s">
        <v>360</v>
      </c>
      <c r="AU662" s="155" t="s">
        <v>113</v>
      </c>
      <c r="AV662" s="12" t="s">
        <v>85</v>
      </c>
      <c r="AW662" s="12" t="s">
        <v>39</v>
      </c>
      <c r="AX662" s="12" t="s">
        <v>78</v>
      </c>
      <c r="AY662" s="155" t="s">
        <v>348</v>
      </c>
    </row>
    <row r="663" spans="2:65" s="12" customFormat="1" ht="10.199999999999999">
      <c r="B663" s="153"/>
      <c r="D663" s="154" t="s">
        <v>360</v>
      </c>
      <c r="E663" s="155" t="s">
        <v>32</v>
      </c>
      <c r="F663" s="156" t="s">
        <v>2352</v>
      </c>
      <c r="H663" s="155" t="s">
        <v>32</v>
      </c>
      <c r="I663" s="157"/>
      <c r="L663" s="153"/>
      <c r="M663" s="158"/>
      <c r="T663" s="159"/>
      <c r="AT663" s="155" t="s">
        <v>360</v>
      </c>
      <c r="AU663" s="155" t="s">
        <v>113</v>
      </c>
      <c r="AV663" s="12" t="s">
        <v>85</v>
      </c>
      <c r="AW663" s="12" t="s">
        <v>39</v>
      </c>
      <c r="AX663" s="12" t="s">
        <v>78</v>
      </c>
      <c r="AY663" s="155" t="s">
        <v>348</v>
      </c>
    </row>
    <row r="664" spans="2:65" s="12" customFormat="1" ht="10.199999999999999">
      <c r="B664" s="153"/>
      <c r="D664" s="154" t="s">
        <v>360</v>
      </c>
      <c r="E664" s="155" t="s">
        <v>32</v>
      </c>
      <c r="F664" s="156" t="s">
        <v>2353</v>
      </c>
      <c r="H664" s="155" t="s">
        <v>32</v>
      </c>
      <c r="I664" s="157"/>
      <c r="L664" s="153"/>
      <c r="M664" s="158"/>
      <c r="T664" s="159"/>
      <c r="AT664" s="155" t="s">
        <v>360</v>
      </c>
      <c r="AU664" s="155" t="s">
        <v>113</v>
      </c>
      <c r="AV664" s="12" t="s">
        <v>85</v>
      </c>
      <c r="AW664" s="12" t="s">
        <v>39</v>
      </c>
      <c r="AX664" s="12" t="s">
        <v>78</v>
      </c>
      <c r="AY664" s="155" t="s">
        <v>348</v>
      </c>
    </row>
    <row r="665" spans="2:65" s="12" customFormat="1" ht="20.399999999999999">
      <c r="B665" s="153"/>
      <c r="D665" s="154" t="s">
        <v>360</v>
      </c>
      <c r="E665" s="155" t="s">
        <v>32</v>
      </c>
      <c r="F665" s="156" t="s">
        <v>2356</v>
      </c>
      <c r="H665" s="155" t="s">
        <v>32</v>
      </c>
      <c r="I665" s="157"/>
      <c r="L665" s="153"/>
      <c r="M665" s="158"/>
      <c r="T665" s="159"/>
      <c r="AT665" s="155" t="s">
        <v>360</v>
      </c>
      <c r="AU665" s="155" t="s">
        <v>113</v>
      </c>
      <c r="AV665" s="12" t="s">
        <v>85</v>
      </c>
      <c r="AW665" s="12" t="s">
        <v>39</v>
      </c>
      <c r="AX665" s="12" t="s">
        <v>78</v>
      </c>
      <c r="AY665" s="155" t="s">
        <v>348</v>
      </c>
    </row>
    <row r="666" spans="2:65" s="13" customFormat="1" ht="10.199999999999999">
      <c r="B666" s="160"/>
      <c r="D666" s="154" t="s">
        <v>360</v>
      </c>
      <c r="E666" s="162" t="s">
        <v>32</v>
      </c>
      <c r="F666" s="170" t="s">
        <v>121</v>
      </c>
      <c r="H666" s="163">
        <v>181.52</v>
      </c>
      <c r="I666" s="164"/>
      <c r="L666" s="160"/>
      <c r="M666" s="165"/>
      <c r="T666" s="166"/>
      <c r="AT666" s="161" t="s">
        <v>360</v>
      </c>
      <c r="AU666" s="161" t="s">
        <v>113</v>
      </c>
      <c r="AV666" s="13" t="s">
        <v>87</v>
      </c>
      <c r="AW666" s="13" t="s">
        <v>39</v>
      </c>
      <c r="AX666" s="13" t="s">
        <v>85</v>
      </c>
      <c r="AY666" s="161" t="s">
        <v>348</v>
      </c>
    </row>
    <row r="667" spans="2:65" s="1" customFormat="1" ht="24.15" customHeight="1">
      <c r="B667" s="33"/>
      <c r="C667" s="136" t="s">
        <v>749</v>
      </c>
      <c r="D667" s="136" t="s">
        <v>352</v>
      </c>
      <c r="E667" s="137" t="s">
        <v>2357</v>
      </c>
      <c r="F667" s="138" t="s">
        <v>2358</v>
      </c>
      <c r="G667" s="139" t="s">
        <v>420</v>
      </c>
      <c r="H667" s="140">
        <v>309.76</v>
      </c>
      <c r="I667" s="141"/>
      <c r="J667" s="142">
        <f>ROUND(I667*H667,2)</f>
        <v>0</v>
      </c>
      <c r="K667" s="138" t="s">
        <v>356</v>
      </c>
      <c r="L667" s="33"/>
      <c r="M667" s="143" t="s">
        <v>32</v>
      </c>
      <c r="N667" s="144" t="s">
        <v>49</v>
      </c>
      <c r="P667" s="145">
        <f>O667*H667</f>
        <v>0</v>
      </c>
      <c r="Q667" s="145">
        <v>0</v>
      </c>
      <c r="R667" s="145">
        <f>Q667*H667</f>
        <v>0</v>
      </c>
      <c r="S667" s="145">
        <v>0</v>
      </c>
      <c r="T667" s="146">
        <f>S667*H667</f>
        <v>0</v>
      </c>
      <c r="AR667" s="147" t="s">
        <v>133</v>
      </c>
      <c r="AT667" s="147" t="s">
        <v>352</v>
      </c>
      <c r="AU667" s="147" t="s">
        <v>113</v>
      </c>
      <c r="AY667" s="17" t="s">
        <v>348</v>
      </c>
      <c r="BE667" s="148">
        <f>IF(N667="základní",J667,0)</f>
        <v>0</v>
      </c>
      <c r="BF667" s="148">
        <f>IF(N667="snížená",J667,0)</f>
        <v>0</v>
      </c>
      <c r="BG667" s="148">
        <f>IF(N667="zákl. přenesená",J667,0)</f>
        <v>0</v>
      </c>
      <c r="BH667" s="148">
        <f>IF(N667="sníž. přenesená",J667,0)</f>
        <v>0</v>
      </c>
      <c r="BI667" s="148">
        <f>IF(N667="nulová",J667,0)</f>
        <v>0</v>
      </c>
      <c r="BJ667" s="17" t="s">
        <v>85</v>
      </c>
      <c r="BK667" s="148">
        <f>ROUND(I667*H667,2)</f>
        <v>0</v>
      </c>
      <c r="BL667" s="17" t="s">
        <v>133</v>
      </c>
      <c r="BM667" s="147" t="s">
        <v>2359</v>
      </c>
    </row>
    <row r="668" spans="2:65" s="1" customFormat="1" ht="10.199999999999999">
      <c r="B668" s="33"/>
      <c r="D668" s="149" t="s">
        <v>358</v>
      </c>
      <c r="F668" s="150" t="s">
        <v>2360</v>
      </c>
      <c r="I668" s="151"/>
      <c r="L668" s="33"/>
      <c r="M668" s="152"/>
      <c r="T668" s="54"/>
      <c r="AT668" s="17" t="s">
        <v>358</v>
      </c>
      <c r="AU668" s="17" t="s">
        <v>113</v>
      </c>
    </row>
    <row r="669" spans="2:65" s="12" customFormat="1" ht="10.199999999999999">
      <c r="B669" s="153"/>
      <c r="D669" s="154" t="s">
        <v>360</v>
      </c>
      <c r="E669" s="155" t="s">
        <v>32</v>
      </c>
      <c r="F669" s="156" t="s">
        <v>361</v>
      </c>
      <c r="H669" s="155" t="s">
        <v>32</v>
      </c>
      <c r="I669" s="157"/>
      <c r="L669" s="153"/>
      <c r="M669" s="158"/>
      <c r="T669" s="159"/>
      <c r="AT669" s="155" t="s">
        <v>360</v>
      </c>
      <c r="AU669" s="155" t="s">
        <v>113</v>
      </c>
      <c r="AV669" s="12" t="s">
        <v>85</v>
      </c>
      <c r="AW669" s="12" t="s">
        <v>39</v>
      </c>
      <c r="AX669" s="12" t="s">
        <v>78</v>
      </c>
      <c r="AY669" s="155" t="s">
        <v>348</v>
      </c>
    </row>
    <row r="670" spans="2:65" s="12" customFormat="1" ht="10.199999999999999">
      <c r="B670" s="153"/>
      <c r="D670" s="154" t="s">
        <v>360</v>
      </c>
      <c r="E670" s="155" t="s">
        <v>32</v>
      </c>
      <c r="F670" s="156" t="s">
        <v>1162</v>
      </c>
      <c r="H670" s="155" t="s">
        <v>32</v>
      </c>
      <c r="I670" s="157"/>
      <c r="L670" s="153"/>
      <c r="M670" s="158"/>
      <c r="T670" s="159"/>
      <c r="AT670" s="155" t="s">
        <v>360</v>
      </c>
      <c r="AU670" s="155" t="s">
        <v>113</v>
      </c>
      <c r="AV670" s="12" t="s">
        <v>85</v>
      </c>
      <c r="AW670" s="12" t="s">
        <v>39</v>
      </c>
      <c r="AX670" s="12" t="s">
        <v>78</v>
      </c>
      <c r="AY670" s="155" t="s">
        <v>348</v>
      </c>
    </row>
    <row r="671" spans="2:65" s="12" customFormat="1" ht="10.199999999999999">
      <c r="B671" s="153"/>
      <c r="D671" s="154" t="s">
        <v>360</v>
      </c>
      <c r="E671" s="155" t="s">
        <v>32</v>
      </c>
      <c r="F671" s="156" t="s">
        <v>2352</v>
      </c>
      <c r="H671" s="155" t="s">
        <v>32</v>
      </c>
      <c r="I671" s="157"/>
      <c r="L671" s="153"/>
      <c r="M671" s="158"/>
      <c r="T671" s="159"/>
      <c r="AT671" s="155" t="s">
        <v>360</v>
      </c>
      <c r="AU671" s="155" t="s">
        <v>113</v>
      </c>
      <c r="AV671" s="12" t="s">
        <v>85</v>
      </c>
      <c r="AW671" s="12" t="s">
        <v>39</v>
      </c>
      <c r="AX671" s="12" t="s">
        <v>78</v>
      </c>
      <c r="AY671" s="155" t="s">
        <v>348</v>
      </c>
    </row>
    <row r="672" spans="2:65" s="12" customFormat="1" ht="10.199999999999999">
      <c r="B672" s="153"/>
      <c r="D672" s="154" t="s">
        <v>360</v>
      </c>
      <c r="E672" s="155" t="s">
        <v>32</v>
      </c>
      <c r="F672" s="156" t="s">
        <v>2361</v>
      </c>
      <c r="H672" s="155" t="s">
        <v>32</v>
      </c>
      <c r="I672" s="157"/>
      <c r="L672" s="153"/>
      <c r="M672" s="158"/>
      <c r="T672" s="159"/>
      <c r="AT672" s="155" t="s">
        <v>360</v>
      </c>
      <c r="AU672" s="155" t="s">
        <v>113</v>
      </c>
      <c r="AV672" s="12" t="s">
        <v>85</v>
      </c>
      <c r="AW672" s="12" t="s">
        <v>39</v>
      </c>
      <c r="AX672" s="12" t="s">
        <v>78</v>
      </c>
      <c r="AY672" s="155" t="s">
        <v>348</v>
      </c>
    </row>
    <row r="673" spans="2:65" s="13" customFormat="1" ht="10.199999999999999">
      <c r="B673" s="160"/>
      <c r="D673" s="154" t="s">
        <v>360</v>
      </c>
      <c r="E673" s="162" t="s">
        <v>32</v>
      </c>
      <c r="F673" s="170" t="s">
        <v>127</v>
      </c>
      <c r="H673" s="163">
        <v>309.76</v>
      </c>
      <c r="I673" s="164"/>
      <c r="L673" s="160"/>
      <c r="M673" s="165"/>
      <c r="T673" s="166"/>
      <c r="AT673" s="161" t="s">
        <v>360</v>
      </c>
      <c r="AU673" s="161" t="s">
        <v>113</v>
      </c>
      <c r="AV673" s="13" t="s">
        <v>87</v>
      </c>
      <c r="AW673" s="13" t="s">
        <v>39</v>
      </c>
      <c r="AX673" s="13" t="s">
        <v>85</v>
      </c>
      <c r="AY673" s="161" t="s">
        <v>348</v>
      </c>
    </row>
    <row r="674" spans="2:65" s="1" customFormat="1" ht="62.7" customHeight="1">
      <c r="B674" s="33"/>
      <c r="C674" s="136" t="s">
        <v>754</v>
      </c>
      <c r="D674" s="136" t="s">
        <v>352</v>
      </c>
      <c r="E674" s="137" t="s">
        <v>1308</v>
      </c>
      <c r="F674" s="138" t="s">
        <v>1309</v>
      </c>
      <c r="G674" s="139" t="s">
        <v>355</v>
      </c>
      <c r="H674" s="140">
        <v>80.498999999999995</v>
      </c>
      <c r="I674" s="141"/>
      <c r="J674" s="142">
        <f>ROUND(I674*H674,2)</f>
        <v>0</v>
      </c>
      <c r="K674" s="138" t="s">
        <v>356</v>
      </c>
      <c r="L674" s="33"/>
      <c r="M674" s="143" t="s">
        <v>32</v>
      </c>
      <c r="N674" s="144" t="s">
        <v>49</v>
      </c>
      <c r="P674" s="145">
        <f>O674*H674</f>
        <v>0</v>
      </c>
      <c r="Q674" s="145">
        <v>0</v>
      </c>
      <c r="R674" s="145">
        <f>Q674*H674</f>
        <v>0</v>
      </c>
      <c r="S674" s="145">
        <v>0</v>
      </c>
      <c r="T674" s="146">
        <f>S674*H674</f>
        <v>0</v>
      </c>
      <c r="AR674" s="147" t="s">
        <v>133</v>
      </c>
      <c r="AT674" s="147" t="s">
        <v>352</v>
      </c>
      <c r="AU674" s="147" t="s">
        <v>113</v>
      </c>
      <c r="AY674" s="17" t="s">
        <v>348</v>
      </c>
      <c r="BE674" s="148">
        <f>IF(N674="základní",J674,0)</f>
        <v>0</v>
      </c>
      <c r="BF674" s="148">
        <f>IF(N674="snížená",J674,0)</f>
        <v>0</v>
      </c>
      <c r="BG674" s="148">
        <f>IF(N674="zákl. přenesená",J674,0)</f>
        <v>0</v>
      </c>
      <c r="BH674" s="148">
        <f>IF(N674="sníž. přenesená",J674,0)</f>
        <v>0</v>
      </c>
      <c r="BI674" s="148">
        <f>IF(N674="nulová",J674,0)</f>
        <v>0</v>
      </c>
      <c r="BJ674" s="17" t="s">
        <v>85</v>
      </c>
      <c r="BK674" s="148">
        <f>ROUND(I674*H674,2)</f>
        <v>0</v>
      </c>
      <c r="BL674" s="17" t="s">
        <v>133</v>
      </c>
      <c r="BM674" s="147" t="s">
        <v>2362</v>
      </c>
    </row>
    <row r="675" spans="2:65" s="1" customFormat="1" ht="10.199999999999999">
      <c r="B675" s="33"/>
      <c r="D675" s="149" t="s">
        <v>358</v>
      </c>
      <c r="F675" s="150" t="s">
        <v>1311</v>
      </c>
      <c r="I675" s="151"/>
      <c r="L675" s="33"/>
      <c r="M675" s="152"/>
      <c r="T675" s="54"/>
      <c r="AT675" s="17" t="s">
        <v>358</v>
      </c>
      <c r="AU675" s="17" t="s">
        <v>113</v>
      </c>
    </row>
    <row r="676" spans="2:65" s="12" customFormat="1" ht="10.199999999999999">
      <c r="B676" s="153"/>
      <c r="D676" s="154" t="s">
        <v>360</v>
      </c>
      <c r="E676" s="155" t="s">
        <v>32</v>
      </c>
      <c r="F676" s="156" t="s">
        <v>2363</v>
      </c>
      <c r="H676" s="155" t="s">
        <v>32</v>
      </c>
      <c r="I676" s="157"/>
      <c r="L676" s="153"/>
      <c r="M676" s="158"/>
      <c r="T676" s="159"/>
      <c r="AT676" s="155" t="s">
        <v>360</v>
      </c>
      <c r="AU676" s="155" t="s">
        <v>113</v>
      </c>
      <c r="AV676" s="12" t="s">
        <v>85</v>
      </c>
      <c r="AW676" s="12" t="s">
        <v>39</v>
      </c>
      <c r="AX676" s="12" t="s">
        <v>78</v>
      </c>
      <c r="AY676" s="155" t="s">
        <v>348</v>
      </c>
    </row>
    <row r="677" spans="2:65" s="12" customFormat="1" ht="10.199999999999999">
      <c r="B677" s="153"/>
      <c r="D677" s="154" t="s">
        <v>360</v>
      </c>
      <c r="E677" s="155" t="s">
        <v>32</v>
      </c>
      <c r="F677" s="156" t="s">
        <v>2364</v>
      </c>
      <c r="H677" s="155" t="s">
        <v>32</v>
      </c>
      <c r="I677" s="157"/>
      <c r="L677" s="153"/>
      <c r="M677" s="158"/>
      <c r="T677" s="159"/>
      <c r="AT677" s="155" t="s">
        <v>360</v>
      </c>
      <c r="AU677" s="155" t="s">
        <v>113</v>
      </c>
      <c r="AV677" s="12" t="s">
        <v>85</v>
      </c>
      <c r="AW677" s="12" t="s">
        <v>39</v>
      </c>
      <c r="AX677" s="12" t="s">
        <v>78</v>
      </c>
      <c r="AY677" s="155" t="s">
        <v>348</v>
      </c>
    </row>
    <row r="678" spans="2:65" s="13" customFormat="1" ht="10.199999999999999">
      <c r="B678" s="160"/>
      <c r="D678" s="154" t="s">
        <v>360</v>
      </c>
      <c r="E678" s="161" t="s">
        <v>32</v>
      </c>
      <c r="F678" s="162" t="s">
        <v>2365</v>
      </c>
      <c r="H678" s="163">
        <v>80.498999999999995</v>
      </c>
      <c r="I678" s="164"/>
      <c r="L678" s="160"/>
      <c r="M678" s="165"/>
      <c r="T678" s="166"/>
      <c r="AT678" s="161" t="s">
        <v>360</v>
      </c>
      <c r="AU678" s="161" t="s">
        <v>113</v>
      </c>
      <c r="AV678" s="13" t="s">
        <v>87</v>
      </c>
      <c r="AW678" s="13" t="s">
        <v>39</v>
      </c>
      <c r="AX678" s="13" t="s">
        <v>85</v>
      </c>
      <c r="AY678" s="161" t="s">
        <v>348</v>
      </c>
    </row>
    <row r="679" spans="2:65" s="1" customFormat="1" ht="33" customHeight="1">
      <c r="B679" s="33"/>
      <c r="C679" s="136" t="s">
        <v>756</v>
      </c>
      <c r="D679" s="136" t="s">
        <v>352</v>
      </c>
      <c r="E679" s="137" t="s">
        <v>2366</v>
      </c>
      <c r="F679" s="138" t="s">
        <v>2367</v>
      </c>
      <c r="G679" s="139" t="s">
        <v>420</v>
      </c>
      <c r="H679" s="140">
        <v>6</v>
      </c>
      <c r="I679" s="141"/>
      <c r="J679" s="142">
        <f>ROUND(I679*H679,2)</f>
        <v>0</v>
      </c>
      <c r="K679" s="138" t="s">
        <v>356</v>
      </c>
      <c r="L679" s="33"/>
      <c r="M679" s="143" t="s">
        <v>32</v>
      </c>
      <c r="N679" s="144" t="s">
        <v>49</v>
      </c>
      <c r="P679" s="145">
        <f>O679*H679</f>
        <v>0</v>
      </c>
      <c r="Q679" s="145">
        <v>0</v>
      </c>
      <c r="R679" s="145">
        <f>Q679*H679</f>
        <v>0</v>
      </c>
      <c r="S679" s="145">
        <v>0</v>
      </c>
      <c r="T679" s="146">
        <f>S679*H679</f>
        <v>0</v>
      </c>
      <c r="AR679" s="147" t="s">
        <v>133</v>
      </c>
      <c r="AT679" s="147" t="s">
        <v>352</v>
      </c>
      <c r="AU679" s="147" t="s">
        <v>113</v>
      </c>
      <c r="AY679" s="17" t="s">
        <v>348</v>
      </c>
      <c r="BE679" s="148">
        <f>IF(N679="základní",J679,0)</f>
        <v>0</v>
      </c>
      <c r="BF679" s="148">
        <f>IF(N679="snížená",J679,0)</f>
        <v>0</v>
      </c>
      <c r="BG679" s="148">
        <f>IF(N679="zákl. přenesená",J679,0)</f>
        <v>0</v>
      </c>
      <c r="BH679" s="148">
        <f>IF(N679="sníž. přenesená",J679,0)</f>
        <v>0</v>
      </c>
      <c r="BI679" s="148">
        <f>IF(N679="nulová",J679,0)</f>
        <v>0</v>
      </c>
      <c r="BJ679" s="17" t="s">
        <v>85</v>
      </c>
      <c r="BK679" s="148">
        <f>ROUND(I679*H679,2)</f>
        <v>0</v>
      </c>
      <c r="BL679" s="17" t="s">
        <v>133</v>
      </c>
      <c r="BM679" s="147" t="s">
        <v>2368</v>
      </c>
    </row>
    <row r="680" spans="2:65" s="1" customFormat="1" ht="10.199999999999999">
      <c r="B680" s="33"/>
      <c r="D680" s="149" t="s">
        <v>358</v>
      </c>
      <c r="F680" s="150" t="s">
        <v>2369</v>
      </c>
      <c r="I680" s="151"/>
      <c r="L680" s="33"/>
      <c r="M680" s="152"/>
      <c r="T680" s="54"/>
      <c r="AT680" s="17" t="s">
        <v>358</v>
      </c>
      <c r="AU680" s="17" t="s">
        <v>113</v>
      </c>
    </row>
    <row r="681" spans="2:65" s="12" customFormat="1" ht="10.199999999999999">
      <c r="B681" s="153"/>
      <c r="D681" s="154" t="s">
        <v>360</v>
      </c>
      <c r="E681" s="155" t="s">
        <v>32</v>
      </c>
      <c r="F681" s="156" t="s">
        <v>1162</v>
      </c>
      <c r="H681" s="155" t="s">
        <v>32</v>
      </c>
      <c r="I681" s="157"/>
      <c r="L681" s="153"/>
      <c r="M681" s="158"/>
      <c r="T681" s="159"/>
      <c r="AT681" s="155" t="s">
        <v>360</v>
      </c>
      <c r="AU681" s="155" t="s">
        <v>113</v>
      </c>
      <c r="AV681" s="12" t="s">
        <v>85</v>
      </c>
      <c r="AW681" s="12" t="s">
        <v>39</v>
      </c>
      <c r="AX681" s="12" t="s">
        <v>78</v>
      </c>
      <c r="AY681" s="155" t="s">
        <v>348</v>
      </c>
    </row>
    <row r="682" spans="2:65" s="12" customFormat="1" ht="10.199999999999999">
      <c r="B682" s="153"/>
      <c r="D682" s="154" t="s">
        <v>360</v>
      </c>
      <c r="E682" s="155" t="s">
        <v>32</v>
      </c>
      <c r="F682" s="156" t="s">
        <v>2348</v>
      </c>
      <c r="H682" s="155" t="s">
        <v>32</v>
      </c>
      <c r="I682" s="157"/>
      <c r="L682" s="153"/>
      <c r="M682" s="158"/>
      <c r="T682" s="159"/>
      <c r="AT682" s="155" t="s">
        <v>360</v>
      </c>
      <c r="AU682" s="155" t="s">
        <v>113</v>
      </c>
      <c r="AV682" s="12" t="s">
        <v>85</v>
      </c>
      <c r="AW682" s="12" t="s">
        <v>39</v>
      </c>
      <c r="AX682" s="12" t="s">
        <v>78</v>
      </c>
      <c r="AY682" s="155" t="s">
        <v>348</v>
      </c>
    </row>
    <row r="683" spans="2:65" s="12" customFormat="1" ht="10.199999999999999">
      <c r="B683" s="153"/>
      <c r="D683" s="154" t="s">
        <v>360</v>
      </c>
      <c r="E683" s="155" t="s">
        <v>32</v>
      </c>
      <c r="F683" s="156" t="s">
        <v>2349</v>
      </c>
      <c r="H683" s="155" t="s">
        <v>32</v>
      </c>
      <c r="I683" s="157"/>
      <c r="L683" s="153"/>
      <c r="M683" s="158"/>
      <c r="T683" s="159"/>
      <c r="AT683" s="155" t="s">
        <v>360</v>
      </c>
      <c r="AU683" s="155" t="s">
        <v>113</v>
      </c>
      <c r="AV683" s="12" t="s">
        <v>85</v>
      </c>
      <c r="AW683" s="12" t="s">
        <v>39</v>
      </c>
      <c r="AX683" s="12" t="s">
        <v>78</v>
      </c>
      <c r="AY683" s="155" t="s">
        <v>348</v>
      </c>
    </row>
    <row r="684" spans="2:65" s="13" customFormat="1" ht="10.199999999999999">
      <c r="B684" s="160"/>
      <c r="D684" s="154" t="s">
        <v>360</v>
      </c>
      <c r="E684" s="161" t="s">
        <v>32</v>
      </c>
      <c r="F684" s="162" t="s">
        <v>2350</v>
      </c>
      <c r="H684" s="163">
        <v>6</v>
      </c>
      <c r="I684" s="164"/>
      <c r="L684" s="160"/>
      <c r="M684" s="165"/>
      <c r="T684" s="166"/>
      <c r="AT684" s="161" t="s">
        <v>360</v>
      </c>
      <c r="AU684" s="161" t="s">
        <v>113</v>
      </c>
      <c r="AV684" s="13" t="s">
        <v>87</v>
      </c>
      <c r="AW684" s="13" t="s">
        <v>39</v>
      </c>
      <c r="AX684" s="13" t="s">
        <v>85</v>
      </c>
      <c r="AY684" s="161" t="s">
        <v>348</v>
      </c>
    </row>
    <row r="685" spans="2:65" s="1" customFormat="1" ht="33" customHeight="1">
      <c r="B685" s="33"/>
      <c r="C685" s="136" t="s">
        <v>759</v>
      </c>
      <c r="D685" s="136" t="s">
        <v>352</v>
      </c>
      <c r="E685" s="137" t="s">
        <v>2370</v>
      </c>
      <c r="F685" s="138" t="s">
        <v>2371</v>
      </c>
      <c r="G685" s="139" t="s">
        <v>420</v>
      </c>
      <c r="H685" s="140">
        <v>60</v>
      </c>
      <c r="I685" s="141"/>
      <c r="J685" s="142">
        <f>ROUND(I685*H685,2)</f>
        <v>0</v>
      </c>
      <c r="K685" s="138" t="s">
        <v>356</v>
      </c>
      <c r="L685" s="33"/>
      <c r="M685" s="143" t="s">
        <v>32</v>
      </c>
      <c r="N685" s="144" t="s">
        <v>49</v>
      </c>
      <c r="P685" s="145">
        <f>O685*H685</f>
        <v>0</v>
      </c>
      <c r="Q685" s="145">
        <v>0</v>
      </c>
      <c r="R685" s="145">
        <f>Q685*H685</f>
        <v>0</v>
      </c>
      <c r="S685" s="145">
        <v>0</v>
      </c>
      <c r="T685" s="146">
        <f>S685*H685</f>
        <v>0</v>
      </c>
      <c r="AR685" s="147" t="s">
        <v>133</v>
      </c>
      <c r="AT685" s="147" t="s">
        <v>352</v>
      </c>
      <c r="AU685" s="147" t="s">
        <v>113</v>
      </c>
      <c r="AY685" s="17" t="s">
        <v>348</v>
      </c>
      <c r="BE685" s="148">
        <f>IF(N685="základní",J685,0)</f>
        <v>0</v>
      </c>
      <c r="BF685" s="148">
        <f>IF(N685="snížená",J685,0)</f>
        <v>0</v>
      </c>
      <c r="BG685" s="148">
        <f>IF(N685="zákl. přenesená",J685,0)</f>
        <v>0</v>
      </c>
      <c r="BH685" s="148">
        <f>IF(N685="sníž. přenesená",J685,0)</f>
        <v>0</v>
      </c>
      <c r="BI685" s="148">
        <f>IF(N685="nulová",J685,0)</f>
        <v>0</v>
      </c>
      <c r="BJ685" s="17" t="s">
        <v>85</v>
      </c>
      <c r="BK685" s="148">
        <f>ROUND(I685*H685,2)</f>
        <v>0</v>
      </c>
      <c r="BL685" s="17" t="s">
        <v>133</v>
      </c>
      <c r="BM685" s="147" t="s">
        <v>2372</v>
      </c>
    </row>
    <row r="686" spans="2:65" s="1" customFormat="1" ht="10.199999999999999">
      <c r="B686" s="33"/>
      <c r="D686" s="149" t="s">
        <v>358</v>
      </c>
      <c r="F686" s="150" t="s">
        <v>2373</v>
      </c>
      <c r="I686" s="151"/>
      <c r="L686" s="33"/>
      <c r="M686" s="152"/>
      <c r="T686" s="54"/>
      <c r="AT686" s="17" t="s">
        <v>358</v>
      </c>
      <c r="AU686" s="17" t="s">
        <v>113</v>
      </c>
    </row>
    <row r="687" spans="2:65" s="12" customFormat="1" ht="10.199999999999999">
      <c r="B687" s="153"/>
      <c r="D687" s="154" t="s">
        <v>360</v>
      </c>
      <c r="E687" s="155" t="s">
        <v>32</v>
      </c>
      <c r="F687" s="156" t="s">
        <v>1162</v>
      </c>
      <c r="H687" s="155" t="s">
        <v>32</v>
      </c>
      <c r="I687" s="157"/>
      <c r="L687" s="153"/>
      <c r="M687" s="158"/>
      <c r="T687" s="159"/>
      <c r="AT687" s="155" t="s">
        <v>360</v>
      </c>
      <c r="AU687" s="155" t="s">
        <v>113</v>
      </c>
      <c r="AV687" s="12" t="s">
        <v>85</v>
      </c>
      <c r="AW687" s="12" t="s">
        <v>39</v>
      </c>
      <c r="AX687" s="12" t="s">
        <v>78</v>
      </c>
      <c r="AY687" s="155" t="s">
        <v>348</v>
      </c>
    </row>
    <row r="688" spans="2:65" s="12" customFormat="1" ht="10.199999999999999">
      <c r="B688" s="153"/>
      <c r="D688" s="154" t="s">
        <v>360</v>
      </c>
      <c r="E688" s="155" t="s">
        <v>32</v>
      </c>
      <c r="F688" s="156" t="s">
        <v>2348</v>
      </c>
      <c r="H688" s="155" t="s">
        <v>32</v>
      </c>
      <c r="I688" s="157"/>
      <c r="L688" s="153"/>
      <c r="M688" s="158"/>
      <c r="T688" s="159"/>
      <c r="AT688" s="155" t="s">
        <v>360</v>
      </c>
      <c r="AU688" s="155" t="s">
        <v>113</v>
      </c>
      <c r="AV688" s="12" t="s">
        <v>85</v>
      </c>
      <c r="AW688" s="12" t="s">
        <v>39</v>
      </c>
      <c r="AX688" s="12" t="s">
        <v>78</v>
      </c>
      <c r="AY688" s="155" t="s">
        <v>348</v>
      </c>
    </row>
    <row r="689" spans="2:65" s="12" customFormat="1" ht="10.199999999999999">
      <c r="B689" s="153"/>
      <c r="D689" s="154" t="s">
        <v>360</v>
      </c>
      <c r="E689" s="155" t="s">
        <v>32</v>
      </c>
      <c r="F689" s="156" t="s">
        <v>2349</v>
      </c>
      <c r="H689" s="155" t="s">
        <v>32</v>
      </c>
      <c r="I689" s="157"/>
      <c r="L689" s="153"/>
      <c r="M689" s="158"/>
      <c r="T689" s="159"/>
      <c r="AT689" s="155" t="s">
        <v>360</v>
      </c>
      <c r="AU689" s="155" t="s">
        <v>113</v>
      </c>
      <c r="AV689" s="12" t="s">
        <v>85</v>
      </c>
      <c r="AW689" s="12" t="s">
        <v>39</v>
      </c>
      <c r="AX689" s="12" t="s">
        <v>78</v>
      </c>
      <c r="AY689" s="155" t="s">
        <v>348</v>
      </c>
    </row>
    <row r="690" spans="2:65" s="13" customFormat="1" ht="10.199999999999999">
      <c r="B690" s="160"/>
      <c r="D690" s="154" t="s">
        <v>360</v>
      </c>
      <c r="E690" s="161" t="s">
        <v>32</v>
      </c>
      <c r="F690" s="162" t="s">
        <v>2350</v>
      </c>
      <c r="H690" s="163">
        <v>6</v>
      </c>
      <c r="I690" s="164"/>
      <c r="L690" s="160"/>
      <c r="M690" s="165"/>
      <c r="T690" s="166"/>
      <c r="AT690" s="161" t="s">
        <v>360</v>
      </c>
      <c r="AU690" s="161" t="s">
        <v>113</v>
      </c>
      <c r="AV690" s="13" t="s">
        <v>87</v>
      </c>
      <c r="AW690" s="13" t="s">
        <v>39</v>
      </c>
      <c r="AX690" s="13" t="s">
        <v>85</v>
      </c>
      <c r="AY690" s="161" t="s">
        <v>348</v>
      </c>
    </row>
    <row r="691" spans="2:65" s="13" customFormat="1" ht="10.199999999999999">
      <c r="B691" s="160"/>
      <c r="D691" s="154" t="s">
        <v>360</v>
      </c>
      <c r="F691" s="162" t="s">
        <v>2374</v>
      </c>
      <c r="H691" s="163">
        <v>60</v>
      </c>
      <c r="I691" s="164"/>
      <c r="L691" s="160"/>
      <c r="M691" s="165"/>
      <c r="T691" s="166"/>
      <c r="AT691" s="161" t="s">
        <v>360</v>
      </c>
      <c r="AU691" s="161" t="s">
        <v>113</v>
      </c>
      <c r="AV691" s="13" t="s">
        <v>87</v>
      </c>
      <c r="AW691" s="13" t="s">
        <v>4</v>
      </c>
      <c r="AX691" s="13" t="s">
        <v>85</v>
      </c>
      <c r="AY691" s="161" t="s">
        <v>348</v>
      </c>
    </row>
    <row r="692" spans="2:65" s="1" customFormat="1" ht="37.799999999999997" customHeight="1">
      <c r="B692" s="33"/>
      <c r="C692" s="136" t="s">
        <v>766</v>
      </c>
      <c r="D692" s="136" t="s">
        <v>352</v>
      </c>
      <c r="E692" s="137" t="s">
        <v>414</v>
      </c>
      <c r="F692" s="138" t="s">
        <v>415</v>
      </c>
      <c r="G692" s="139" t="s">
        <v>355</v>
      </c>
      <c r="H692" s="140">
        <v>80.498999999999995</v>
      </c>
      <c r="I692" s="141"/>
      <c r="J692" s="142">
        <f>ROUND(I692*H692,2)</f>
        <v>0</v>
      </c>
      <c r="K692" s="138" t="s">
        <v>356</v>
      </c>
      <c r="L692" s="33"/>
      <c r="M692" s="143" t="s">
        <v>32</v>
      </c>
      <c r="N692" s="144" t="s">
        <v>49</v>
      </c>
      <c r="P692" s="145">
        <f>O692*H692</f>
        <v>0</v>
      </c>
      <c r="Q692" s="145">
        <v>0</v>
      </c>
      <c r="R692" s="145">
        <f>Q692*H692</f>
        <v>0</v>
      </c>
      <c r="S692" s="145">
        <v>0</v>
      </c>
      <c r="T692" s="146">
        <f>S692*H692</f>
        <v>0</v>
      </c>
      <c r="AR692" s="147" t="s">
        <v>133</v>
      </c>
      <c r="AT692" s="147" t="s">
        <v>352</v>
      </c>
      <c r="AU692" s="147" t="s">
        <v>113</v>
      </c>
      <c r="AY692" s="17" t="s">
        <v>348</v>
      </c>
      <c r="BE692" s="148">
        <f>IF(N692="základní",J692,0)</f>
        <v>0</v>
      </c>
      <c r="BF692" s="148">
        <f>IF(N692="snížená",J692,0)</f>
        <v>0</v>
      </c>
      <c r="BG692" s="148">
        <f>IF(N692="zákl. přenesená",J692,0)</f>
        <v>0</v>
      </c>
      <c r="BH692" s="148">
        <f>IF(N692="sníž. přenesená",J692,0)</f>
        <v>0</v>
      </c>
      <c r="BI692" s="148">
        <f>IF(N692="nulová",J692,0)</f>
        <v>0</v>
      </c>
      <c r="BJ692" s="17" t="s">
        <v>85</v>
      </c>
      <c r="BK692" s="148">
        <f>ROUND(I692*H692,2)</f>
        <v>0</v>
      </c>
      <c r="BL692" s="17" t="s">
        <v>133</v>
      </c>
      <c r="BM692" s="147" t="s">
        <v>2375</v>
      </c>
    </row>
    <row r="693" spans="2:65" s="1" customFormat="1" ht="10.199999999999999">
      <c r="B693" s="33"/>
      <c r="D693" s="149" t="s">
        <v>358</v>
      </c>
      <c r="F693" s="150" t="s">
        <v>417</v>
      </c>
      <c r="I693" s="151"/>
      <c r="L693" s="33"/>
      <c r="M693" s="152"/>
      <c r="T693" s="54"/>
      <c r="AT693" s="17" t="s">
        <v>358</v>
      </c>
      <c r="AU693" s="17" t="s">
        <v>113</v>
      </c>
    </row>
    <row r="694" spans="2:65" s="12" customFormat="1" ht="10.199999999999999">
      <c r="B694" s="153"/>
      <c r="D694" s="154" t="s">
        <v>360</v>
      </c>
      <c r="E694" s="155" t="s">
        <v>32</v>
      </c>
      <c r="F694" s="156" t="s">
        <v>2363</v>
      </c>
      <c r="H694" s="155" t="s">
        <v>32</v>
      </c>
      <c r="I694" s="157"/>
      <c r="L694" s="153"/>
      <c r="M694" s="158"/>
      <c r="T694" s="159"/>
      <c r="AT694" s="155" t="s">
        <v>360</v>
      </c>
      <c r="AU694" s="155" t="s">
        <v>113</v>
      </c>
      <c r="AV694" s="12" t="s">
        <v>85</v>
      </c>
      <c r="AW694" s="12" t="s">
        <v>39</v>
      </c>
      <c r="AX694" s="12" t="s">
        <v>78</v>
      </c>
      <c r="AY694" s="155" t="s">
        <v>348</v>
      </c>
    </row>
    <row r="695" spans="2:65" s="12" customFormat="1" ht="10.199999999999999">
      <c r="B695" s="153"/>
      <c r="D695" s="154" t="s">
        <v>360</v>
      </c>
      <c r="E695" s="155" t="s">
        <v>32</v>
      </c>
      <c r="F695" s="156" t="s">
        <v>2364</v>
      </c>
      <c r="H695" s="155" t="s">
        <v>32</v>
      </c>
      <c r="I695" s="157"/>
      <c r="L695" s="153"/>
      <c r="M695" s="158"/>
      <c r="T695" s="159"/>
      <c r="AT695" s="155" t="s">
        <v>360</v>
      </c>
      <c r="AU695" s="155" t="s">
        <v>113</v>
      </c>
      <c r="AV695" s="12" t="s">
        <v>85</v>
      </c>
      <c r="AW695" s="12" t="s">
        <v>39</v>
      </c>
      <c r="AX695" s="12" t="s">
        <v>78</v>
      </c>
      <c r="AY695" s="155" t="s">
        <v>348</v>
      </c>
    </row>
    <row r="696" spans="2:65" s="13" customFormat="1" ht="10.199999999999999">
      <c r="B696" s="160"/>
      <c r="D696" s="154" t="s">
        <v>360</v>
      </c>
      <c r="E696" s="161" t="s">
        <v>32</v>
      </c>
      <c r="F696" s="162" t="s">
        <v>2365</v>
      </c>
      <c r="H696" s="163">
        <v>80.498999999999995</v>
      </c>
      <c r="I696" s="164"/>
      <c r="L696" s="160"/>
      <c r="M696" s="165"/>
      <c r="T696" s="166"/>
      <c r="AT696" s="161" t="s">
        <v>360</v>
      </c>
      <c r="AU696" s="161" t="s">
        <v>113</v>
      </c>
      <c r="AV696" s="13" t="s">
        <v>87</v>
      </c>
      <c r="AW696" s="13" t="s">
        <v>39</v>
      </c>
      <c r="AX696" s="13" t="s">
        <v>85</v>
      </c>
      <c r="AY696" s="161" t="s">
        <v>348</v>
      </c>
    </row>
    <row r="697" spans="2:65" s="11" customFormat="1" ht="20.85" customHeight="1">
      <c r="B697" s="124"/>
      <c r="D697" s="125" t="s">
        <v>77</v>
      </c>
      <c r="E697" s="134" t="s">
        <v>1140</v>
      </c>
      <c r="F697" s="134" t="s">
        <v>2376</v>
      </c>
      <c r="I697" s="127"/>
      <c r="J697" s="135">
        <f>BK697</f>
        <v>0</v>
      </c>
      <c r="L697" s="124"/>
      <c r="M697" s="129"/>
      <c r="P697" s="130">
        <f>SUM(P698:P719)</f>
        <v>0</v>
      </c>
      <c r="R697" s="130">
        <f>SUM(R698:R719)</f>
        <v>0</v>
      </c>
      <c r="T697" s="131">
        <f>SUM(T698:T719)</f>
        <v>169.59800000000001</v>
      </c>
      <c r="AR697" s="125" t="s">
        <v>85</v>
      </c>
      <c r="AT697" s="132" t="s">
        <v>77</v>
      </c>
      <c r="AU697" s="132" t="s">
        <v>87</v>
      </c>
      <c r="AY697" s="125" t="s">
        <v>348</v>
      </c>
      <c r="BK697" s="133">
        <f>SUM(BK698:BK719)</f>
        <v>0</v>
      </c>
    </row>
    <row r="698" spans="2:65" s="1" customFormat="1" ht="62.7" customHeight="1">
      <c r="B698" s="33"/>
      <c r="C698" s="136" t="s">
        <v>768</v>
      </c>
      <c r="D698" s="136" t="s">
        <v>352</v>
      </c>
      <c r="E698" s="137" t="s">
        <v>1233</v>
      </c>
      <c r="F698" s="138" t="s">
        <v>1234</v>
      </c>
      <c r="G698" s="139" t="s">
        <v>420</v>
      </c>
      <c r="H698" s="140">
        <v>308.36</v>
      </c>
      <c r="I698" s="141"/>
      <c r="J698" s="142">
        <f>ROUND(I698*H698,2)</f>
        <v>0</v>
      </c>
      <c r="K698" s="138" t="s">
        <v>356</v>
      </c>
      <c r="L698" s="33"/>
      <c r="M698" s="143" t="s">
        <v>32</v>
      </c>
      <c r="N698" s="144" t="s">
        <v>49</v>
      </c>
      <c r="P698" s="145">
        <f>O698*H698</f>
        <v>0</v>
      </c>
      <c r="Q698" s="145">
        <v>0</v>
      </c>
      <c r="R698" s="145">
        <f>Q698*H698</f>
        <v>0</v>
      </c>
      <c r="S698" s="145">
        <v>0.26</v>
      </c>
      <c r="T698" s="146">
        <f>S698*H698</f>
        <v>80.173600000000008</v>
      </c>
      <c r="AR698" s="147" t="s">
        <v>133</v>
      </c>
      <c r="AT698" s="147" t="s">
        <v>352</v>
      </c>
      <c r="AU698" s="147" t="s">
        <v>113</v>
      </c>
      <c r="AY698" s="17" t="s">
        <v>348</v>
      </c>
      <c r="BE698" s="148">
        <f>IF(N698="základní",J698,0)</f>
        <v>0</v>
      </c>
      <c r="BF698" s="148">
        <f>IF(N698="snížená",J698,0)</f>
        <v>0</v>
      </c>
      <c r="BG698" s="148">
        <f>IF(N698="zákl. přenesená",J698,0)</f>
        <v>0</v>
      </c>
      <c r="BH698" s="148">
        <f>IF(N698="sníž. přenesená",J698,0)</f>
        <v>0</v>
      </c>
      <c r="BI698" s="148">
        <f>IF(N698="nulová",J698,0)</f>
        <v>0</v>
      </c>
      <c r="BJ698" s="17" t="s">
        <v>85</v>
      </c>
      <c r="BK698" s="148">
        <f>ROUND(I698*H698,2)</f>
        <v>0</v>
      </c>
      <c r="BL698" s="17" t="s">
        <v>133</v>
      </c>
      <c r="BM698" s="147" t="s">
        <v>2377</v>
      </c>
    </row>
    <row r="699" spans="2:65" s="1" customFormat="1" ht="10.199999999999999">
      <c r="B699" s="33"/>
      <c r="D699" s="149" t="s">
        <v>358</v>
      </c>
      <c r="F699" s="150" t="s">
        <v>1236</v>
      </c>
      <c r="I699" s="151"/>
      <c r="L699" s="33"/>
      <c r="M699" s="152"/>
      <c r="T699" s="54"/>
      <c r="AT699" s="17" t="s">
        <v>358</v>
      </c>
      <c r="AU699" s="17" t="s">
        <v>113</v>
      </c>
    </row>
    <row r="700" spans="2:65" s="12" customFormat="1" ht="10.199999999999999">
      <c r="B700" s="153"/>
      <c r="D700" s="154" t="s">
        <v>360</v>
      </c>
      <c r="E700" s="155" t="s">
        <v>32</v>
      </c>
      <c r="F700" s="156" t="s">
        <v>361</v>
      </c>
      <c r="H700" s="155" t="s">
        <v>32</v>
      </c>
      <c r="I700" s="157"/>
      <c r="L700" s="153"/>
      <c r="M700" s="158"/>
      <c r="T700" s="159"/>
      <c r="AT700" s="155" t="s">
        <v>360</v>
      </c>
      <c r="AU700" s="155" t="s">
        <v>113</v>
      </c>
      <c r="AV700" s="12" t="s">
        <v>85</v>
      </c>
      <c r="AW700" s="12" t="s">
        <v>39</v>
      </c>
      <c r="AX700" s="12" t="s">
        <v>78</v>
      </c>
      <c r="AY700" s="155" t="s">
        <v>348</v>
      </c>
    </row>
    <row r="701" spans="2:65" s="12" customFormat="1" ht="10.199999999999999">
      <c r="B701" s="153"/>
      <c r="D701" s="154" t="s">
        <v>360</v>
      </c>
      <c r="E701" s="155" t="s">
        <v>32</v>
      </c>
      <c r="F701" s="156" t="s">
        <v>1162</v>
      </c>
      <c r="H701" s="155" t="s">
        <v>32</v>
      </c>
      <c r="I701" s="157"/>
      <c r="L701" s="153"/>
      <c r="M701" s="158"/>
      <c r="T701" s="159"/>
      <c r="AT701" s="155" t="s">
        <v>360</v>
      </c>
      <c r="AU701" s="155" t="s">
        <v>113</v>
      </c>
      <c r="AV701" s="12" t="s">
        <v>85</v>
      </c>
      <c r="AW701" s="12" t="s">
        <v>39</v>
      </c>
      <c r="AX701" s="12" t="s">
        <v>78</v>
      </c>
      <c r="AY701" s="155" t="s">
        <v>348</v>
      </c>
    </row>
    <row r="702" spans="2:65" s="12" customFormat="1" ht="10.199999999999999">
      <c r="B702" s="153"/>
      <c r="D702" s="154" t="s">
        <v>360</v>
      </c>
      <c r="E702" s="155" t="s">
        <v>32</v>
      </c>
      <c r="F702" s="156" t="s">
        <v>2378</v>
      </c>
      <c r="H702" s="155" t="s">
        <v>32</v>
      </c>
      <c r="I702" s="157"/>
      <c r="L702" s="153"/>
      <c r="M702" s="158"/>
      <c r="T702" s="159"/>
      <c r="AT702" s="155" t="s">
        <v>360</v>
      </c>
      <c r="AU702" s="155" t="s">
        <v>113</v>
      </c>
      <c r="AV702" s="12" t="s">
        <v>85</v>
      </c>
      <c r="AW702" s="12" t="s">
        <v>39</v>
      </c>
      <c r="AX702" s="12" t="s">
        <v>78</v>
      </c>
      <c r="AY702" s="155" t="s">
        <v>348</v>
      </c>
    </row>
    <row r="703" spans="2:65" s="13" customFormat="1" ht="10.199999999999999">
      <c r="B703" s="160"/>
      <c r="D703" s="154" t="s">
        <v>360</v>
      </c>
      <c r="E703" s="162" t="s">
        <v>32</v>
      </c>
      <c r="F703" s="170" t="s">
        <v>110</v>
      </c>
      <c r="H703" s="163">
        <v>308.36</v>
      </c>
      <c r="I703" s="164"/>
      <c r="L703" s="160"/>
      <c r="M703" s="165"/>
      <c r="T703" s="166"/>
      <c r="AT703" s="161" t="s">
        <v>360</v>
      </c>
      <c r="AU703" s="161" t="s">
        <v>113</v>
      </c>
      <c r="AV703" s="13" t="s">
        <v>87</v>
      </c>
      <c r="AW703" s="13" t="s">
        <v>39</v>
      </c>
      <c r="AX703" s="13" t="s">
        <v>85</v>
      </c>
      <c r="AY703" s="161" t="s">
        <v>348</v>
      </c>
    </row>
    <row r="704" spans="2:65" s="1" customFormat="1" ht="10.199999999999999">
      <c r="B704" s="33"/>
      <c r="D704" s="154" t="s">
        <v>376</v>
      </c>
      <c r="F704" s="167" t="s">
        <v>2379</v>
      </c>
      <c r="L704" s="33"/>
      <c r="M704" s="152"/>
      <c r="T704" s="54"/>
      <c r="AU704" s="17" t="s">
        <v>113</v>
      </c>
    </row>
    <row r="705" spans="2:65" s="1" customFormat="1" ht="10.199999999999999">
      <c r="B705" s="33"/>
      <c r="D705" s="154" t="s">
        <v>376</v>
      </c>
      <c r="F705" s="168" t="s">
        <v>2380</v>
      </c>
      <c r="H705" s="169">
        <v>308.36</v>
      </c>
      <c r="L705" s="33"/>
      <c r="M705" s="152"/>
      <c r="T705" s="54"/>
      <c r="AU705" s="17" t="s">
        <v>113</v>
      </c>
    </row>
    <row r="706" spans="2:65" s="1" customFormat="1" ht="66.75" customHeight="1">
      <c r="B706" s="33"/>
      <c r="C706" s="136" t="s">
        <v>771</v>
      </c>
      <c r="D706" s="136" t="s">
        <v>352</v>
      </c>
      <c r="E706" s="137" t="s">
        <v>2381</v>
      </c>
      <c r="F706" s="138" t="s">
        <v>2382</v>
      </c>
      <c r="G706" s="139" t="s">
        <v>420</v>
      </c>
      <c r="H706" s="140">
        <v>33.06</v>
      </c>
      <c r="I706" s="141"/>
      <c r="J706" s="142">
        <f>ROUND(I706*H706,2)</f>
        <v>0</v>
      </c>
      <c r="K706" s="138" t="s">
        <v>356</v>
      </c>
      <c r="L706" s="33"/>
      <c r="M706" s="143" t="s">
        <v>32</v>
      </c>
      <c r="N706" s="144" t="s">
        <v>49</v>
      </c>
      <c r="P706" s="145">
        <f>O706*H706</f>
        <v>0</v>
      </c>
      <c r="Q706" s="145">
        <v>0</v>
      </c>
      <c r="R706" s="145">
        <f>Q706*H706</f>
        <v>0</v>
      </c>
      <c r="S706" s="145">
        <v>0.28999999999999998</v>
      </c>
      <c r="T706" s="146">
        <f>S706*H706</f>
        <v>9.5874000000000006</v>
      </c>
      <c r="AR706" s="147" t="s">
        <v>133</v>
      </c>
      <c r="AT706" s="147" t="s">
        <v>352</v>
      </c>
      <c r="AU706" s="147" t="s">
        <v>113</v>
      </c>
      <c r="AY706" s="17" t="s">
        <v>348</v>
      </c>
      <c r="BE706" s="148">
        <f>IF(N706="základní",J706,0)</f>
        <v>0</v>
      </c>
      <c r="BF706" s="148">
        <f>IF(N706="snížená",J706,0)</f>
        <v>0</v>
      </c>
      <c r="BG706" s="148">
        <f>IF(N706="zákl. přenesená",J706,0)</f>
        <v>0</v>
      </c>
      <c r="BH706" s="148">
        <f>IF(N706="sníž. přenesená",J706,0)</f>
        <v>0</v>
      </c>
      <c r="BI706" s="148">
        <f>IF(N706="nulová",J706,0)</f>
        <v>0</v>
      </c>
      <c r="BJ706" s="17" t="s">
        <v>85</v>
      </c>
      <c r="BK706" s="148">
        <f>ROUND(I706*H706,2)</f>
        <v>0</v>
      </c>
      <c r="BL706" s="17" t="s">
        <v>133</v>
      </c>
      <c r="BM706" s="147" t="s">
        <v>2383</v>
      </c>
    </row>
    <row r="707" spans="2:65" s="1" customFormat="1" ht="10.199999999999999">
      <c r="B707" s="33"/>
      <c r="D707" s="149" t="s">
        <v>358</v>
      </c>
      <c r="F707" s="150" t="s">
        <v>2384</v>
      </c>
      <c r="I707" s="151"/>
      <c r="L707" s="33"/>
      <c r="M707" s="152"/>
      <c r="T707" s="54"/>
      <c r="AT707" s="17" t="s">
        <v>358</v>
      </c>
      <c r="AU707" s="17" t="s">
        <v>113</v>
      </c>
    </row>
    <row r="708" spans="2:65" s="12" customFormat="1" ht="10.199999999999999">
      <c r="B708" s="153"/>
      <c r="D708" s="154" t="s">
        <v>360</v>
      </c>
      <c r="E708" s="155" t="s">
        <v>32</v>
      </c>
      <c r="F708" s="156" t="s">
        <v>361</v>
      </c>
      <c r="H708" s="155" t="s">
        <v>32</v>
      </c>
      <c r="I708" s="157"/>
      <c r="L708" s="153"/>
      <c r="M708" s="158"/>
      <c r="T708" s="159"/>
      <c r="AT708" s="155" t="s">
        <v>360</v>
      </c>
      <c r="AU708" s="155" t="s">
        <v>113</v>
      </c>
      <c r="AV708" s="12" t="s">
        <v>85</v>
      </c>
      <c r="AW708" s="12" t="s">
        <v>39</v>
      </c>
      <c r="AX708" s="12" t="s">
        <v>78</v>
      </c>
      <c r="AY708" s="155" t="s">
        <v>348</v>
      </c>
    </row>
    <row r="709" spans="2:65" s="12" customFormat="1" ht="10.199999999999999">
      <c r="B709" s="153"/>
      <c r="D709" s="154" t="s">
        <v>360</v>
      </c>
      <c r="E709" s="155" t="s">
        <v>32</v>
      </c>
      <c r="F709" s="156" t="s">
        <v>1162</v>
      </c>
      <c r="H709" s="155" t="s">
        <v>32</v>
      </c>
      <c r="I709" s="157"/>
      <c r="L709" s="153"/>
      <c r="M709" s="158"/>
      <c r="T709" s="159"/>
      <c r="AT709" s="155" t="s">
        <v>360</v>
      </c>
      <c r="AU709" s="155" t="s">
        <v>113</v>
      </c>
      <c r="AV709" s="12" t="s">
        <v>85</v>
      </c>
      <c r="AW709" s="12" t="s">
        <v>39</v>
      </c>
      <c r="AX709" s="12" t="s">
        <v>78</v>
      </c>
      <c r="AY709" s="155" t="s">
        <v>348</v>
      </c>
    </row>
    <row r="710" spans="2:65" s="12" customFormat="1" ht="10.199999999999999">
      <c r="B710" s="153"/>
      <c r="D710" s="154" t="s">
        <v>360</v>
      </c>
      <c r="E710" s="155" t="s">
        <v>32</v>
      </c>
      <c r="F710" s="156" t="s">
        <v>2385</v>
      </c>
      <c r="H710" s="155" t="s">
        <v>32</v>
      </c>
      <c r="I710" s="157"/>
      <c r="L710" s="153"/>
      <c r="M710" s="158"/>
      <c r="T710" s="159"/>
      <c r="AT710" s="155" t="s">
        <v>360</v>
      </c>
      <c r="AU710" s="155" t="s">
        <v>113</v>
      </c>
      <c r="AV710" s="12" t="s">
        <v>85</v>
      </c>
      <c r="AW710" s="12" t="s">
        <v>39</v>
      </c>
      <c r="AX710" s="12" t="s">
        <v>78</v>
      </c>
      <c r="AY710" s="155" t="s">
        <v>348</v>
      </c>
    </row>
    <row r="711" spans="2:65" s="12" customFormat="1" ht="10.199999999999999">
      <c r="B711" s="153"/>
      <c r="D711" s="154" t="s">
        <v>360</v>
      </c>
      <c r="E711" s="155" t="s">
        <v>32</v>
      </c>
      <c r="F711" s="156" t="s">
        <v>2386</v>
      </c>
      <c r="H711" s="155" t="s">
        <v>32</v>
      </c>
      <c r="I711" s="157"/>
      <c r="L711" s="153"/>
      <c r="M711" s="158"/>
      <c r="T711" s="159"/>
      <c r="AT711" s="155" t="s">
        <v>360</v>
      </c>
      <c r="AU711" s="155" t="s">
        <v>113</v>
      </c>
      <c r="AV711" s="12" t="s">
        <v>85</v>
      </c>
      <c r="AW711" s="12" t="s">
        <v>39</v>
      </c>
      <c r="AX711" s="12" t="s">
        <v>78</v>
      </c>
      <c r="AY711" s="155" t="s">
        <v>348</v>
      </c>
    </row>
    <row r="712" spans="2:65" s="13" customFormat="1" ht="10.199999999999999">
      <c r="B712" s="160"/>
      <c r="D712" s="154" t="s">
        <v>360</v>
      </c>
      <c r="E712" s="162" t="s">
        <v>32</v>
      </c>
      <c r="F712" s="170" t="s">
        <v>114</v>
      </c>
      <c r="H712" s="163">
        <v>33.06</v>
      </c>
      <c r="I712" s="164"/>
      <c r="L712" s="160"/>
      <c r="M712" s="165"/>
      <c r="T712" s="166"/>
      <c r="AT712" s="161" t="s">
        <v>360</v>
      </c>
      <c r="AU712" s="161" t="s">
        <v>113</v>
      </c>
      <c r="AV712" s="13" t="s">
        <v>87</v>
      </c>
      <c r="AW712" s="13" t="s">
        <v>39</v>
      </c>
      <c r="AX712" s="13" t="s">
        <v>85</v>
      </c>
      <c r="AY712" s="161" t="s">
        <v>348</v>
      </c>
    </row>
    <row r="713" spans="2:65" s="1" customFormat="1" ht="66.75" customHeight="1">
      <c r="B713" s="33"/>
      <c r="C713" s="136" t="s">
        <v>773</v>
      </c>
      <c r="D713" s="136" t="s">
        <v>352</v>
      </c>
      <c r="E713" s="137" t="s">
        <v>2387</v>
      </c>
      <c r="F713" s="138" t="s">
        <v>2388</v>
      </c>
      <c r="G713" s="139" t="s">
        <v>420</v>
      </c>
      <c r="H713" s="140">
        <v>275.3</v>
      </c>
      <c r="I713" s="141"/>
      <c r="J713" s="142">
        <f>ROUND(I713*H713,2)</f>
        <v>0</v>
      </c>
      <c r="K713" s="138" t="s">
        <v>356</v>
      </c>
      <c r="L713" s="33"/>
      <c r="M713" s="143" t="s">
        <v>32</v>
      </c>
      <c r="N713" s="144" t="s">
        <v>49</v>
      </c>
      <c r="P713" s="145">
        <f>O713*H713</f>
        <v>0</v>
      </c>
      <c r="Q713" s="145">
        <v>0</v>
      </c>
      <c r="R713" s="145">
        <f>Q713*H713</f>
        <v>0</v>
      </c>
      <c r="S713" s="145">
        <v>0.28999999999999998</v>
      </c>
      <c r="T713" s="146">
        <f>S713*H713</f>
        <v>79.837000000000003</v>
      </c>
      <c r="AR713" s="147" t="s">
        <v>133</v>
      </c>
      <c r="AT713" s="147" t="s">
        <v>352</v>
      </c>
      <c r="AU713" s="147" t="s">
        <v>113</v>
      </c>
      <c r="AY713" s="17" t="s">
        <v>348</v>
      </c>
      <c r="BE713" s="148">
        <f>IF(N713="základní",J713,0)</f>
        <v>0</v>
      </c>
      <c r="BF713" s="148">
        <f>IF(N713="snížená",J713,0)</f>
        <v>0</v>
      </c>
      <c r="BG713" s="148">
        <f>IF(N713="zákl. přenesená",J713,0)</f>
        <v>0</v>
      </c>
      <c r="BH713" s="148">
        <f>IF(N713="sníž. přenesená",J713,0)</f>
        <v>0</v>
      </c>
      <c r="BI713" s="148">
        <f>IF(N713="nulová",J713,0)</f>
        <v>0</v>
      </c>
      <c r="BJ713" s="17" t="s">
        <v>85</v>
      </c>
      <c r="BK713" s="148">
        <f>ROUND(I713*H713,2)</f>
        <v>0</v>
      </c>
      <c r="BL713" s="17" t="s">
        <v>133</v>
      </c>
      <c r="BM713" s="147" t="s">
        <v>2389</v>
      </c>
    </row>
    <row r="714" spans="2:65" s="1" customFormat="1" ht="10.199999999999999">
      <c r="B714" s="33"/>
      <c r="D714" s="149" t="s">
        <v>358</v>
      </c>
      <c r="F714" s="150" t="s">
        <v>2390</v>
      </c>
      <c r="I714" s="151"/>
      <c r="L714" s="33"/>
      <c r="M714" s="152"/>
      <c r="T714" s="54"/>
      <c r="AT714" s="17" t="s">
        <v>358</v>
      </c>
      <c r="AU714" s="17" t="s">
        <v>113</v>
      </c>
    </row>
    <row r="715" spans="2:65" s="12" customFormat="1" ht="10.199999999999999">
      <c r="B715" s="153"/>
      <c r="D715" s="154" t="s">
        <v>360</v>
      </c>
      <c r="E715" s="155" t="s">
        <v>32</v>
      </c>
      <c r="F715" s="156" t="s">
        <v>361</v>
      </c>
      <c r="H715" s="155" t="s">
        <v>32</v>
      </c>
      <c r="I715" s="157"/>
      <c r="L715" s="153"/>
      <c r="M715" s="158"/>
      <c r="T715" s="159"/>
      <c r="AT715" s="155" t="s">
        <v>360</v>
      </c>
      <c r="AU715" s="155" t="s">
        <v>113</v>
      </c>
      <c r="AV715" s="12" t="s">
        <v>85</v>
      </c>
      <c r="AW715" s="12" t="s">
        <v>39</v>
      </c>
      <c r="AX715" s="12" t="s">
        <v>78</v>
      </c>
      <c r="AY715" s="155" t="s">
        <v>348</v>
      </c>
    </row>
    <row r="716" spans="2:65" s="12" customFormat="1" ht="10.199999999999999">
      <c r="B716" s="153"/>
      <c r="D716" s="154" t="s">
        <v>360</v>
      </c>
      <c r="E716" s="155" t="s">
        <v>32</v>
      </c>
      <c r="F716" s="156" t="s">
        <v>1162</v>
      </c>
      <c r="H716" s="155" t="s">
        <v>32</v>
      </c>
      <c r="I716" s="157"/>
      <c r="L716" s="153"/>
      <c r="M716" s="158"/>
      <c r="T716" s="159"/>
      <c r="AT716" s="155" t="s">
        <v>360</v>
      </c>
      <c r="AU716" s="155" t="s">
        <v>113</v>
      </c>
      <c r="AV716" s="12" t="s">
        <v>85</v>
      </c>
      <c r="AW716" s="12" t="s">
        <v>39</v>
      </c>
      <c r="AX716" s="12" t="s">
        <v>78</v>
      </c>
      <c r="AY716" s="155" t="s">
        <v>348</v>
      </c>
    </row>
    <row r="717" spans="2:65" s="12" customFormat="1" ht="10.199999999999999">
      <c r="B717" s="153"/>
      <c r="D717" s="154" t="s">
        <v>360</v>
      </c>
      <c r="E717" s="155" t="s">
        <v>32</v>
      </c>
      <c r="F717" s="156" t="s">
        <v>2385</v>
      </c>
      <c r="H717" s="155" t="s">
        <v>32</v>
      </c>
      <c r="I717" s="157"/>
      <c r="L717" s="153"/>
      <c r="M717" s="158"/>
      <c r="T717" s="159"/>
      <c r="AT717" s="155" t="s">
        <v>360</v>
      </c>
      <c r="AU717" s="155" t="s">
        <v>113</v>
      </c>
      <c r="AV717" s="12" t="s">
        <v>85</v>
      </c>
      <c r="AW717" s="12" t="s">
        <v>39</v>
      </c>
      <c r="AX717" s="12" t="s">
        <v>78</v>
      </c>
      <c r="AY717" s="155" t="s">
        <v>348</v>
      </c>
    </row>
    <row r="718" spans="2:65" s="12" customFormat="1" ht="10.199999999999999">
      <c r="B718" s="153"/>
      <c r="D718" s="154" t="s">
        <v>360</v>
      </c>
      <c r="E718" s="155" t="s">
        <v>32</v>
      </c>
      <c r="F718" s="156" t="s">
        <v>2391</v>
      </c>
      <c r="H718" s="155" t="s">
        <v>32</v>
      </c>
      <c r="I718" s="157"/>
      <c r="L718" s="153"/>
      <c r="M718" s="158"/>
      <c r="T718" s="159"/>
      <c r="AT718" s="155" t="s">
        <v>360</v>
      </c>
      <c r="AU718" s="155" t="s">
        <v>113</v>
      </c>
      <c r="AV718" s="12" t="s">
        <v>85</v>
      </c>
      <c r="AW718" s="12" t="s">
        <v>39</v>
      </c>
      <c r="AX718" s="12" t="s">
        <v>78</v>
      </c>
      <c r="AY718" s="155" t="s">
        <v>348</v>
      </c>
    </row>
    <row r="719" spans="2:65" s="13" customFormat="1" ht="10.199999999999999">
      <c r="B719" s="160"/>
      <c r="D719" s="154" t="s">
        <v>360</v>
      </c>
      <c r="E719" s="162" t="s">
        <v>32</v>
      </c>
      <c r="F719" s="170" t="s">
        <v>118</v>
      </c>
      <c r="H719" s="163">
        <v>275.3</v>
      </c>
      <c r="I719" s="164"/>
      <c r="L719" s="160"/>
      <c r="M719" s="165"/>
      <c r="T719" s="166"/>
      <c r="AT719" s="161" t="s">
        <v>360</v>
      </c>
      <c r="AU719" s="161" t="s">
        <v>113</v>
      </c>
      <c r="AV719" s="13" t="s">
        <v>87</v>
      </c>
      <c r="AW719" s="13" t="s">
        <v>39</v>
      </c>
      <c r="AX719" s="13" t="s">
        <v>85</v>
      </c>
      <c r="AY719" s="161" t="s">
        <v>348</v>
      </c>
    </row>
    <row r="720" spans="2:65" s="11" customFormat="1" ht="20.85" customHeight="1">
      <c r="B720" s="124"/>
      <c r="D720" s="125" t="s">
        <v>77</v>
      </c>
      <c r="E720" s="134" t="s">
        <v>1155</v>
      </c>
      <c r="F720" s="134" t="s">
        <v>2392</v>
      </c>
      <c r="I720" s="127"/>
      <c r="J720" s="135">
        <f>BK720</f>
        <v>0</v>
      </c>
      <c r="L720" s="124"/>
      <c r="M720" s="129"/>
      <c r="P720" s="130">
        <f>SUM(P721:P734)</f>
        <v>0</v>
      </c>
      <c r="R720" s="130">
        <f>SUM(R721:R734)</f>
        <v>0</v>
      </c>
      <c r="T720" s="131">
        <f>SUM(T721:T734)</f>
        <v>30.030449999999998</v>
      </c>
      <c r="AR720" s="125" t="s">
        <v>85</v>
      </c>
      <c r="AT720" s="132" t="s">
        <v>77</v>
      </c>
      <c r="AU720" s="132" t="s">
        <v>87</v>
      </c>
      <c r="AY720" s="125" t="s">
        <v>348</v>
      </c>
      <c r="BK720" s="133">
        <f>SUM(BK721:BK734)</f>
        <v>0</v>
      </c>
    </row>
    <row r="721" spans="2:65" s="1" customFormat="1" ht="66.75" customHeight="1">
      <c r="B721" s="33"/>
      <c r="C721" s="136" t="s">
        <v>778</v>
      </c>
      <c r="D721" s="136" t="s">
        <v>352</v>
      </c>
      <c r="E721" s="137" t="s">
        <v>2381</v>
      </c>
      <c r="F721" s="138" t="s">
        <v>2382</v>
      </c>
      <c r="G721" s="139" t="s">
        <v>420</v>
      </c>
      <c r="H721" s="140">
        <v>48.83</v>
      </c>
      <c r="I721" s="141"/>
      <c r="J721" s="142">
        <f>ROUND(I721*H721,2)</f>
        <v>0</v>
      </c>
      <c r="K721" s="138" t="s">
        <v>356</v>
      </c>
      <c r="L721" s="33"/>
      <c r="M721" s="143" t="s">
        <v>32</v>
      </c>
      <c r="N721" s="144" t="s">
        <v>49</v>
      </c>
      <c r="P721" s="145">
        <f>O721*H721</f>
        <v>0</v>
      </c>
      <c r="Q721" s="145">
        <v>0</v>
      </c>
      <c r="R721" s="145">
        <f>Q721*H721</f>
        <v>0</v>
      </c>
      <c r="S721" s="145">
        <v>0.28999999999999998</v>
      </c>
      <c r="T721" s="146">
        <f>S721*H721</f>
        <v>14.160699999999999</v>
      </c>
      <c r="AR721" s="147" t="s">
        <v>133</v>
      </c>
      <c r="AT721" s="147" t="s">
        <v>352</v>
      </c>
      <c r="AU721" s="147" t="s">
        <v>113</v>
      </c>
      <c r="AY721" s="17" t="s">
        <v>348</v>
      </c>
      <c r="BE721" s="148">
        <f>IF(N721="základní",J721,0)</f>
        <v>0</v>
      </c>
      <c r="BF721" s="148">
        <f>IF(N721="snížená",J721,0)</f>
        <v>0</v>
      </c>
      <c r="BG721" s="148">
        <f>IF(N721="zákl. přenesená",J721,0)</f>
        <v>0</v>
      </c>
      <c r="BH721" s="148">
        <f>IF(N721="sníž. přenesená",J721,0)</f>
        <v>0</v>
      </c>
      <c r="BI721" s="148">
        <f>IF(N721="nulová",J721,0)</f>
        <v>0</v>
      </c>
      <c r="BJ721" s="17" t="s">
        <v>85</v>
      </c>
      <c r="BK721" s="148">
        <f>ROUND(I721*H721,2)</f>
        <v>0</v>
      </c>
      <c r="BL721" s="17" t="s">
        <v>133</v>
      </c>
      <c r="BM721" s="147" t="s">
        <v>2393</v>
      </c>
    </row>
    <row r="722" spans="2:65" s="1" customFormat="1" ht="10.199999999999999">
      <c r="B722" s="33"/>
      <c r="D722" s="149" t="s">
        <v>358</v>
      </c>
      <c r="F722" s="150" t="s">
        <v>2384</v>
      </c>
      <c r="I722" s="151"/>
      <c r="L722" s="33"/>
      <c r="M722" s="152"/>
      <c r="T722" s="54"/>
      <c r="AT722" s="17" t="s">
        <v>358</v>
      </c>
      <c r="AU722" s="17" t="s">
        <v>113</v>
      </c>
    </row>
    <row r="723" spans="2:65" s="12" customFormat="1" ht="10.199999999999999">
      <c r="B723" s="153"/>
      <c r="D723" s="154" t="s">
        <v>360</v>
      </c>
      <c r="E723" s="155" t="s">
        <v>32</v>
      </c>
      <c r="F723" s="156" t="s">
        <v>361</v>
      </c>
      <c r="H723" s="155" t="s">
        <v>32</v>
      </c>
      <c r="I723" s="157"/>
      <c r="L723" s="153"/>
      <c r="M723" s="158"/>
      <c r="T723" s="159"/>
      <c r="AT723" s="155" t="s">
        <v>360</v>
      </c>
      <c r="AU723" s="155" t="s">
        <v>113</v>
      </c>
      <c r="AV723" s="12" t="s">
        <v>85</v>
      </c>
      <c r="AW723" s="12" t="s">
        <v>39</v>
      </c>
      <c r="AX723" s="12" t="s">
        <v>78</v>
      </c>
      <c r="AY723" s="155" t="s">
        <v>348</v>
      </c>
    </row>
    <row r="724" spans="2:65" s="12" customFormat="1" ht="10.199999999999999">
      <c r="B724" s="153"/>
      <c r="D724" s="154" t="s">
        <v>360</v>
      </c>
      <c r="E724" s="155" t="s">
        <v>32</v>
      </c>
      <c r="F724" s="156" t="s">
        <v>1162</v>
      </c>
      <c r="H724" s="155" t="s">
        <v>32</v>
      </c>
      <c r="I724" s="157"/>
      <c r="L724" s="153"/>
      <c r="M724" s="158"/>
      <c r="T724" s="159"/>
      <c r="AT724" s="155" t="s">
        <v>360</v>
      </c>
      <c r="AU724" s="155" t="s">
        <v>113</v>
      </c>
      <c r="AV724" s="12" t="s">
        <v>85</v>
      </c>
      <c r="AW724" s="12" t="s">
        <v>39</v>
      </c>
      <c r="AX724" s="12" t="s">
        <v>78</v>
      </c>
      <c r="AY724" s="155" t="s">
        <v>348</v>
      </c>
    </row>
    <row r="725" spans="2:65" s="12" customFormat="1" ht="10.199999999999999">
      <c r="B725" s="153"/>
      <c r="D725" s="154" t="s">
        <v>360</v>
      </c>
      <c r="E725" s="155" t="s">
        <v>32</v>
      </c>
      <c r="F725" s="156" t="s">
        <v>2394</v>
      </c>
      <c r="H725" s="155" t="s">
        <v>32</v>
      </c>
      <c r="I725" s="157"/>
      <c r="L725" s="153"/>
      <c r="M725" s="158"/>
      <c r="T725" s="159"/>
      <c r="AT725" s="155" t="s">
        <v>360</v>
      </c>
      <c r="AU725" s="155" t="s">
        <v>113</v>
      </c>
      <c r="AV725" s="12" t="s">
        <v>85</v>
      </c>
      <c r="AW725" s="12" t="s">
        <v>39</v>
      </c>
      <c r="AX725" s="12" t="s">
        <v>78</v>
      </c>
      <c r="AY725" s="155" t="s">
        <v>348</v>
      </c>
    </row>
    <row r="726" spans="2:65" s="12" customFormat="1" ht="10.199999999999999">
      <c r="B726" s="153"/>
      <c r="D726" s="154" t="s">
        <v>360</v>
      </c>
      <c r="E726" s="155" t="s">
        <v>32</v>
      </c>
      <c r="F726" s="156" t="s">
        <v>2395</v>
      </c>
      <c r="H726" s="155" t="s">
        <v>32</v>
      </c>
      <c r="I726" s="157"/>
      <c r="L726" s="153"/>
      <c r="M726" s="158"/>
      <c r="T726" s="159"/>
      <c r="AT726" s="155" t="s">
        <v>360</v>
      </c>
      <c r="AU726" s="155" t="s">
        <v>113</v>
      </c>
      <c r="AV726" s="12" t="s">
        <v>85</v>
      </c>
      <c r="AW726" s="12" t="s">
        <v>39</v>
      </c>
      <c r="AX726" s="12" t="s">
        <v>78</v>
      </c>
      <c r="AY726" s="155" t="s">
        <v>348</v>
      </c>
    </row>
    <row r="727" spans="2:65" s="13" customFormat="1" ht="10.199999999999999">
      <c r="B727" s="160"/>
      <c r="D727" s="154" t="s">
        <v>360</v>
      </c>
      <c r="E727" s="162" t="s">
        <v>32</v>
      </c>
      <c r="F727" s="170" t="s">
        <v>131</v>
      </c>
      <c r="H727" s="163">
        <v>48.83</v>
      </c>
      <c r="I727" s="164"/>
      <c r="L727" s="160"/>
      <c r="M727" s="165"/>
      <c r="T727" s="166"/>
      <c r="AT727" s="161" t="s">
        <v>360</v>
      </c>
      <c r="AU727" s="161" t="s">
        <v>113</v>
      </c>
      <c r="AV727" s="13" t="s">
        <v>87</v>
      </c>
      <c r="AW727" s="13" t="s">
        <v>39</v>
      </c>
      <c r="AX727" s="13" t="s">
        <v>85</v>
      </c>
      <c r="AY727" s="161" t="s">
        <v>348</v>
      </c>
    </row>
    <row r="728" spans="2:65" s="1" customFormat="1" ht="62.7" customHeight="1">
      <c r="B728" s="33"/>
      <c r="C728" s="136" t="s">
        <v>783</v>
      </c>
      <c r="D728" s="136" t="s">
        <v>352</v>
      </c>
      <c r="E728" s="137" t="s">
        <v>2396</v>
      </c>
      <c r="F728" s="138" t="s">
        <v>2397</v>
      </c>
      <c r="G728" s="139" t="s">
        <v>420</v>
      </c>
      <c r="H728" s="140">
        <v>48.83</v>
      </c>
      <c r="I728" s="141"/>
      <c r="J728" s="142">
        <f>ROUND(I728*H728,2)</f>
        <v>0</v>
      </c>
      <c r="K728" s="138" t="s">
        <v>356</v>
      </c>
      <c r="L728" s="33"/>
      <c r="M728" s="143" t="s">
        <v>32</v>
      </c>
      <c r="N728" s="144" t="s">
        <v>49</v>
      </c>
      <c r="P728" s="145">
        <f>O728*H728</f>
        <v>0</v>
      </c>
      <c r="Q728" s="145">
        <v>0</v>
      </c>
      <c r="R728" s="145">
        <f>Q728*H728</f>
        <v>0</v>
      </c>
      <c r="S728" s="145">
        <v>0.32500000000000001</v>
      </c>
      <c r="T728" s="146">
        <f>S728*H728</f>
        <v>15.86975</v>
      </c>
      <c r="AR728" s="147" t="s">
        <v>133</v>
      </c>
      <c r="AT728" s="147" t="s">
        <v>352</v>
      </c>
      <c r="AU728" s="147" t="s">
        <v>113</v>
      </c>
      <c r="AY728" s="17" t="s">
        <v>348</v>
      </c>
      <c r="BE728" s="148">
        <f>IF(N728="základní",J728,0)</f>
        <v>0</v>
      </c>
      <c r="BF728" s="148">
        <f>IF(N728="snížená",J728,0)</f>
        <v>0</v>
      </c>
      <c r="BG728" s="148">
        <f>IF(N728="zákl. přenesená",J728,0)</f>
        <v>0</v>
      </c>
      <c r="BH728" s="148">
        <f>IF(N728="sníž. přenesená",J728,0)</f>
        <v>0</v>
      </c>
      <c r="BI728" s="148">
        <f>IF(N728="nulová",J728,0)</f>
        <v>0</v>
      </c>
      <c r="BJ728" s="17" t="s">
        <v>85</v>
      </c>
      <c r="BK728" s="148">
        <f>ROUND(I728*H728,2)</f>
        <v>0</v>
      </c>
      <c r="BL728" s="17" t="s">
        <v>133</v>
      </c>
      <c r="BM728" s="147" t="s">
        <v>2398</v>
      </c>
    </row>
    <row r="729" spans="2:65" s="1" customFormat="1" ht="10.199999999999999">
      <c r="B729" s="33"/>
      <c r="D729" s="149" t="s">
        <v>358</v>
      </c>
      <c r="F729" s="150" t="s">
        <v>2399</v>
      </c>
      <c r="I729" s="151"/>
      <c r="L729" s="33"/>
      <c r="M729" s="152"/>
      <c r="T729" s="54"/>
      <c r="AT729" s="17" t="s">
        <v>358</v>
      </c>
      <c r="AU729" s="17" t="s">
        <v>113</v>
      </c>
    </row>
    <row r="730" spans="2:65" s="12" customFormat="1" ht="10.199999999999999">
      <c r="B730" s="153"/>
      <c r="D730" s="154" t="s">
        <v>360</v>
      </c>
      <c r="E730" s="155" t="s">
        <v>32</v>
      </c>
      <c r="F730" s="156" t="s">
        <v>361</v>
      </c>
      <c r="H730" s="155" t="s">
        <v>32</v>
      </c>
      <c r="I730" s="157"/>
      <c r="L730" s="153"/>
      <c r="M730" s="158"/>
      <c r="T730" s="159"/>
      <c r="AT730" s="155" t="s">
        <v>360</v>
      </c>
      <c r="AU730" s="155" t="s">
        <v>113</v>
      </c>
      <c r="AV730" s="12" t="s">
        <v>85</v>
      </c>
      <c r="AW730" s="12" t="s">
        <v>39</v>
      </c>
      <c r="AX730" s="12" t="s">
        <v>78</v>
      </c>
      <c r="AY730" s="155" t="s">
        <v>348</v>
      </c>
    </row>
    <row r="731" spans="2:65" s="12" customFormat="1" ht="10.199999999999999">
      <c r="B731" s="153"/>
      <c r="D731" s="154" t="s">
        <v>360</v>
      </c>
      <c r="E731" s="155" t="s">
        <v>32</v>
      </c>
      <c r="F731" s="156" t="s">
        <v>1162</v>
      </c>
      <c r="H731" s="155" t="s">
        <v>32</v>
      </c>
      <c r="I731" s="157"/>
      <c r="L731" s="153"/>
      <c r="M731" s="158"/>
      <c r="T731" s="159"/>
      <c r="AT731" s="155" t="s">
        <v>360</v>
      </c>
      <c r="AU731" s="155" t="s">
        <v>113</v>
      </c>
      <c r="AV731" s="12" t="s">
        <v>85</v>
      </c>
      <c r="AW731" s="12" t="s">
        <v>39</v>
      </c>
      <c r="AX731" s="12" t="s">
        <v>78</v>
      </c>
      <c r="AY731" s="155" t="s">
        <v>348</v>
      </c>
    </row>
    <row r="732" spans="2:65" s="12" customFormat="1" ht="10.199999999999999">
      <c r="B732" s="153"/>
      <c r="D732" s="154" t="s">
        <v>360</v>
      </c>
      <c r="E732" s="155" t="s">
        <v>32</v>
      </c>
      <c r="F732" s="156" t="s">
        <v>2394</v>
      </c>
      <c r="H732" s="155" t="s">
        <v>32</v>
      </c>
      <c r="I732" s="157"/>
      <c r="L732" s="153"/>
      <c r="M732" s="158"/>
      <c r="T732" s="159"/>
      <c r="AT732" s="155" t="s">
        <v>360</v>
      </c>
      <c r="AU732" s="155" t="s">
        <v>113</v>
      </c>
      <c r="AV732" s="12" t="s">
        <v>85</v>
      </c>
      <c r="AW732" s="12" t="s">
        <v>39</v>
      </c>
      <c r="AX732" s="12" t="s">
        <v>78</v>
      </c>
      <c r="AY732" s="155" t="s">
        <v>348</v>
      </c>
    </row>
    <row r="733" spans="2:65" s="12" customFormat="1" ht="10.199999999999999">
      <c r="B733" s="153"/>
      <c r="D733" s="154" t="s">
        <v>360</v>
      </c>
      <c r="E733" s="155" t="s">
        <v>32</v>
      </c>
      <c r="F733" s="156" t="s">
        <v>2395</v>
      </c>
      <c r="H733" s="155" t="s">
        <v>32</v>
      </c>
      <c r="I733" s="157"/>
      <c r="L733" s="153"/>
      <c r="M733" s="158"/>
      <c r="T733" s="159"/>
      <c r="AT733" s="155" t="s">
        <v>360</v>
      </c>
      <c r="AU733" s="155" t="s">
        <v>113</v>
      </c>
      <c r="AV733" s="12" t="s">
        <v>85</v>
      </c>
      <c r="AW733" s="12" t="s">
        <v>39</v>
      </c>
      <c r="AX733" s="12" t="s">
        <v>78</v>
      </c>
      <c r="AY733" s="155" t="s">
        <v>348</v>
      </c>
    </row>
    <row r="734" spans="2:65" s="13" customFormat="1" ht="10.199999999999999">
      <c r="B734" s="160"/>
      <c r="D734" s="154" t="s">
        <v>360</v>
      </c>
      <c r="E734" s="162" t="s">
        <v>32</v>
      </c>
      <c r="F734" s="170" t="s">
        <v>131</v>
      </c>
      <c r="H734" s="163">
        <v>48.83</v>
      </c>
      <c r="I734" s="164"/>
      <c r="L734" s="160"/>
      <c r="M734" s="165"/>
      <c r="T734" s="166"/>
      <c r="AT734" s="161" t="s">
        <v>360</v>
      </c>
      <c r="AU734" s="161" t="s">
        <v>113</v>
      </c>
      <c r="AV734" s="13" t="s">
        <v>87</v>
      </c>
      <c r="AW734" s="13" t="s">
        <v>39</v>
      </c>
      <c r="AX734" s="13" t="s">
        <v>85</v>
      </c>
      <c r="AY734" s="161" t="s">
        <v>348</v>
      </c>
    </row>
    <row r="735" spans="2:65" s="11" customFormat="1" ht="20.85" customHeight="1">
      <c r="B735" s="124"/>
      <c r="D735" s="125" t="s">
        <v>77</v>
      </c>
      <c r="E735" s="134" t="s">
        <v>1230</v>
      </c>
      <c r="F735" s="134" t="s">
        <v>2400</v>
      </c>
      <c r="I735" s="127"/>
      <c r="J735" s="135">
        <f>BK735</f>
        <v>0</v>
      </c>
      <c r="L735" s="124"/>
      <c r="M735" s="129"/>
      <c r="P735" s="130">
        <f>SUM(P736:P743)</f>
        <v>0</v>
      </c>
      <c r="R735" s="130">
        <f>SUM(R736:R743)</f>
        <v>0</v>
      </c>
      <c r="T735" s="131">
        <f>SUM(T736:T743)</f>
        <v>4.7607600000000003</v>
      </c>
      <c r="AR735" s="125" t="s">
        <v>85</v>
      </c>
      <c r="AT735" s="132" t="s">
        <v>77</v>
      </c>
      <c r="AU735" s="132" t="s">
        <v>87</v>
      </c>
      <c r="AY735" s="125" t="s">
        <v>348</v>
      </c>
      <c r="BK735" s="133">
        <f>SUM(BK736:BK743)</f>
        <v>0</v>
      </c>
    </row>
    <row r="736" spans="2:65" s="1" customFormat="1" ht="37.799999999999997" customHeight="1">
      <c r="B736" s="33"/>
      <c r="C736" s="136" t="s">
        <v>787</v>
      </c>
      <c r="D736" s="136" t="s">
        <v>352</v>
      </c>
      <c r="E736" s="137" t="s">
        <v>1251</v>
      </c>
      <c r="F736" s="138" t="s">
        <v>1252</v>
      </c>
      <c r="G736" s="139" t="s">
        <v>436</v>
      </c>
      <c r="H736" s="140">
        <v>119.01900000000001</v>
      </c>
      <c r="I736" s="141"/>
      <c r="J736" s="142">
        <f>ROUND(I736*H736,2)</f>
        <v>0</v>
      </c>
      <c r="K736" s="138" t="s">
        <v>356</v>
      </c>
      <c r="L736" s="33"/>
      <c r="M736" s="143" t="s">
        <v>32</v>
      </c>
      <c r="N736" s="144" t="s">
        <v>49</v>
      </c>
      <c r="P736" s="145">
        <f>O736*H736</f>
        <v>0</v>
      </c>
      <c r="Q736" s="145">
        <v>0</v>
      </c>
      <c r="R736" s="145">
        <f>Q736*H736</f>
        <v>0</v>
      </c>
      <c r="S736" s="145">
        <v>0.04</v>
      </c>
      <c r="T736" s="146">
        <f>S736*H736</f>
        <v>4.7607600000000003</v>
      </c>
      <c r="AR736" s="147" t="s">
        <v>133</v>
      </c>
      <c r="AT736" s="147" t="s">
        <v>352</v>
      </c>
      <c r="AU736" s="147" t="s">
        <v>113</v>
      </c>
      <c r="AY736" s="17" t="s">
        <v>348</v>
      </c>
      <c r="BE736" s="148">
        <f>IF(N736="základní",J736,0)</f>
        <v>0</v>
      </c>
      <c r="BF736" s="148">
        <f>IF(N736="snížená",J736,0)</f>
        <v>0</v>
      </c>
      <c r="BG736" s="148">
        <f>IF(N736="zákl. přenesená",J736,0)</f>
        <v>0</v>
      </c>
      <c r="BH736" s="148">
        <f>IF(N736="sníž. přenesená",J736,0)</f>
        <v>0</v>
      </c>
      <c r="BI736" s="148">
        <f>IF(N736="nulová",J736,0)</f>
        <v>0</v>
      </c>
      <c r="BJ736" s="17" t="s">
        <v>85</v>
      </c>
      <c r="BK736" s="148">
        <f>ROUND(I736*H736,2)</f>
        <v>0</v>
      </c>
      <c r="BL736" s="17" t="s">
        <v>133</v>
      </c>
      <c r="BM736" s="147" t="s">
        <v>2401</v>
      </c>
    </row>
    <row r="737" spans="2:65" s="1" customFormat="1" ht="10.199999999999999">
      <c r="B737" s="33"/>
      <c r="D737" s="149" t="s">
        <v>358</v>
      </c>
      <c r="F737" s="150" t="s">
        <v>1254</v>
      </c>
      <c r="I737" s="151"/>
      <c r="L737" s="33"/>
      <c r="M737" s="152"/>
      <c r="T737" s="54"/>
      <c r="AT737" s="17" t="s">
        <v>358</v>
      </c>
      <c r="AU737" s="17" t="s">
        <v>113</v>
      </c>
    </row>
    <row r="738" spans="2:65" s="12" customFormat="1" ht="10.199999999999999">
      <c r="B738" s="153"/>
      <c r="D738" s="154" t="s">
        <v>360</v>
      </c>
      <c r="E738" s="155" t="s">
        <v>32</v>
      </c>
      <c r="F738" s="156" t="s">
        <v>361</v>
      </c>
      <c r="H738" s="155" t="s">
        <v>32</v>
      </c>
      <c r="I738" s="157"/>
      <c r="L738" s="153"/>
      <c r="M738" s="158"/>
      <c r="T738" s="159"/>
      <c r="AT738" s="155" t="s">
        <v>360</v>
      </c>
      <c r="AU738" s="155" t="s">
        <v>113</v>
      </c>
      <c r="AV738" s="12" t="s">
        <v>85</v>
      </c>
      <c r="AW738" s="12" t="s">
        <v>39</v>
      </c>
      <c r="AX738" s="12" t="s">
        <v>78</v>
      </c>
      <c r="AY738" s="155" t="s">
        <v>348</v>
      </c>
    </row>
    <row r="739" spans="2:65" s="12" customFormat="1" ht="10.199999999999999">
      <c r="B739" s="153"/>
      <c r="D739" s="154" t="s">
        <v>360</v>
      </c>
      <c r="E739" s="155" t="s">
        <v>32</v>
      </c>
      <c r="F739" s="156" t="s">
        <v>1162</v>
      </c>
      <c r="H739" s="155" t="s">
        <v>32</v>
      </c>
      <c r="I739" s="157"/>
      <c r="L739" s="153"/>
      <c r="M739" s="158"/>
      <c r="T739" s="159"/>
      <c r="AT739" s="155" t="s">
        <v>360</v>
      </c>
      <c r="AU739" s="155" t="s">
        <v>113</v>
      </c>
      <c r="AV739" s="12" t="s">
        <v>85</v>
      </c>
      <c r="AW739" s="12" t="s">
        <v>39</v>
      </c>
      <c r="AX739" s="12" t="s">
        <v>78</v>
      </c>
      <c r="AY739" s="155" t="s">
        <v>348</v>
      </c>
    </row>
    <row r="740" spans="2:65" s="12" customFormat="1" ht="10.199999999999999">
      <c r="B740" s="153"/>
      <c r="D740" s="154" t="s">
        <v>360</v>
      </c>
      <c r="E740" s="155" t="s">
        <v>32</v>
      </c>
      <c r="F740" s="156" t="s">
        <v>2402</v>
      </c>
      <c r="H740" s="155" t="s">
        <v>32</v>
      </c>
      <c r="I740" s="157"/>
      <c r="L740" s="153"/>
      <c r="M740" s="158"/>
      <c r="T740" s="159"/>
      <c r="AT740" s="155" t="s">
        <v>360</v>
      </c>
      <c r="AU740" s="155" t="s">
        <v>113</v>
      </c>
      <c r="AV740" s="12" t="s">
        <v>85</v>
      </c>
      <c r="AW740" s="12" t="s">
        <v>39</v>
      </c>
      <c r="AX740" s="12" t="s">
        <v>78</v>
      </c>
      <c r="AY740" s="155" t="s">
        <v>348</v>
      </c>
    </row>
    <row r="741" spans="2:65" s="13" customFormat="1" ht="10.199999999999999">
      <c r="B741" s="160"/>
      <c r="D741" s="154" t="s">
        <v>360</v>
      </c>
      <c r="E741" s="162" t="s">
        <v>32</v>
      </c>
      <c r="F741" s="170" t="s">
        <v>135</v>
      </c>
      <c r="H741" s="163">
        <v>119.01900000000001</v>
      </c>
      <c r="I741" s="164"/>
      <c r="L741" s="160"/>
      <c r="M741" s="165"/>
      <c r="T741" s="166"/>
      <c r="AT741" s="161" t="s">
        <v>360</v>
      </c>
      <c r="AU741" s="161" t="s">
        <v>113</v>
      </c>
      <c r="AV741" s="13" t="s">
        <v>87</v>
      </c>
      <c r="AW741" s="13" t="s">
        <v>39</v>
      </c>
      <c r="AX741" s="13" t="s">
        <v>85</v>
      </c>
      <c r="AY741" s="161" t="s">
        <v>348</v>
      </c>
    </row>
    <row r="742" spans="2:65" s="1" customFormat="1" ht="10.199999999999999">
      <c r="B742" s="33"/>
      <c r="D742" s="154" t="s">
        <v>376</v>
      </c>
      <c r="F742" s="167" t="s">
        <v>2403</v>
      </c>
      <c r="L742" s="33"/>
      <c r="M742" s="152"/>
      <c r="T742" s="54"/>
      <c r="AU742" s="17" t="s">
        <v>113</v>
      </c>
    </row>
    <row r="743" spans="2:65" s="1" customFormat="1" ht="10.199999999999999">
      <c r="B743" s="33"/>
      <c r="D743" s="154" t="s">
        <v>376</v>
      </c>
      <c r="F743" s="168" t="s">
        <v>2404</v>
      </c>
      <c r="H743" s="169">
        <v>119.01900000000001</v>
      </c>
      <c r="L743" s="33"/>
      <c r="M743" s="152"/>
      <c r="T743" s="54"/>
      <c r="AU743" s="17" t="s">
        <v>113</v>
      </c>
    </row>
    <row r="744" spans="2:65" s="11" customFormat="1" ht="20.85" customHeight="1">
      <c r="B744" s="124"/>
      <c r="D744" s="125" t="s">
        <v>77</v>
      </c>
      <c r="E744" s="134" t="s">
        <v>1242</v>
      </c>
      <c r="F744" s="134" t="s">
        <v>1046</v>
      </c>
      <c r="I744" s="127"/>
      <c r="J744" s="135">
        <f>BK744</f>
        <v>0</v>
      </c>
      <c r="L744" s="124"/>
      <c r="M744" s="129"/>
      <c r="P744" s="130">
        <f>SUM(P745:P818)</f>
        <v>0</v>
      </c>
      <c r="R744" s="130">
        <f>SUM(R745:R818)</f>
        <v>58.515358780480007</v>
      </c>
      <c r="T744" s="131">
        <f>SUM(T745:T818)</f>
        <v>0</v>
      </c>
      <c r="AR744" s="125" t="s">
        <v>85</v>
      </c>
      <c r="AT744" s="132" t="s">
        <v>77</v>
      </c>
      <c r="AU744" s="132" t="s">
        <v>87</v>
      </c>
      <c r="AY744" s="125" t="s">
        <v>348</v>
      </c>
      <c r="BK744" s="133">
        <f>SUM(BK745:BK818)</f>
        <v>0</v>
      </c>
    </row>
    <row r="745" spans="2:65" s="1" customFormat="1" ht="49.05" customHeight="1">
      <c r="B745" s="33"/>
      <c r="C745" s="136" t="s">
        <v>789</v>
      </c>
      <c r="D745" s="136" t="s">
        <v>352</v>
      </c>
      <c r="E745" s="137" t="s">
        <v>1048</v>
      </c>
      <c r="F745" s="138" t="s">
        <v>1049</v>
      </c>
      <c r="G745" s="139" t="s">
        <v>436</v>
      </c>
      <c r="H745" s="140">
        <v>4.7830000000000004</v>
      </c>
      <c r="I745" s="141"/>
      <c r="J745" s="142">
        <f>ROUND(I745*H745,2)</f>
        <v>0</v>
      </c>
      <c r="K745" s="138" t="s">
        <v>356</v>
      </c>
      <c r="L745" s="33"/>
      <c r="M745" s="143" t="s">
        <v>32</v>
      </c>
      <c r="N745" s="144" t="s">
        <v>49</v>
      </c>
      <c r="P745" s="145">
        <f>O745*H745</f>
        <v>0</v>
      </c>
      <c r="Q745" s="145">
        <v>0.21950471999999999</v>
      </c>
      <c r="R745" s="145">
        <f>Q745*H745</f>
        <v>1.04989107576</v>
      </c>
      <c r="S745" s="145">
        <v>0</v>
      </c>
      <c r="T745" s="146">
        <f>S745*H745</f>
        <v>0</v>
      </c>
      <c r="AR745" s="147" t="s">
        <v>133</v>
      </c>
      <c r="AT745" s="147" t="s">
        <v>352</v>
      </c>
      <c r="AU745" s="147" t="s">
        <v>113</v>
      </c>
      <c r="AY745" s="17" t="s">
        <v>348</v>
      </c>
      <c r="BE745" s="148">
        <f>IF(N745="základní",J745,0)</f>
        <v>0</v>
      </c>
      <c r="BF745" s="148">
        <f>IF(N745="snížená",J745,0)</f>
        <v>0</v>
      </c>
      <c r="BG745" s="148">
        <f>IF(N745="zákl. přenesená",J745,0)</f>
        <v>0</v>
      </c>
      <c r="BH745" s="148">
        <f>IF(N745="sníž. přenesená",J745,0)</f>
        <v>0</v>
      </c>
      <c r="BI745" s="148">
        <f>IF(N745="nulová",J745,0)</f>
        <v>0</v>
      </c>
      <c r="BJ745" s="17" t="s">
        <v>85</v>
      </c>
      <c r="BK745" s="148">
        <f>ROUND(I745*H745,2)</f>
        <v>0</v>
      </c>
      <c r="BL745" s="17" t="s">
        <v>133</v>
      </c>
      <c r="BM745" s="147" t="s">
        <v>2405</v>
      </c>
    </row>
    <row r="746" spans="2:65" s="1" customFormat="1" ht="10.199999999999999">
      <c r="B746" s="33"/>
      <c r="D746" s="149" t="s">
        <v>358</v>
      </c>
      <c r="F746" s="150" t="s">
        <v>1051</v>
      </c>
      <c r="I746" s="151"/>
      <c r="L746" s="33"/>
      <c r="M746" s="152"/>
      <c r="T746" s="54"/>
      <c r="AT746" s="17" t="s">
        <v>358</v>
      </c>
      <c r="AU746" s="17" t="s">
        <v>113</v>
      </c>
    </row>
    <row r="747" spans="2:65" s="12" customFormat="1" ht="10.199999999999999">
      <c r="B747" s="153"/>
      <c r="D747" s="154" t="s">
        <v>360</v>
      </c>
      <c r="E747" s="155" t="s">
        <v>32</v>
      </c>
      <c r="F747" s="156" t="s">
        <v>361</v>
      </c>
      <c r="H747" s="155" t="s">
        <v>32</v>
      </c>
      <c r="I747" s="157"/>
      <c r="L747" s="153"/>
      <c r="M747" s="158"/>
      <c r="T747" s="159"/>
      <c r="AT747" s="155" t="s">
        <v>360</v>
      </c>
      <c r="AU747" s="155" t="s">
        <v>113</v>
      </c>
      <c r="AV747" s="12" t="s">
        <v>85</v>
      </c>
      <c r="AW747" s="12" t="s">
        <v>39</v>
      </c>
      <c r="AX747" s="12" t="s">
        <v>78</v>
      </c>
      <c r="AY747" s="155" t="s">
        <v>348</v>
      </c>
    </row>
    <row r="748" spans="2:65" s="12" customFormat="1" ht="10.199999999999999">
      <c r="B748" s="153"/>
      <c r="D748" s="154" t="s">
        <v>360</v>
      </c>
      <c r="E748" s="155" t="s">
        <v>32</v>
      </c>
      <c r="F748" s="156" t="s">
        <v>1053</v>
      </c>
      <c r="H748" s="155" t="s">
        <v>32</v>
      </c>
      <c r="I748" s="157"/>
      <c r="L748" s="153"/>
      <c r="M748" s="158"/>
      <c r="T748" s="159"/>
      <c r="AT748" s="155" t="s">
        <v>360</v>
      </c>
      <c r="AU748" s="155" t="s">
        <v>113</v>
      </c>
      <c r="AV748" s="12" t="s">
        <v>85</v>
      </c>
      <c r="AW748" s="12" t="s">
        <v>39</v>
      </c>
      <c r="AX748" s="12" t="s">
        <v>78</v>
      </c>
      <c r="AY748" s="155" t="s">
        <v>348</v>
      </c>
    </row>
    <row r="749" spans="2:65" s="12" customFormat="1" ht="10.199999999999999">
      <c r="B749" s="153"/>
      <c r="D749" s="154" t="s">
        <v>360</v>
      </c>
      <c r="E749" s="155" t="s">
        <v>32</v>
      </c>
      <c r="F749" s="156" t="s">
        <v>2406</v>
      </c>
      <c r="H749" s="155" t="s">
        <v>32</v>
      </c>
      <c r="I749" s="157"/>
      <c r="L749" s="153"/>
      <c r="M749" s="158"/>
      <c r="T749" s="159"/>
      <c r="AT749" s="155" t="s">
        <v>360</v>
      </c>
      <c r="AU749" s="155" t="s">
        <v>113</v>
      </c>
      <c r="AV749" s="12" t="s">
        <v>85</v>
      </c>
      <c r="AW749" s="12" t="s">
        <v>39</v>
      </c>
      <c r="AX749" s="12" t="s">
        <v>78</v>
      </c>
      <c r="AY749" s="155" t="s">
        <v>348</v>
      </c>
    </row>
    <row r="750" spans="2:65" s="12" customFormat="1" ht="10.199999999999999">
      <c r="B750" s="153"/>
      <c r="D750" s="154" t="s">
        <v>360</v>
      </c>
      <c r="E750" s="155" t="s">
        <v>32</v>
      </c>
      <c r="F750" s="156" t="s">
        <v>2407</v>
      </c>
      <c r="H750" s="155" t="s">
        <v>32</v>
      </c>
      <c r="I750" s="157"/>
      <c r="L750" s="153"/>
      <c r="M750" s="158"/>
      <c r="T750" s="159"/>
      <c r="AT750" s="155" t="s">
        <v>360</v>
      </c>
      <c r="AU750" s="155" t="s">
        <v>113</v>
      </c>
      <c r="AV750" s="12" t="s">
        <v>85</v>
      </c>
      <c r="AW750" s="12" t="s">
        <v>39</v>
      </c>
      <c r="AX750" s="12" t="s">
        <v>78</v>
      </c>
      <c r="AY750" s="155" t="s">
        <v>348</v>
      </c>
    </row>
    <row r="751" spans="2:65" s="13" customFormat="1" ht="10.199999999999999">
      <c r="B751" s="160"/>
      <c r="D751" s="154" t="s">
        <v>360</v>
      </c>
      <c r="E751" s="162" t="s">
        <v>32</v>
      </c>
      <c r="F751" s="170" t="s">
        <v>201</v>
      </c>
      <c r="H751" s="163">
        <v>4.7830000000000004</v>
      </c>
      <c r="I751" s="164"/>
      <c r="L751" s="160"/>
      <c r="M751" s="165"/>
      <c r="T751" s="166"/>
      <c r="AT751" s="161" t="s">
        <v>360</v>
      </c>
      <c r="AU751" s="161" t="s">
        <v>113</v>
      </c>
      <c r="AV751" s="13" t="s">
        <v>87</v>
      </c>
      <c r="AW751" s="13" t="s">
        <v>39</v>
      </c>
      <c r="AX751" s="13" t="s">
        <v>85</v>
      </c>
      <c r="AY751" s="161" t="s">
        <v>348</v>
      </c>
    </row>
    <row r="752" spans="2:65" s="1" customFormat="1" ht="10.199999999999999">
      <c r="B752" s="33"/>
      <c r="D752" s="154" t="s">
        <v>376</v>
      </c>
      <c r="F752" s="167" t="s">
        <v>2408</v>
      </c>
      <c r="L752" s="33"/>
      <c r="M752" s="152"/>
      <c r="T752" s="54"/>
      <c r="AU752" s="17" t="s">
        <v>113</v>
      </c>
    </row>
    <row r="753" spans="2:65" s="1" customFormat="1" ht="10.199999999999999">
      <c r="B753" s="33"/>
      <c r="D753" s="154" t="s">
        <v>376</v>
      </c>
      <c r="F753" s="168" t="s">
        <v>2409</v>
      </c>
      <c r="H753" s="169">
        <v>4.7830000000000004</v>
      </c>
      <c r="L753" s="33"/>
      <c r="M753" s="152"/>
      <c r="T753" s="54"/>
      <c r="AU753" s="17" t="s">
        <v>113</v>
      </c>
    </row>
    <row r="754" spans="2:65" s="1" customFormat="1" ht="16.5" customHeight="1">
      <c r="B754" s="33"/>
      <c r="C754" s="178" t="s">
        <v>793</v>
      </c>
      <c r="D754" s="178" t="s">
        <v>496</v>
      </c>
      <c r="E754" s="179" t="s">
        <v>2410</v>
      </c>
      <c r="F754" s="180" t="s">
        <v>2411</v>
      </c>
      <c r="G754" s="181" t="s">
        <v>436</v>
      </c>
      <c r="H754" s="182">
        <v>4.8789999999999996</v>
      </c>
      <c r="I754" s="183"/>
      <c r="J754" s="184">
        <f>ROUND(I754*H754,2)</f>
        <v>0</v>
      </c>
      <c r="K754" s="180" t="s">
        <v>356</v>
      </c>
      <c r="L754" s="185"/>
      <c r="M754" s="186" t="s">
        <v>32</v>
      </c>
      <c r="N754" s="187" t="s">
        <v>49</v>
      </c>
      <c r="P754" s="145">
        <f>O754*H754</f>
        <v>0</v>
      </c>
      <c r="Q754" s="145">
        <v>5.5E-2</v>
      </c>
      <c r="R754" s="145">
        <f>Q754*H754</f>
        <v>0.268345</v>
      </c>
      <c r="S754" s="145">
        <v>0</v>
      </c>
      <c r="T754" s="146">
        <f>S754*H754</f>
        <v>0</v>
      </c>
      <c r="AR754" s="147" t="s">
        <v>433</v>
      </c>
      <c r="AT754" s="147" t="s">
        <v>496</v>
      </c>
      <c r="AU754" s="147" t="s">
        <v>113</v>
      </c>
      <c r="AY754" s="17" t="s">
        <v>348</v>
      </c>
      <c r="BE754" s="148">
        <f>IF(N754="základní",J754,0)</f>
        <v>0</v>
      </c>
      <c r="BF754" s="148">
        <f>IF(N754="snížená",J754,0)</f>
        <v>0</v>
      </c>
      <c r="BG754" s="148">
        <f>IF(N754="zákl. přenesená",J754,0)</f>
        <v>0</v>
      </c>
      <c r="BH754" s="148">
        <f>IF(N754="sníž. přenesená",J754,0)</f>
        <v>0</v>
      </c>
      <c r="BI754" s="148">
        <f>IF(N754="nulová",J754,0)</f>
        <v>0</v>
      </c>
      <c r="BJ754" s="17" t="s">
        <v>85</v>
      </c>
      <c r="BK754" s="148">
        <f>ROUND(I754*H754,2)</f>
        <v>0</v>
      </c>
      <c r="BL754" s="17" t="s">
        <v>133</v>
      </c>
      <c r="BM754" s="147" t="s">
        <v>2412</v>
      </c>
    </row>
    <row r="755" spans="2:65" s="13" customFormat="1" ht="10.199999999999999">
      <c r="B755" s="160"/>
      <c r="D755" s="154" t="s">
        <v>360</v>
      </c>
      <c r="F755" s="162" t="s">
        <v>2413</v>
      </c>
      <c r="H755" s="163">
        <v>4.8789999999999996</v>
      </c>
      <c r="I755" s="164"/>
      <c r="L755" s="160"/>
      <c r="M755" s="165"/>
      <c r="T755" s="166"/>
      <c r="AT755" s="161" t="s">
        <v>360</v>
      </c>
      <c r="AU755" s="161" t="s">
        <v>113</v>
      </c>
      <c r="AV755" s="13" t="s">
        <v>87</v>
      </c>
      <c r="AW755" s="13" t="s">
        <v>4</v>
      </c>
      <c r="AX755" s="13" t="s">
        <v>85</v>
      </c>
      <c r="AY755" s="161" t="s">
        <v>348</v>
      </c>
    </row>
    <row r="756" spans="2:65" s="1" customFormat="1" ht="49.05" customHeight="1">
      <c r="B756" s="33"/>
      <c r="C756" s="136" t="s">
        <v>798</v>
      </c>
      <c r="D756" s="136" t="s">
        <v>352</v>
      </c>
      <c r="E756" s="137" t="s">
        <v>1072</v>
      </c>
      <c r="F756" s="138" t="s">
        <v>1073</v>
      </c>
      <c r="G756" s="139" t="s">
        <v>436</v>
      </c>
      <c r="H756" s="140">
        <v>96.350999999999999</v>
      </c>
      <c r="I756" s="141"/>
      <c r="J756" s="142">
        <f>ROUND(I756*H756,2)</f>
        <v>0</v>
      </c>
      <c r="K756" s="138" t="s">
        <v>356</v>
      </c>
      <c r="L756" s="33"/>
      <c r="M756" s="143" t="s">
        <v>32</v>
      </c>
      <c r="N756" s="144" t="s">
        <v>49</v>
      </c>
      <c r="P756" s="145">
        <f>O756*H756</f>
        <v>0</v>
      </c>
      <c r="Q756" s="145">
        <v>0.16850351999999999</v>
      </c>
      <c r="R756" s="145">
        <f>Q756*H756</f>
        <v>16.235482655519998</v>
      </c>
      <c r="S756" s="145">
        <v>0</v>
      </c>
      <c r="T756" s="146">
        <f>S756*H756</f>
        <v>0</v>
      </c>
      <c r="AR756" s="147" t="s">
        <v>133</v>
      </c>
      <c r="AT756" s="147" t="s">
        <v>352</v>
      </c>
      <c r="AU756" s="147" t="s">
        <v>113</v>
      </c>
      <c r="AY756" s="17" t="s">
        <v>348</v>
      </c>
      <c r="BE756" s="148">
        <f>IF(N756="základní",J756,0)</f>
        <v>0</v>
      </c>
      <c r="BF756" s="148">
        <f>IF(N756="snížená",J756,0)</f>
        <v>0</v>
      </c>
      <c r="BG756" s="148">
        <f>IF(N756="zákl. přenesená",J756,0)</f>
        <v>0</v>
      </c>
      <c r="BH756" s="148">
        <f>IF(N756="sníž. přenesená",J756,0)</f>
        <v>0</v>
      </c>
      <c r="BI756" s="148">
        <f>IF(N756="nulová",J756,0)</f>
        <v>0</v>
      </c>
      <c r="BJ756" s="17" t="s">
        <v>85</v>
      </c>
      <c r="BK756" s="148">
        <f>ROUND(I756*H756,2)</f>
        <v>0</v>
      </c>
      <c r="BL756" s="17" t="s">
        <v>133</v>
      </c>
      <c r="BM756" s="147" t="s">
        <v>2414</v>
      </c>
    </row>
    <row r="757" spans="2:65" s="1" customFormat="1" ht="10.199999999999999">
      <c r="B757" s="33"/>
      <c r="D757" s="149" t="s">
        <v>358</v>
      </c>
      <c r="F757" s="150" t="s">
        <v>1075</v>
      </c>
      <c r="I757" s="151"/>
      <c r="L757" s="33"/>
      <c r="M757" s="152"/>
      <c r="T757" s="54"/>
      <c r="AT757" s="17" t="s">
        <v>358</v>
      </c>
      <c r="AU757" s="17" t="s">
        <v>113</v>
      </c>
    </row>
    <row r="758" spans="2:65" s="12" customFormat="1" ht="10.199999999999999">
      <c r="B758" s="153"/>
      <c r="D758" s="154" t="s">
        <v>360</v>
      </c>
      <c r="E758" s="155" t="s">
        <v>32</v>
      </c>
      <c r="F758" s="156" t="s">
        <v>361</v>
      </c>
      <c r="H758" s="155" t="s">
        <v>32</v>
      </c>
      <c r="I758" s="157"/>
      <c r="L758" s="153"/>
      <c r="M758" s="158"/>
      <c r="T758" s="159"/>
      <c r="AT758" s="155" t="s">
        <v>360</v>
      </c>
      <c r="AU758" s="155" t="s">
        <v>113</v>
      </c>
      <c r="AV758" s="12" t="s">
        <v>85</v>
      </c>
      <c r="AW758" s="12" t="s">
        <v>39</v>
      </c>
      <c r="AX758" s="12" t="s">
        <v>78</v>
      </c>
      <c r="AY758" s="155" t="s">
        <v>348</v>
      </c>
    </row>
    <row r="759" spans="2:65" s="12" customFormat="1" ht="10.199999999999999">
      <c r="B759" s="153"/>
      <c r="D759" s="154" t="s">
        <v>360</v>
      </c>
      <c r="E759" s="155" t="s">
        <v>32</v>
      </c>
      <c r="F759" s="156" t="s">
        <v>1053</v>
      </c>
      <c r="H759" s="155" t="s">
        <v>32</v>
      </c>
      <c r="I759" s="157"/>
      <c r="L759" s="153"/>
      <c r="M759" s="158"/>
      <c r="T759" s="159"/>
      <c r="AT759" s="155" t="s">
        <v>360</v>
      </c>
      <c r="AU759" s="155" t="s">
        <v>113</v>
      </c>
      <c r="AV759" s="12" t="s">
        <v>85</v>
      </c>
      <c r="AW759" s="12" t="s">
        <v>39</v>
      </c>
      <c r="AX759" s="12" t="s">
        <v>78</v>
      </c>
      <c r="AY759" s="155" t="s">
        <v>348</v>
      </c>
    </row>
    <row r="760" spans="2:65" s="12" customFormat="1" ht="10.199999999999999">
      <c r="B760" s="153"/>
      <c r="D760" s="154" t="s">
        <v>360</v>
      </c>
      <c r="E760" s="155" t="s">
        <v>32</v>
      </c>
      <c r="F760" s="156" t="s">
        <v>2415</v>
      </c>
      <c r="H760" s="155" t="s">
        <v>32</v>
      </c>
      <c r="I760" s="157"/>
      <c r="L760" s="153"/>
      <c r="M760" s="158"/>
      <c r="T760" s="159"/>
      <c r="AT760" s="155" t="s">
        <v>360</v>
      </c>
      <c r="AU760" s="155" t="s">
        <v>113</v>
      </c>
      <c r="AV760" s="12" t="s">
        <v>85</v>
      </c>
      <c r="AW760" s="12" t="s">
        <v>39</v>
      </c>
      <c r="AX760" s="12" t="s">
        <v>78</v>
      </c>
      <c r="AY760" s="155" t="s">
        <v>348</v>
      </c>
    </row>
    <row r="761" spans="2:65" s="12" customFormat="1" ht="10.199999999999999">
      <c r="B761" s="153"/>
      <c r="D761" s="154" t="s">
        <v>360</v>
      </c>
      <c r="E761" s="155" t="s">
        <v>32</v>
      </c>
      <c r="F761" s="156" t="s">
        <v>2416</v>
      </c>
      <c r="H761" s="155" t="s">
        <v>32</v>
      </c>
      <c r="I761" s="157"/>
      <c r="L761" s="153"/>
      <c r="M761" s="158"/>
      <c r="T761" s="159"/>
      <c r="AT761" s="155" t="s">
        <v>360</v>
      </c>
      <c r="AU761" s="155" t="s">
        <v>113</v>
      </c>
      <c r="AV761" s="12" t="s">
        <v>85</v>
      </c>
      <c r="AW761" s="12" t="s">
        <v>39</v>
      </c>
      <c r="AX761" s="12" t="s">
        <v>78</v>
      </c>
      <c r="AY761" s="155" t="s">
        <v>348</v>
      </c>
    </row>
    <row r="762" spans="2:65" s="12" customFormat="1" ht="10.199999999999999">
      <c r="B762" s="153"/>
      <c r="D762" s="154" t="s">
        <v>360</v>
      </c>
      <c r="E762" s="155" t="s">
        <v>32</v>
      </c>
      <c r="F762" s="156" t="s">
        <v>2417</v>
      </c>
      <c r="H762" s="155" t="s">
        <v>32</v>
      </c>
      <c r="I762" s="157"/>
      <c r="L762" s="153"/>
      <c r="M762" s="158"/>
      <c r="T762" s="159"/>
      <c r="AT762" s="155" t="s">
        <v>360</v>
      </c>
      <c r="AU762" s="155" t="s">
        <v>113</v>
      </c>
      <c r="AV762" s="12" t="s">
        <v>85</v>
      </c>
      <c r="AW762" s="12" t="s">
        <v>39</v>
      </c>
      <c r="AX762" s="12" t="s">
        <v>78</v>
      </c>
      <c r="AY762" s="155" t="s">
        <v>348</v>
      </c>
    </row>
    <row r="763" spans="2:65" s="12" customFormat="1" ht="10.199999999999999">
      <c r="B763" s="153"/>
      <c r="D763" s="154" t="s">
        <v>360</v>
      </c>
      <c r="E763" s="155" t="s">
        <v>32</v>
      </c>
      <c r="F763" s="156" t="s">
        <v>2418</v>
      </c>
      <c r="H763" s="155" t="s">
        <v>32</v>
      </c>
      <c r="I763" s="157"/>
      <c r="L763" s="153"/>
      <c r="M763" s="158"/>
      <c r="T763" s="159"/>
      <c r="AT763" s="155" t="s">
        <v>360</v>
      </c>
      <c r="AU763" s="155" t="s">
        <v>113</v>
      </c>
      <c r="AV763" s="12" t="s">
        <v>85</v>
      </c>
      <c r="AW763" s="12" t="s">
        <v>39</v>
      </c>
      <c r="AX763" s="12" t="s">
        <v>78</v>
      </c>
      <c r="AY763" s="155" t="s">
        <v>348</v>
      </c>
    </row>
    <row r="764" spans="2:65" s="13" customFormat="1" ht="10.199999999999999">
      <c r="B764" s="160"/>
      <c r="D764" s="154" t="s">
        <v>360</v>
      </c>
      <c r="E764" s="162" t="s">
        <v>32</v>
      </c>
      <c r="F764" s="170" t="s">
        <v>204</v>
      </c>
      <c r="H764" s="163">
        <v>96.350999999999999</v>
      </c>
      <c r="I764" s="164"/>
      <c r="L764" s="160"/>
      <c r="M764" s="165"/>
      <c r="T764" s="166"/>
      <c r="AT764" s="161" t="s">
        <v>360</v>
      </c>
      <c r="AU764" s="161" t="s">
        <v>113</v>
      </c>
      <c r="AV764" s="13" t="s">
        <v>87</v>
      </c>
      <c r="AW764" s="13" t="s">
        <v>39</v>
      </c>
      <c r="AX764" s="13" t="s">
        <v>85</v>
      </c>
      <c r="AY764" s="161" t="s">
        <v>348</v>
      </c>
    </row>
    <row r="765" spans="2:65" s="1" customFormat="1" ht="10.199999999999999">
      <c r="B765" s="33"/>
      <c r="D765" s="154" t="s">
        <v>376</v>
      </c>
      <c r="F765" s="167" t="s">
        <v>2419</v>
      </c>
      <c r="L765" s="33"/>
      <c r="M765" s="152"/>
      <c r="T765" s="54"/>
      <c r="AU765" s="17" t="s">
        <v>113</v>
      </c>
    </row>
    <row r="766" spans="2:65" s="1" customFormat="1" ht="10.199999999999999">
      <c r="B766" s="33"/>
      <c r="D766" s="154" t="s">
        <v>376</v>
      </c>
      <c r="F766" s="168" t="s">
        <v>2420</v>
      </c>
      <c r="H766" s="169">
        <v>87.340999999999994</v>
      </c>
      <c r="L766" s="33"/>
      <c r="M766" s="152"/>
      <c r="T766" s="54"/>
      <c r="AU766" s="17" t="s">
        <v>113</v>
      </c>
    </row>
    <row r="767" spans="2:65" s="1" customFormat="1" ht="10.199999999999999">
      <c r="B767" s="33"/>
      <c r="D767" s="154" t="s">
        <v>376</v>
      </c>
      <c r="F767" s="167" t="s">
        <v>2421</v>
      </c>
      <c r="L767" s="33"/>
      <c r="M767" s="152"/>
      <c r="T767" s="54"/>
      <c r="AU767" s="17" t="s">
        <v>113</v>
      </c>
    </row>
    <row r="768" spans="2:65" s="1" customFormat="1" ht="10.199999999999999">
      <c r="B768" s="33"/>
      <c r="D768" s="154" t="s">
        <v>376</v>
      </c>
      <c r="F768" s="168" t="s">
        <v>2422</v>
      </c>
      <c r="H768" s="169">
        <v>9.01</v>
      </c>
      <c r="L768" s="33"/>
      <c r="M768" s="152"/>
      <c r="T768" s="54"/>
      <c r="AU768" s="17" t="s">
        <v>113</v>
      </c>
    </row>
    <row r="769" spans="2:65" s="1" customFormat="1" ht="16.5" customHeight="1">
      <c r="B769" s="33"/>
      <c r="C769" s="178" t="s">
        <v>802</v>
      </c>
      <c r="D769" s="178" t="s">
        <v>496</v>
      </c>
      <c r="E769" s="179" t="s">
        <v>1106</v>
      </c>
      <c r="F769" s="180" t="s">
        <v>1107</v>
      </c>
      <c r="G769" s="181" t="s">
        <v>436</v>
      </c>
      <c r="H769" s="182">
        <v>98.278000000000006</v>
      </c>
      <c r="I769" s="183"/>
      <c r="J769" s="184">
        <f>ROUND(I769*H769,2)</f>
        <v>0</v>
      </c>
      <c r="K769" s="180" t="s">
        <v>356</v>
      </c>
      <c r="L769" s="185"/>
      <c r="M769" s="186" t="s">
        <v>32</v>
      </c>
      <c r="N769" s="187" t="s">
        <v>49</v>
      </c>
      <c r="P769" s="145">
        <f>O769*H769</f>
        <v>0</v>
      </c>
      <c r="Q769" s="145">
        <v>0.08</v>
      </c>
      <c r="R769" s="145">
        <f>Q769*H769</f>
        <v>7.8622400000000008</v>
      </c>
      <c r="S769" s="145">
        <v>0</v>
      </c>
      <c r="T769" s="146">
        <f>S769*H769</f>
        <v>0</v>
      </c>
      <c r="AR769" s="147" t="s">
        <v>433</v>
      </c>
      <c r="AT769" s="147" t="s">
        <v>496</v>
      </c>
      <c r="AU769" s="147" t="s">
        <v>113</v>
      </c>
      <c r="AY769" s="17" t="s">
        <v>348</v>
      </c>
      <c r="BE769" s="148">
        <f>IF(N769="základní",J769,0)</f>
        <v>0</v>
      </c>
      <c r="BF769" s="148">
        <f>IF(N769="snížená",J769,0)</f>
        <v>0</v>
      </c>
      <c r="BG769" s="148">
        <f>IF(N769="zákl. přenesená",J769,0)</f>
        <v>0</v>
      </c>
      <c r="BH769" s="148">
        <f>IF(N769="sníž. přenesená",J769,0)</f>
        <v>0</v>
      </c>
      <c r="BI769" s="148">
        <f>IF(N769="nulová",J769,0)</f>
        <v>0</v>
      </c>
      <c r="BJ769" s="17" t="s">
        <v>85</v>
      </c>
      <c r="BK769" s="148">
        <f>ROUND(I769*H769,2)</f>
        <v>0</v>
      </c>
      <c r="BL769" s="17" t="s">
        <v>133</v>
      </c>
      <c r="BM769" s="147" t="s">
        <v>2423</v>
      </c>
    </row>
    <row r="770" spans="2:65" s="12" customFormat="1" ht="10.199999999999999">
      <c r="B770" s="153"/>
      <c r="D770" s="154" t="s">
        <v>360</v>
      </c>
      <c r="E770" s="155" t="s">
        <v>32</v>
      </c>
      <c r="F770" s="156" t="s">
        <v>361</v>
      </c>
      <c r="H770" s="155" t="s">
        <v>32</v>
      </c>
      <c r="I770" s="157"/>
      <c r="L770" s="153"/>
      <c r="M770" s="158"/>
      <c r="T770" s="159"/>
      <c r="AT770" s="155" t="s">
        <v>360</v>
      </c>
      <c r="AU770" s="155" t="s">
        <v>113</v>
      </c>
      <c r="AV770" s="12" t="s">
        <v>85</v>
      </c>
      <c r="AW770" s="12" t="s">
        <v>39</v>
      </c>
      <c r="AX770" s="12" t="s">
        <v>78</v>
      </c>
      <c r="AY770" s="155" t="s">
        <v>348</v>
      </c>
    </row>
    <row r="771" spans="2:65" s="12" customFormat="1" ht="10.199999999999999">
      <c r="B771" s="153"/>
      <c r="D771" s="154" t="s">
        <v>360</v>
      </c>
      <c r="E771" s="155" t="s">
        <v>32</v>
      </c>
      <c r="F771" s="156" t="s">
        <v>2417</v>
      </c>
      <c r="H771" s="155" t="s">
        <v>32</v>
      </c>
      <c r="I771" s="157"/>
      <c r="L771" s="153"/>
      <c r="M771" s="158"/>
      <c r="T771" s="159"/>
      <c r="AT771" s="155" t="s">
        <v>360</v>
      </c>
      <c r="AU771" s="155" t="s">
        <v>113</v>
      </c>
      <c r="AV771" s="12" t="s">
        <v>85</v>
      </c>
      <c r="AW771" s="12" t="s">
        <v>39</v>
      </c>
      <c r="AX771" s="12" t="s">
        <v>78</v>
      </c>
      <c r="AY771" s="155" t="s">
        <v>348</v>
      </c>
    </row>
    <row r="772" spans="2:65" s="12" customFormat="1" ht="10.199999999999999">
      <c r="B772" s="153"/>
      <c r="D772" s="154" t="s">
        <v>360</v>
      </c>
      <c r="E772" s="155" t="s">
        <v>32</v>
      </c>
      <c r="F772" s="156" t="s">
        <v>2418</v>
      </c>
      <c r="H772" s="155" t="s">
        <v>32</v>
      </c>
      <c r="I772" s="157"/>
      <c r="L772" s="153"/>
      <c r="M772" s="158"/>
      <c r="T772" s="159"/>
      <c r="AT772" s="155" t="s">
        <v>360</v>
      </c>
      <c r="AU772" s="155" t="s">
        <v>113</v>
      </c>
      <c r="AV772" s="12" t="s">
        <v>85</v>
      </c>
      <c r="AW772" s="12" t="s">
        <v>39</v>
      </c>
      <c r="AX772" s="12" t="s">
        <v>78</v>
      </c>
      <c r="AY772" s="155" t="s">
        <v>348</v>
      </c>
    </row>
    <row r="773" spans="2:65" s="13" customFormat="1" ht="10.199999999999999">
      <c r="B773" s="160"/>
      <c r="D773" s="154" t="s">
        <v>360</v>
      </c>
      <c r="E773" s="162" t="s">
        <v>32</v>
      </c>
      <c r="F773" s="170" t="s">
        <v>207</v>
      </c>
      <c r="H773" s="163">
        <v>96.350999999999999</v>
      </c>
      <c r="I773" s="164"/>
      <c r="L773" s="160"/>
      <c r="M773" s="165"/>
      <c r="T773" s="166"/>
      <c r="AT773" s="161" t="s">
        <v>360</v>
      </c>
      <c r="AU773" s="161" t="s">
        <v>113</v>
      </c>
      <c r="AV773" s="13" t="s">
        <v>87</v>
      </c>
      <c r="AW773" s="13" t="s">
        <v>39</v>
      </c>
      <c r="AX773" s="13" t="s">
        <v>85</v>
      </c>
      <c r="AY773" s="161" t="s">
        <v>348</v>
      </c>
    </row>
    <row r="774" spans="2:65" s="1" customFormat="1" ht="10.199999999999999">
      <c r="B774" s="33"/>
      <c r="D774" s="154" t="s">
        <v>376</v>
      </c>
      <c r="F774" s="167" t="s">
        <v>2419</v>
      </c>
      <c r="L774" s="33"/>
      <c r="M774" s="152"/>
      <c r="T774" s="54"/>
      <c r="AU774" s="17" t="s">
        <v>113</v>
      </c>
    </row>
    <row r="775" spans="2:65" s="1" customFormat="1" ht="10.199999999999999">
      <c r="B775" s="33"/>
      <c r="D775" s="154" t="s">
        <v>376</v>
      </c>
      <c r="F775" s="168" t="s">
        <v>2420</v>
      </c>
      <c r="H775" s="169">
        <v>87.340999999999994</v>
      </c>
      <c r="L775" s="33"/>
      <c r="M775" s="152"/>
      <c r="T775" s="54"/>
      <c r="AU775" s="17" t="s">
        <v>113</v>
      </c>
    </row>
    <row r="776" spans="2:65" s="1" customFormat="1" ht="10.199999999999999">
      <c r="B776" s="33"/>
      <c r="D776" s="154" t="s">
        <v>376</v>
      </c>
      <c r="F776" s="167" t="s">
        <v>2421</v>
      </c>
      <c r="L776" s="33"/>
      <c r="M776" s="152"/>
      <c r="T776" s="54"/>
      <c r="AU776" s="17" t="s">
        <v>113</v>
      </c>
    </row>
    <row r="777" spans="2:65" s="1" customFormat="1" ht="10.199999999999999">
      <c r="B777" s="33"/>
      <c r="D777" s="154" t="s">
        <v>376</v>
      </c>
      <c r="F777" s="168" t="s">
        <v>2422</v>
      </c>
      <c r="H777" s="169">
        <v>9.01</v>
      </c>
      <c r="L777" s="33"/>
      <c r="M777" s="152"/>
      <c r="T777" s="54"/>
      <c r="AU777" s="17" t="s">
        <v>113</v>
      </c>
    </row>
    <row r="778" spans="2:65" s="13" customFormat="1" ht="10.199999999999999">
      <c r="B778" s="160"/>
      <c r="D778" s="154" t="s">
        <v>360</v>
      </c>
      <c r="F778" s="162" t="s">
        <v>2424</v>
      </c>
      <c r="H778" s="163">
        <v>98.278000000000006</v>
      </c>
      <c r="I778" s="164"/>
      <c r="L778" s="160"/>
      <c r="M778" s="165"/>
      <c r="T778" s="166"/>
      <c r="AT778" s="161" t="s">
        <v>360</v>
      </c>
      <c r="AU778" s="161" t="s">
        <v>113</v>
      </c>
      <c r="AV778" s="13" t="s">
        <v>87</v>
      </c>
      <c r="AW778" s="13" t="s">
        <v>4</v>
      </c>
      <c r="AX778" s="13" t="s">
        <v>85</v>
      </c>
      <c r="AY778" s="161" t="s">
        <v>348</v>
      </c>
    </row>
    <row r="779" spans="2:65" s="1" customFormat="1" ht="49.05" customHeight="1">
      <c r="B779" s="33"/>
      <c r="C779" s="136" t="s">
        <v>815</v>
      </c>
      <c r="D779" s="136" t="s">
        <v>352</v>
      </c>
      <c r="E779" s="137" t="s">
        <v>1116</v>
      </c>
      <c r="F779" s="138" t="s">
        <v>1117</v>
      </c>
      <c r="G779" s="139" t="s">
        <v>436</v>
      </c>
      <c r="H779" s="140">
        <v>188.227</v>
      </c>
      <c r="I779" s="141"/>
      <c r="J779" s="142">
        <f>ROUND(I779*H779,2)</f>
        <v>0</v>
      </c>
      <c r="K779" s="138" t="s">
        <v>356</v>
      </c>
      <c r="L779" s="33"/>
      <c r="M779" s="143" t="s">
        <v>32</v>
      </c>
      <c r="N779" s="144" t="s">
        <v>49</v>
      </c>
      <c r="P779" s="145">
        <f>O779*H779</f>
        <v>0</v>
      </c>
      <c r="Q779" s="145">
        <v>0.14041960000000001</v>
      </c>
      <c r="R779" s="145">
        <f>Q779*H779</f>
        <v>26.4307600492</v>
      </c>
      <c r="S779" s="145">
        <v>0</v>
      </c>
      <c r="T779" s="146">
        <f>S779*H779</f>
        <v>0</v>
      </c>
      <c r="AR779" s="147" t="s">
        <v>133</v>
      </c>
      <c r="AT779" s="147" t="s">
        <v>352</v>
      </c>
      <c r="AU779" s="147" t="s">
        <v>113</v>
      </c>
      <c r="AY779" s="17" t="s">
        <v>348</v>
      </c>
      <c r="BE779" s="148">
        <f>IF(N779="základní",J779,0)</f>
        <v>0</v>
      </c>
      <c r="BF779" s="148">
        <f>IF(N779="snížená",J779,0)</f>
        <v>0</v>
      </c>
      <c r="BG779" s="148">
        <f>IF(N779="zákl. přenesená",J779,0)</f>
        <v>0</v>
      </c>
      <c r="BH779" s="148">
        <f>IF(N779="sníž. přenesená",J779,0)</f>
        <v>0</v>
      </c>
      <c r="BI779" s="148">
        <f>IF(N779="nulová",J779,0)</f>
        <v>0</v>
      </c>
      <c r="BJ779" s="17" t="s">
        <v>85</v>
      </c>
      <c r="BK779" s="148">
        <f>ROUND(I779*H779,2)</f>
        <v>0</v>
      </c>
      <c r="BL779" s="17" t="s">
        <v>133</v>
      </c>
      <c r="BM779" s="147" t="s">
        <v>2425</v>
      </c>
    </row>
    <row r="780" spans="2:65" s="1" customFormat="1" ht="10.199999999999999">
      <c r="B780" s="33"/>
      <c r="D780" s="149" t="s">
        <v>358</v>
      </c>
      <c r="F780" s="150" t="s">
        <v>1119</v>
      </c>
      <c r="I780" s="151"/>
      <c r="L780" s="33"/>
      <c r="M780" s="152"/>
      <c r="T780" s="54"/>
      <c r="AT780" s="17" t="s">
        <v>358</v>
      </c>
      <c r="AU780" s="17" t="s">
        <v>113</v>
      </c>
    </row>
    <row r="781" spans="2:65" s="12" customFormat="1" ht="10.199999999999999">
      <c r="B781" s="153"/>
      <c r="D781" s="154" t="s">
        <v>360</v>
      </c>
      <c r="E781" s="155" t="s">
        <v>32</v>
      </c>
      <c r="F781" s="156" t="s">
        <v>361</v>
      </c>
      <c r="H781" s="155" t="s">
        <v>32</v>
      </c>
      <c r="I781" s="157"/>
      <c r="L781" s="153"/>
      <c r="M781" s="158"/>
      <c r="T781" s="159"/>
      <c r="AT781" s="155" t="s">
        <v>360</v>
      </c>
      <c r="AU781" s="155" t="s">
        <v>113</v>
      </c>
      <c r="AV781" s="12" t="s">
        <v>85</v>
      </c>
      <c r="AW781" s="12" t="s">
        <v>39</v>
      </c>
      <c r="AX781" s="12" t="s">
        <v>78</v>
      </c>
      <c r="AY781" s="155" t="s">
        <v>348</v>
      </c>
    </row>
    <row r="782" spans="2:65" s="12" customFormat="1" ht="10.199999999999999">
      <c r="B782" s="153"/>
      <c r="D782" s="154" t="s">
        <v>360</v>
      </c>
      <c r="E782" s="155" t="s">
        <v>32</v>
      </c>
      <c r="F782" s="156" t="s">
        <v>1053</v>
      </c>
      <c r="H782" s="155" t="s">
        <v>32</v>
      </c>
      <c r="I782" s="157"/>
      <c r="L782" s="153"/>
      <c r="M782" s="158"/>
      <c r="T782" s="159"/>
      <c r="AT782" s="155" t="s">
        <v>360</v>
      </c>
      <c r="AU782" s="155" t="s">
        <v>113</v>
      </c>
      <c r="AV782" s="12" t="s">
        <v>85</v>
      </c>
      <c r="AW782" s="12" t="s">
        <v>39</v>
      </c>
      <c r="AX782" s="12" t="s">
        <v>78</v>
      </c>
      <c r="AY782" s="155" t="s">
        <v>348</v>
      </c>
    </row>
    <row r="783" spans="2:65" s="12" customFormat="1" ht="10.199999999999999">
      <c r="B783" s="153"/>
      <c r="D783" s="154" t="s">
        <v>360</v>
      </c>
      <c r="E783" s="155" t="s">
        <v>32</v>
      </c>
      <c r="F783" s="156" t="s">
        <v>2415</v>
      </c>
      <c r="H783" s="155" t="s">
        <v>32</v>
      </c>
      <c r="I783" s="157"/>
      <c r="L783" s="153"/>
      <c r="M783" s="158"/>
      <c r="T783" s="159"/>
      <c r="AT783" s="155" t="s">
        <v>360</v>
      </c>
      <c r="AU783" s="155" t="s">
        <v>113</v>
      </c>
      <c r="AV783" s="12" t="s">
        <v>85</v>
      </c>
      <c r="AW783" s="12" t="s">
        <v>39</v>
      </c>
      <c r="AX783" s="12" t="s">
        <v>78</v>
      </c>
      <c r="AY783" s="155" t="s">
        <v>348</v>
      </c>
    </row>
    <row r="784" spans="2:65" s="12" customFormat="1" ht="10.199999999999999">
      <c r="B784" s="153"/>
      <c r="D784" s="154" t="s">
        <v>360</v>
      </c>
      <c r="E784" s="155" t="s">
        <v>32</v>
      </c>
      <c r="F784" s="156" t="s">
        <v>2426</v>
      </c>
      <c r="H784" s="155" t="s">
        <v>32</v>
      </c>
      <c r="I784" s="157"/>
      <c r="L784" s="153"/>
      <c r="M784" s="158"/>
      <c r="T784" s="159"/>
      <c r="AT784" s="155" t="s">
        <v>360</v>
      </c>
      <c r="AU784" s="155" t="s">
        <v>113</v>
      </c>
      <c r="AV784" s="12" t="s">
        <v>85</v>
      </c>
      <c r="AW784" s="12" t="s">
        <v>39</v>
      </c>
      <c r="AX784" s="12" t="s">
        <v>78</v>
      </c>
      <c r="AY784" s="155" t="s">
        <v>348</v>
      </c>
    </row>
    <row r="785" spans="2:65" s="12" customFormat="1" ht="10.199999999999999">
      <c r="B785" s="153"/>
      <c r="D785" s="154" t="s">
        <v>360</v>
      </c>
      <c r="E785" s="155" t="s">
        <v>32</v>
      </c>
      <c r="F785" s="156" t="s">
        <v>2427</v>
      </c>
      <c r="H785" s="155" t="s">
        <v>32</v>
      </c>
      <c r="I785" s="157"/>
      <c r="L785" s="153"/>
      <c r="M785" s="158"/>
      <c r="T785" s="159"/>
      <c r="AT785" s="155" t="s">
        <v>360</v>
      </c>
      <c r="AU785" s="155" t="s">
        <v>113</v>
      </c>
      <c r="AV785" s="12" t="s">
        <v>85</v>
      </c>
      <c r="AW785" s="12" t="s">
        <v>39</v>
      </c>
      <c r="AX785" s="12" t="s">
        <v>78</v>
      </c>
      <c r="AY785" s="155" t="s">
        <v>348</v>
      </c>
    </row>
    <row r="786" spans="2:65" s="12" customFormat="1" ht="10.199999999999999">
      <c r="B786" s="153"/>
      <c r="D786" s="154" t="s">
        <v>360</v>
      </c>
      <c r="E786" s="155" t="s">
        <v>32</v>
      </c>
      <c r="F786" s="156" t="s">
        <v>2428</v>
      </c>
      <c r="H786" s="155" t="s">
        <v>32</v>
      </c>
      <c r="I786" s="157"/>
      <c r="L786" s="153"/>
      <c r="M786" s="158"/>
      <c r="T786" s="159"/>
      <c r="AT786" s="155" t="s">
        <v>360</v>
      </c>
      <c r="AU786" s="155" t="s">
        <v>113</v>
      </c>
      <c r="AV786" s="12" t="s">
        <v>85</v>
      </c>
      <c r="AW786" s="12" t="s">
        <v>39</v>
      </c>
      <c r="AX786" s="12" t="s">
        <v>78</v>
      </c>
      <c r="AY786" s="155" t="s">
        <v>348</v>
      </c>
    </row>
    <row r="787" spans="2:65" s="12" customFormat="1" ht="10.199999999999999">
      <c r="B787" s="153"/>
      <c r="D787" s="154" t="s">
        <v>360</v>
      </c>
      <c r="E787" s="155" t="s">
        <v>32</v>
      </c>
      <c r="F787" s="156" t="s">
        <v>2429</v>
      </c>
      <c r="H787" s="155" t="s">
        <v>32</v>
      </c>
      <c r="I787" s="157"/>
      <c r="L787" s="153"/>
      <c r="M787" s="158"/>
      <c r="T787" s="159"/>
      <c r="AT787" s="155" t="s">
        <v>360</v>
      </c>
      <c r="AU787" s="155" t="s">
        <v>113</v>
      </c>
      <c r="AV787" s="12" t="s">
        <v>85</v>
      </c>
      <c r="AW787" s="12" t="s">
        <v>39</v>
      </c>
      <c r="AX787" s="12" t="s">
        <v>78</v>
      </c>
      <c r="AY787" s="155" t="s">
        <v>348</v>
      </c>
    </row>
    <row r="788" spans="2:65" s="12" customFormat="1" ht="10.199999999999999">
      <c r="B788" s="153"/>
      <c r="D788" s="154" t="s">
        <v>360</v>
      </c>
      <c r="E788" s="155" t="s">
        <v>32</v>
      </c>
      <c r="F788" s="156" t="s">
        <v>2430</v>
      </c>
      <c r="H788" s="155" t="s">
        <v>32</v>
      </c>
      <c r="I788" s="157"/>
      <c r="L788" s="153"/>
      <c r="M788" s="158"/>
      <c r="T788" s="159"/>
      <c r="AT788" s="155" t="s">
        <v>360</v>
      </c>
      <c r="AU788" s="155" t="s">
        <v>113</v>
      </c>
      <c r="AV788" s="12" t="s">
        <v>85</v>
      </c>
      <c r="AW788" s="12" t="s">
        <v>39</v>
      </c>
      <c r="AX788" s="12" t="s">
        <v>78</v>
      </c>
      <c r="AY788" s="155" t="s">
        <v>348</v>
      </c>
    </row>
    <row r="789" spans="2:65" s="12" customFormat="1" ht="10.199999999999999">
      <c r="B789" s="153"/>
      <c r="D789" s="154" t="s">
        <v>360</v>
      </c>
      <c r="E789" s="155" t="s">
        <v>32</v>
      </c>
      <c r="F789" s="156" t="s">
        <v>2431</v>
      </c>
      <c r="H789" s="155" t="s">
        <v>32</v>
      </c>
      <c r="I789" s="157"/>
      <c r="L789" s="153"/>
      <c r="M789" s="158"/>
      <c r="T789" s="159"/>
      <c r="AT789" s="155" t="s">
        <v>360</v>
      </c>
      <c r="AU789" s="155" t="s">
        <v>113</v>
      </c>
      <c r="AV789" s="12" t="s">
        <v>85</v>
      </c>
      <c r="AW789" s="12" t="s">
        <v>39</v>
      </c>
      <c r="AX789" s="12" t="s">
        <v>78</v>
      </c>
      <c r="AY789" s="155" t="s">
        <v>348</v>
      </c>
    </row>
    <row r="790" spans="2:65" s="13" customFormat="1" ht="10.199999999999999">
      <c r="B790" s="160"/>
      <c r="D790" s="154" t="s">
        <v>360</v>
      </c>
      <c r="E790" s="162" t="s">
        <v>32</v>
      </c>
      <c r="F790" s="170" t="s">
        <v>210</v>
      </c>
      <c r="H790" s="163">
        <v>188.227</v>
      </c>
      <c r="I790" s="164"/>
      <c r="L790" s="160"/>
      <c r="M790" s="165"/>
      <c r="T790" s="166"/>
      <c r="AT790" s="161" t="s">
        <v>360</v>
      </c>
      <c r="AU790" s="161" t="s">
        <v>113</v>
      </c>
      <c r="AV790" s="13" t="s">
        <v>87</v>
      </c>
      <c r="AW790" s="13" t="s">
        <v>39</v>
      </c>
      <c r="AX790" s="13" t="s">
        <v>85</v>
      </c>
      <c r="AY790" s="161" t="s">
        <v>348</v>
      </c>
    </row>
    <row r="791" spans="2:65" s="1" customFormat="1" ht="10.199999999999999">
      <c r="B791" s="33"/>
      <c r="D791" s="154" t="s">
        <v>376</v>
      </c>
      <c r="F791" s="167" t="s">
        <v>2432</v>
      </c>
      <c r="L791" s="33"/>
      <c r="M791" s="152"/>
      <c r="T791" s="54"/>
      <c r="AU791" s="17" t="s">
        <v>113</v>
      </c>
    </row>
    <row r="792" spans="2:65" s="1" customFormat="1" ht="10.199999999999999">
      <c r="B792" s="33"/>
      <c r="D792" s="154" t="s">
        <v>376</v>
      </c>
      <c r="F792" s="168" t="s">
        <v>2433</v>
      </c>
      <c r="H792" s="169">
        <v>10.010999999999999</v>
      </c>
      <c r="L792" s="33"/>
      <c r="M792" s="152"/>
      <c r="T792" s="54"/>
      <c r="AU792" s="17" t="s">
        <v>113</v>
      </c>
    </row>
    <row r="793" spans="2:65" s="1" customFormat="1" ht="10.199999999999999">
      <c r="B793" s="33"/>
      <c r="D793" s="154" t="s">
        <v>376</v>
      </c>
      <c r="F793" s="167" t="s">
        <v>2434</v>
      </c>
      <c r="L793" s="33"/>
      <c r="M793" s="152"/>
      <c r="T793" s="54"/>
      <c r="AU793" s="17" t="s">
        <v>113</v>
      </c>
    </row>
    <row r="794" spans="2:65" s="1" customFormat="1" ht="10.199999999999999">
      <c r="B794" s="33"/>
      <c r="D794" s="154" t="s">
        <v>376</v>
      </c>
      <c r="F794" s="168" t="s">
        <v>2435</v>
      </c>
      <c r="H794" s="169">
        <v>53.127000000000002</v>
      </c>
      <c r="L794" s="33"/>
      <c r="M794" s="152"/>
      <c r="T794" s="54"/>
      <c r="AU794" s="17" t="s">
        <v>113</v>
      </c>
    </row>
    <row r="795" spans="2:65" s="1" customFormat="1" ht="10.199999999999999">
      <c r="B795" s="33"/>
      <c r="D795" s="154" t="s">
        <v>376</v>
      </c>
      <c r="F795" s="167" t="s">
        <v>2436</v>
      </c>
      <c r="L795" s="33"/>
      <c r="M795" s="152"/>
      <c r="T795" s="54"/>
      <c r="AU795" s="17" t="s">
        <v>113</v>
      </c>
    </row>
    <row r="796" spans="2:65" s="1" customFormat="1" ht="10.199999999999999">
      <c r="B796" s="33"/>
      <c r="D796" s="154" t="s">
        <v>376</v>
      </c>
      <c r="F796" s="168" t="s">
        <v>2437</v>
      </c>
      <c r="H796" s="169">
        <v>51.924999999999997</v>
      </c>
      <c r="L796" s="33"/>
      <c r="M796" s="152"/>
      <c r="T796" s="54"/>
      <c r="AU796" s="17" t="s">
        <v>113</v>
      </c>
    </row>
    <row r="797" spans="2:65" s="1" customFormat="1" ht="10.199999999999999">
      <c r="B797" s="33"/>
      <c r="D797" s="154" t="s">
        <v>376</v>
      </c>
      <c r="F797" s="167" t="s">
        <v>2438</v>
      </c>
      <c r="L797" s="33"/>
      <c r="M797" s="152"/>
      <c r="T797" s="54"/>
      <c r="AU797" s="17" t="s">
        <v>113</v>
      </c>
    </row>
    <row r="798" spans="2:65" s="1" customFormat="1" ht="10.199999999999999">
      <c r="B798" s="33"/>
      <c r="D798" s="154" t="s">
        <v>376</v>
      </c>
      <c r="F798" s="168" t="s">
        <v>2439</v>
      </c>
      <c r="H798" s="169">
        <v>73.164000000000001</v>
      </c>
      <c r="L798" s="33"/>
      <c r="M798" s="152"/>
      <c r="T798" s="54"/>
      <c r="AU798" s="17" t="s">
        <v>113</v>
      </c>
    </row>
    <row r="799" spans="2:65" s="1" customFormat="1" ht="16.5" customHeight="1">
      <c r="B799" s="33"/>
      <c r="C799" s="178" t="s">
        <v>818</v>
      </c>
      <c r="D799" s="178" t="s">
        <v>496</v>
      </c>
      <c r="E799" s="179" t="s">
        <v>1128</v>
      </c>
      <c r="F799" s="180" t="s">
        <v>1129</v>
      </c>
      <c r="G799" s="181" t="s">
        <v>436</v>
      </c>
      <c r="H799" s="182">
        <v>127.59099999999999</v>
      </c>
      <c r="I799" s="183"/>
      <c r="J799" s="184">
        <f>ROUND(I799*H799,2)</f>
        <v>0</v>
      </c>
      <c r="K799" s="180" t="s">
        <v>356</v>
      </c>
      <c r="L799" s="185"/>
      <c r="M799" s="186" t="s">
        <v>32</v>
      </c>
      <c r="N799" s="187" t="s">
        <v>49</v>
      </c>
      <c r="P799" s="145">
        <f>O799*H799</f>
        <v>0</v>
      </c>
      <c r="Q799" s="145">
        <v>2.4E-2</v>
      </c>
      <c r="R799" s="145">
        <f>Q799*H799</f>
        <v>3.0621839999999998</v>
      </c>
      <c r="S799" s="145">
        <v>0</v>
      </c>
      <c r="T799" s="146">
        <f>S799*H799</f>
        <v>0</v>
      </c>
      <c r="AR799" s="147" t="s">
        <v>433</v>
      </c>
      <c r="AT799" s="147" t="s">
        <v>496</v>
      </c>
      <c r="AU799" s="147" t="s">
        <v>113</v>
      </c>
      <c r="AY799" s="17" t="s">
        <v>348</v>
      </c>
      <c r="BE799" s="148">
        <f>IF(N799="základní",J799,0)</f>
        <v>0</v>
      </c>
      <c r="BF799" s="148">
        <f>IF(N799="snížená",J799,0)</f>
        <v>0</v>
      </c>
      <c r="BG799" s="148">
        <f>IF(N799="zákl. přenesená",J799,0)</f>
        <v>0</v>
      </c>
      <c r="BH799" s="148">
        <f>IF(N799="sníž. přenesená",J799,0)</f>
        <v>0</v>
      </c>
      <c r="BI799" s="148">
        <f>IF(N799="nulová",J799,0)</f>
        <v>0</v>
      </c>
      <c r="BJ799" s="17" t="s">
        <v>85</v>
      </c>
      <c r="BK799" s="148">
        <f>ROUND(I799*H799,2)</f>
        <v>0</v>
      </c>
      <c r="BL799" s="17" t="s">
        <v>133</v>
      </c>
      <c r="BM799" s="147" t="s">
        <v>2440</v>
      </c>
    </row>
    <row r="800" spans="2:65" s="12" customFormat="1" ht="10.199999999999999">
      <c r="B800" s="153"/>
      <c r="D800" s="154" t="s">
        <v>360</v>
      </c>
      <c r="E800" s="155" t="s">
        <v>32</v>
      </c>
      <c r="F800" s="156" t="s">
        <v>361</v>
      </c>
      <c r="H800" s="155" t="s">
        <v>32</v>
      </c>
      <c r="I800" s="157"/>
      <c r="L800" s="153"/>
      <c r="M800" s="158"/>
      <c r="T800" s="159"/>
      <c r="AT800" s="155" t="s">
        <v>360</v>
      </c>
      <c r="AU800" s="155" t="s">
        <v>113</v>
      </c>
      <c r="AV800" s="12" t="s">
        <v>85</v>
      </c>
      <c r="AW800" s="12" t="s">
        <v>39</v>
      </c>
      <c r="AX800" s="12" t="s">
        <v>78</v>
      </c>
      <c r="AY800" s="155" t="s">
        <v>348</v>
      </c>
    </row>
    <row r="801" spans="2:65" s="12" customFormat="1" ht="10.199999999999999">
      <c r="B801" s="153"/>
      <c r="D801" s="154" t="s">
        <v>360</v>
      </c>
      <c r="E801" s="155" t="s">
        <v>32</v>
      </c>
      <c r="F801" s="156" t="s">
        <v>2430</v>
      </c>
      <c r="H801" s="155" t="s">
        <v>32</v>
      </c>
      <c r="I801" s="157"/>
      <c r="L801" s="153"/>
      <c r="M801" s="158"/>
      <c r="T801" s="159"/>
      <c r="AT801" s="155" t="s">
        <v>360</v>
      </c>
      <c r="AU801" s="155" t="s">
        <v>113</v>
      </c>
      <c r="AV801" s="12" t="s">
        <v>85</v>
      </c>
      <c r="AW801" s="12" t="s">
        <v>39</v>
      </c>
      <c r="AX801" s="12" t="s">
        <v>78</v>
      </c>
      <c r="AY801" s="155" t="s">
        <v>348</v>
      </c>
    </row>
    <row r="802" spans="2:65" s="12" customFormat="1" ht="10.199999999999999">
      <c r="B802" s="153"/>
      <c r="D802" s="154" t="s">
        <v>360</v>
      </c>
      <c r="E802" s="155" t="s">
        <v>32</v>
      </c>
      <c r="F802" s="156" t="s">
        <v>2431</v>
      </c>
      <c r="H802" s="155" t="s">
        <v>32</v>
      </c>
      <c r="I802" s="157"/>
      <c r="L802" s="153"/>
      <c r="M802" s="158"/>
      <c r="T802" s="159"/>
      <c r="AT802" s="155" t="s">
        <v>360</v>
      </c>
      <c r="AU802" s="155" t="s">
        <v>113</v>
      </c>
      <c r="AV802" s="12" t="s">
        <v>85</v>
      </c>
      <c r="AW802" s="12" t="s">
        <v>39</v>
      </c>
      <c r="AX802" s="12" t="s">
        <v>78</v>
      </c>
      <c r="AY802" s="155" t="s">
        <v>348</v>
      </c>
    </row>
    <row r="803" spans="2:65" s="13" customFormat="1" ht="10.199999999999999">
      <c r="B803" s="160"/>
      <c r="D803" s="154" t="s">
        <v>360</v>
      </c>
      <c r="E803" s="162" t="s">
        <v>32</v>
      </c>
      <c r="F803" s="170" t="s">
        <v>213</v>
      </c>
      <c r="H803" s="163">
        <v>125.089</v>
      </c>
      <c r="I803" s="164"/>
      <c r="L803" s="160"/>
      <c r="M803" s="165"/>
      <c r="T803" s="166"/>
      <c r="AT803" s="161" t="s">
        <v>360</v>
      </c>
      <c r="AU803" s="161" t="s">
        <v>113</v>
      </c>
      <c r="AV803" s="13" t="s">
        <v>87</v>
      </c>
      <c r="AW803" s="13" t="s">
        <v>39</v>
      </c>
      <c r="AX803" s="13" t="s">
        <v>85</v>
      </c>
      <c r="AY803" s="161" t="s">
        <v>348</v>
      </c>
    </row>
    <row r="804" spans="2:65" s="1" customFormat="1" ht="10.199999999999999">
      <c r="B804" s="33"/>
      <c r="D804" s="154" t="s">
        <v>376</v>
      </c>
      <c r="F804" s="167" t="s">
        <v>2436</v>
      </c>
      <c r="L804" s="33"/>
      <c r="M804" s="152"/>
      <c r="T804" s="54"/>
      <c r="AU804" s="17" t="s">
        <v>113</v>
      </c>
    </row>
    <row r="805" spans="2:65" s="1" customFormat="1" ht="10.199999999999999">
      <c r="B805" s="33"/>
      <c r="D805" s="154" t="s">
        <v>376</v>
      </c>
      <c r="F805" s="168" t="s">
        <v>2437</v>
      </c>
      <c r="H805" s="169">
        <v>51.924999999999997</v>
      </c>
      <c r="L805" s="33"/>
      <c r="M805" s="152"/>
      <c r="T805" s="54"/>
      <c r="AU805" s="17" t="s">
        <v>113</v>
      </c>
    </row>
    <row r="806" spans="2:65" s="1" customFormat="1" ht="10.199999999999999">
      <c r="B806" s="33"/>
      <c r="D806" s="154" t="s">
        <v>376</v>
      </c>
      <c r="F806" s="167" t="s">
        <v>2438</v>
      </c>
      <c r="L806" s="33"/>
      <c r="M806" s="152"/>
      <c r="T806" s="54"/>
      <c r="AU806" s="17" t="s">
        <v>113</v>
      </c>
    </row>
    <row r="807" spans="2:65" s="1" customFormat="1" ht="10.199999999999999">
      <c r="B807" s="33"/>
      <c r="D807" s="154" t="s">
        <v>376</v>
      </c>
      <c r="F807" s="168" t="s">
        <v>2439</v>
      </c>
      <c r="H807" s="169">
        <v>73.164000000000001</v>
      </c>
      <c r="L807" s="33"/>
      <c r="M807" s="152"/>
      <c r="T807" s="54"/>
      <c r="AU807" s="17" t="s">
        <v>113</v>
      </c>
    </row>
    <row r="808" spans="2:65" s="13" customFormat="1" ht="10.199999999999999">
      <c r="B808" s="160"/>
      <c r="D808" s="154" t="s">
        <v>360</v>
      </c>
      <c r="F808" s="162" t="s">
        <v>2441</v>
      </c>
      <c r="H808" s="163">
        <v>127.59099999999999</v>
      </c>
      <c r="I808" s="164"/>
      <c r="L808" s="160"/>
      <c r="M808" s="165"/>
      <c r="T808" s="166"/>
      <c r="AT808" s="161" t="s">
        <v>360</v>
      </c>
      <c r="AU808" s="161" t="s">
        <v>113</v>
      </c>
      <c r="AV808" s="13" t="s">
        <v>87</v>
      </c>
      <c r="AW808" s="13" t="s">
        <v>4</v>
      </c>
      <c r="AX808" s="13" t="s">
        <v>85</v>
      </c>
      <c r="AY808" s="161" t="s">
        <v>348</v>
      </c>
    </row>
    <row r="809" spans="2:65" s="1" customFormat="1" ht="16.5" customHeight="1">
      <c r="B809" s="33"/>
      <c r="C809" s="178" t="s">
        <v>822</v>
      </c>
      <c r="D809" s="178" t="s">
        <v>496</v>
      </c>
      <c r="E809" s="179" t="s">
        <v>1101</v>
      </c>
      <c r="F809" s="180" t="s">
        <v>1102</v>
      </c>
      <c r="G809" s="181" t="s">
        <v>436</v>
      </c>
      <c r="H809" s="182">
        <v>64.400999999999996</v>
      </c>
      <c r="I809" s="183"/>
      <c r="J809" s="184">
        <f>ROUND(I809*H809,2)</f>
        <v>0</v>
      </c>
      <c r="K809" s="180" t="s">
        <v>356</v>
      </c>
      <c r="L809" s="185"/>
      <c r="M809" s="186" t="s">
        <v>32</v>
      </c>
      <c r="N809" s="187" t="s">
        <v>49</v>
      </c>
      <c r="P809" s="145">
        <f>O809*H809</f>
        <v>0</v>
      </c>
      <c r="Q809" s="145">
        <v>5.6000000000000001E-2</v>
      </c>
      <c r="R809" s="145">
        <f>Q809*H809</f>
        <v>3.6064559999999997</v>
      </c>
      <c r="S809" s="145">
        <v>0</v>
      </c>
      <c r="T809" s="146">
        <f>S809*H809</f>
        <v>0</v>
      </c>
      <c r="AR809" s="147" t="s">
        <v>433</v>
      </c>
      <c r="AT809" s="147" t="s">
        <v>496</v>
      </c>
      <c r="AU809" s="147" t="s">
        <v>113</v>
      </c>
      <c r="AY809" s="17" t="s">
        <v>348</v>
      </c>
      <c r="BE809" s="148">
        <f>IF(N809="základní",J809,0)</f>
        <v>0</v>
      </c>
      <c r="BF809" s="148">
        <f>IF(N809="snížená",J809,0)</f>
        <v>0</v>
      </c>
      <c r="BG809" s="148">
        <f>IF(N809="zákl. přenesená",J809,0)</f>
        <v>0</v>
      </c>
      <c r="BH809" s="148">
        <f>IF(N809="sníž. přenesená",J809,0)</f>
        <v>0</v>
      </c>
      <c r="BI809" s="148">
        <f>IF(N809="nulová",J809,0)</f>
        <v>0</v>
      </c>
      <c r="BJ809" s="17" t="s">
        <v>85</v>
      </c>
      <c r="BK809" s="148">
        <f>ROUND(I809*H809,2)</f>
        <v>0</v>
      </c>
      <c r="BL809" s="17" t="s">
        <v>133</v>
      </c>
      <c r="BM809" s="147" t="s">
        <v>2442</v>
      </c>
    </row>
    <row r="810" spans="2:65" s="12" customFormat="1" ht="10.199999999999999">
      <c r="B810" s="153"/>
      <c r="D810" s="154" t="s">
        <v>360</v>
      </c>
      <c r="E810" s="155" t="s">
        <v>32</v>
      </c>
      <c r="F810" s="156" t="s">
        <v>361</v>
      </c>
      <c r="H810" s="155" t="s">
        <v>32</v>
      </c>
      <c r="I810" s="157"/>
      <c r="L810" s="153"/>
      <c r="M810" s="158"/>
      <c r="T810" s="159"/>
      <c r="AT810" s="155" t="s">
        <v>360</v>
      </c>
      <c r="AU810" s="155" t="s">
        <v>113</v>
      </c>
      <c r="AV810" s="12" t="s">
        <v>85</v>
      </c>
      <c r="AW810" s="12" t="s">
        <v>39</v>
      </c>
      <c r="AX810" s="12" t="s">
        <v>78</v>
      </c>
      <c r="AY810" s="155" t="s">
        <v>348</v>
      </c>
    </row>
    <row r="811" spans="2:65" s="12" customFormat="1" ht="10.199999999999999">
      <c r="B811" s="153"/>
      <c r="D811" s="154" t="s">
        <v>360</v>
      </c>
      <c r="E811" s="155" t="s">
        <v>32</v>
      </c>
      <c r="F811" s="156" t="s">
        <v>2427</v>
      </c>
      <c r="H811" s="155" t="s">
        <v>32</v>
      </c>
      <c r="I811" s="157"/>
      <c r="L811" s="153"/>
      <c r="M811" s="158"/>
      <c r="T811" s="159"/>
      <c r="AT811" s="155" t="s">
        <v>360</v>
      </c>
      <c r="AU811" s="155" t="s">
        <v>113</v>
      </c>
      <c r="AV811" s="12" t="s">
        <v>85</v>
      </c>
      <c r="AW811" s="12" t="s">
        <v>39</v>
      </c>
      <c r="AX811" s="12" t="s">
        <v>78</v>
      </c>
      <c r="AY811" s="155" t="s">
        <v>348</v>
      </c>
    </row>
    <row r="812" spans="2:65" s="12" customFormat="1" ht="10.199999999999999">
      <c r="B812" s="153"/>
      <c r="D812" s="154" t="s">
        <v>360</v>
      </c>
      <c r="E812" s="155" t="s">
        <v>32</v>
      </c>
      <c r="F812" s="156" t="s">
        <v>2428</v>
      </c>
      <c r="H812" s="155" t="s">
        <v>32</v>
      </c>
      <c r="I812" s="157"/>
      <c r="L812" s="153"/>
      <c r="M812" s="158"/>
      <c r="T812" s="159"/>
      <c r="AT812" s="155" t="s">
        <v>360</v>
      </c>
      <c r="AU812" s="155" t="s">
        <v>113</v>
      </c>
      <c r="AV812" s="12" t="s">
        <v>85</v>
      </c>
      <c r="AW812" s="12" t="s">
        <v>39</v>
      </c>
      <c r="AX812" s="12" t="s">
        <v>78</v>
      </c>
      <c r="AY812" s="155" t="s">
        <v>348</v>
      </c>
    </row>
    <row r="813" spans="2:65" s="13" customFormat="1" ht="10.199999999999999">
      <c r="B813" s="160"/>
      <c r="D813" s="154" t="s">
        <v>360</v>
      </c>
      <c r="E813" s="162" t="s">
        <v>32</v>
      </c>
      <c r="F813" s="170" t="s">
        <v>216</v>
      </c>
      <c r="H813" s="163">
        <v>63.137999999999998</v>
      </c>
      <c r="I813" s="164"/>
      <c r="L813" s="160"/>
      <c r="M813" s="165"/>
      <c r="T813" s="166"/>
      <c r="AT813" s="161" t="s">
        <v>360</v>
      </c>
      <c r="AU813" s="161" t="s">
        <v>113</v>
      </c>
      <c r="AV813" s="13" t="s">
        <v>87</v>
      </c>
      <c r="AW813" s="13" t="s">
        <v>39</v>
      </c>
      <c r="AX813" s="13" t="s">
        <v>85</v>
      </c>
      <c r="AY813" s="161" t="s">
        <v>348</v>
      </c>
    </row>
    <row r="814" spans="2:65" s="1" customFormat="1" ht="10.199999999999999">
      <c r="B814" s="33"/>
      <c r="D814" s="154" t="s">
        <v>376</v>
      </c>
      <c r="F814" s="167" t="s">
        <v>2432</v>
      </c>
      <c r="L814" s="33"/>
      <c r="M814" s="152"/>
      <c r="T814" s="54"/>
      <c r="AU814" s="17" t="s">
        <v>113</v>
      </c>
    </row>
    <row r="815" spans="2:65" s="1" customFormat="1" ht="10.199999999999999">
      <c r="B815" s="33"/>
      <c r="D815" s="154" t="s">
        <v>376</v>
      </c>
      <c r="F815" s="168" t="s">
        <v>2433</v>
      </c>
      <c r="H815" s="169">
        <v>10.010999999999999</v>
      </c>
      <c r="L815" s="33"/>
      <c r="M815" s="152"/>
      <c r="T815" s="54"/>
      <c r="AU815" s="17" t="s">
        <v>113</v>
      </c>
    </row>
    <row r="816" spans="2:65" s="1" customFormat="1" ht="10.199999999999999">
      <c r="B816" s="33"/>
      <c r="D816" s="154" t="s">
        <v>376</v>
      </c>
      <c r="F816" s="167" t="s">
        <v>2434</v>
      </c>
      <c r="L816" s="33"/>
      <c r="M816" s="152"/>
      <c r="T816" s="54"/>
      <c r="AU816" s="17" t="s">
        <v>113</v>
      </c>
    </row>
    <row r="817" spans="2:65" s="1" customFormat="1" ht="10.199999999999999">
      <c r="B817" s="33"/>
      <c r="D817" s="154" t="s">
        <v>376</v>
      </c>
      <c r="F817" s="168" t="s">
        <v>2435</v>
      </c>
      <c r="H817" s="169">
        <v>53.127000000000002</v>
      </c>
      <c r="L817" s="33"/>
      <c r="M817" s="152"/>
      <c r="T817" s="54"/>
      <c r="AU817" s="17" t="s">
        <v>113</v>
      </c>
    </row>
    <row r="818" spans="2:65" s="13" customFormat="1" ht="10.199999999999999">
      <c r="B818" s="160"/>
      <c r="D818" s="154" t="s">
        <v>360</v>
      </c>
      <c r="F818" s="162" t="s">
        <v>2443</v>
      </c>
      <c r="H818" s="163">
        <v>64.400999999999996</v>
      </c>
      <c r="I818" s="164"/>
      <c r="L818" s="160"/>
      <c r="M818" s="165"/>
      <c r="T818" s="166"/>
      <c r="AT818" s="161" t="s">
        <v>360</v>
      </c>
      <c r="AU818" s="161" t="s">
        <v>113</v>
      </c>
      <c r="AV818" s="13" t="s">
        <v>87</v>
      </c>
      <c r="AW818" s="13" t="s">
        <v>4</v>
      </c>
      <c r="AX818" s="13" t="s">
        <v>85</v>
      </c>
      <c r="AY818" s="161" t="s">
        <v>348</v>
      </c>
    </row>
    <row r="819" spans="2:65" s="11" customFormat="1" ht="20.85" customHeight="1">
      <c r="B819" s="124"/>
      <c r="D819" s="125" t="s">
        <v>77</v>
      </c>
      <c r="E819" s="134" t="s">
        <v>1258</v>
      </c>
      <c r="F819" s="134" t="s">
        <v>2444</v>
      </c>
      <c r="I819" s="127"/>
      <c r="J819" s="135">
        <f>BK819</f>
        <v>0</v>
      </c>
      <c r="L819" s="124"/>
      <c r="M819" s="129"/>
      <c r="P819" s="130">
        <f>SUM(P820:P838)</f>
        <v>0</v>
      </c>
      <c r="R819" s="130">
        <f>SUM(R820:R838)</f>
        <v>0</v>
      </c>
      <c r="T819" s="131">
        <f>SUM(T820:T838)</f>
        <v>2.159913</v>
      </c>
      <c r="AR819" s="125" t="s">
        <v>85</v>
      </c>
      <c r="AT819" s="132" t="s">
        <v>77</v>
      </c>
      <c r="AU819" s="132" t="s">
        <v>87</v>
      </c>
      <c r="AY819" s="125" t="s">
        <v>348</v>
      </c>
      <c r="BK819" s="133">
        <f>SUM(BK820:BK838)</f>
        <v>0</v>
      </c>
    </row>
    <row r="820" spans="2:65" s="1" customFormat="1" ht="55.5" customHeight="1">
      <c r="B820" s="33"/>
      <c r="C820" s="136" t="s">
        <v>825</v>
      </c>
      <c r="D820" s="136" t="s">
        <v>352</v>
      </c>
      <c r="E820" s="137" t="s">
        <v>2445</v>
      </c>
      <c r="F820" s="138" t="s">
        <v>2446</v>
      </c>
      <c r="G820" s="139" t="s">
        <v>420</v>
      </c>
      <c r="H820" s="140">
        <v>3.27</v>
      </c>
      <c r="I820" s="141"/>
      <c r="J820" s="142">
        <f>ROUND(I820*H820,2)</f>
        <v>0</v>
      </c>
      <c r="K820" s="138" t="s">
        <v>356</v>
      </c>
      <c r="L820" s="33"/>
      <c r="M820" s="143" t="s">
        <v>32</v>
      </c>
      <c r="N820" s="144" t="s">
        <v>49</v>
      </c>
      <c r="P820" s="145">
        <f>O820*H820</f>
        <v>0</v>
      </c>
      <c r="Q820" s="145">
        <v>0</v>
      </c>
      <c r="R820" s="145">
        <f>Q820*H820</f>
        <v>0</v>
      </c>
      <c r="S820" s="145">
        <v>0.32500000000000001</v>
      </c>
      <c r="T820" s="146">
        <f>S820*H820</f>
        <v>1.0627500000000001</v>
      </c>
      <c r="AR820" s="147" t="s">
        <v>133</v>
      </c>
      <c r="AT820" s="147" t="s">
        <v>352</v>
      </c>
      <c r="AU820" s="147" t="s">
        <v>113</v>
      </c>
      <c r="AY820" s="17" t="s">
        <v>348</v>
      </c>
      <c r="BE820" s="148">
        <f>IF(N820="základní",J820,0)</f>
        <v>0</v>
      </c>
      <c r="BF820" s="148">
        <f>IF(N820="snížená",J820,0)</f>
        <v>0</v>
      </c>
      <c r="BG820" s="148">
        <f>IF(N820="zákl. přenesená",J820,0)</f>
        <v>0</v>
      </c>
      <c r="BH820" s="148">
        <f>IF(N820="sníž. přenesená",J820,0)</f>
        <v>0</v>
      </c>
      <c r="BI820" s="148">
        <f>IF(N820="nulová",J820,0)</f>
        <v>0</v>
      </c>
      <c r="BJ820" s="17" t="s">
        <v>85</v>
      </c>
      <c r="BK820" s="148">
        <f>ROUND(I820*H820,2)</f>
        <v>0</v>
      </c>
      <c r="BL820" s="17" t="s">
        <v>133</v>
      </c>
      <c r="BM820" s="147" t="s">
        <v>2447</v>
      </c>
    </row>
    <row r="821" spans="2:65" s="1" customFormat="1" ht="10.199999999999999">
      <c r="B821" s="33"/>
      <c r="D821" s="149" t="s">
        <v>358</v>
      </c>
      <c r="F821" s="150" t="s">
        <v>2448</v>
      </c>
      <c r="I821" s="151"/>
      <c r="L821" s="33"/>
      <c r="M821" s="152"/>
      <c r="T821" s="54"/>
      <c r="AT821" s="17" t="s">
        <v>358</v>
      </c>
      <c r="AU821" s="17" t="s">
        <v>113</v>
      </c>
    </row>
    <row r="822" spans="2:65" s="12" customFormat="1" ht="10.199999999999999">
      <c r="B822" s="153"/>
      <c r="D822" s="154" t="s">
        <v>360</v>
      </c>
      <c r="E822" s="155" t="s">
        <v>32</v>
      </c>
      <c r="F822" s="156" t="s">
        <v>1162</v>
      </c>
      <c r="H822" s="155" t="s">
        <v>32</v>
      </c>
      <c r="I822" s="157"/>
      <c r="L822" s="153"/>
      <c r="M822" s="158"/>
      <c r="T822" s="159"/>
      <c r="AT822" s="155" t="s">
        <v>360</v>
      </c>
      <c r="AU822" s="155" t="s">
        <v>113</v>
      </c>
      <c r="AV822" s="12" t="s">
        <v>85</v>
      </c>
      <c r="AW822" s="12" t="s">
        <v>39</v>
      </c>
      <c r="AX822" s="12" t="s">
        <v>78</v>
      </c>
      <c r="AY822" s="155" t="s">
        <v>348</v>
      </c>
    </row>
    <row r="823" spans="2:65" s="12" customFormat="1" ht="10.199999999999999">
      <c r="B823" s="153"/>
      <c r="D823" s="154" t="s">
        <v>360</v>
      </c>
      <c r="E823" s="155" t="s">
        <v>32</v>
      </c>
      <c r="F823" s="156" t="s">
        <v>2449</v>
      </c>
      <c r="H823" s="155" t="s">
        <v>32</v>
      </c>
      <c r="I823" s="157"/>
      <c r="L823" s="153"/>
      <c r="M823" s="158"/>
      <c r="T823" s="159"/>
      <c r="AT823" s="155" t="s">
        <v>360</v>
      </c>
      <c r="AU823" s="155" t="s">
        <v>113</v>
      </c>
      <c r="AV823" s="12" t="s">
        <v>85</v>
      </c>
      <c r="AW823" s="12" t="s">
        <v>39</v>
      </c>
      <c r="AX823" s="12" t="s">
        <v>78</v>
      </c>
      <c r="AY823" s="155" t="s">
        <v>348</v>
      </c>
    </row>
    <row r="824" spans="2:65" s="13" customFormat="1" ht="10.199999999999999">
      <c r="B824" s="160"/>
      <c r="D824" s="154" t="s">
        <v>360</v>
      </c>
      <c r="E824" s="161" t="s">
        <v>32</v>
      </c>
      <c r="F824" s="162" t="s">
        <v>2450</v>
      </c>
      <c r="H824" s="163">
        <v>3.27</v>
      </c>
      <c r="I824" s="164"/>
      <c r="L824" s="160"/>
      <c r="M824" s="165"/>
      <c r="T824" s="166"/>
      <c r="AT824" s="161" t="s">
        <v>360</v>
      </c>
      <c r="AU824" s="161" t="s">
        <v>113</v>
      </c>
      <c r="AV824" s="13" t="s">
        <v>87</v>
      </c>
      <c r="AW824" s="13" t="s">
        <v>39</v>
      </c>
      <c r="AX824" s="13" t="s">
        <v>85</v>
      </c>
      <c r="AY824" s="161" t="s">
        <v>348</v>
      </c>
    </row>
    <row r="825" spans="2:65" s="1" customFormat="1" ht="16.5" customHeight="1">
      <c r="B825" s="33"/>
      <c r="C825" s="136" t="s">
        <v>828</v>
      </c>
      <c r="D825" s="136" t="s">
        <v>352</v>
      </c>
      <c r="E825" s="137" t="s">
        <v>2451</v>
      </c>
      <c r="F825" s="138" t="s">
        <v>2452</v>
      </c>
      <c r="G825" s="139" t="s">
        <v>515</v>
      </c>
      <c r="H825" s="140">
        <v>2</v>
      </c>
      <c r="I825" s="141"/>
      <c r="J825" s="142">
        <f>ROUND(I825*H825,2)</f>
        <v>0</v>
      </c>
      <c r="K825" s="138" t="s">
        <v>356</v>
      </c>
      <c r="L825" s="33"/>
      <c r="M825" s="143" t="s">
        <v>32</v>
      </c>
      <c r="N825" s="144" t="s">
        <v>49</v>
      </c>
      <c r="P825" s="145">
        <f>O825*H825</f>
        <v>0</v>
      </c>
      <c r="Q825" s="145">
        <v>0</v>
      </c>
      <c r="R825" s="145">
        <f>Q825*H825</f>
        <v>0</v>
      </c>
      <c r="S825" s="145">
        <v>0.48199999999999998</v>
      </c>
      <c r="T825" s="146">
        <f>S825*H825</f>
        <v>0.96399999999999997</v>
      </c>
      <c r="AR825" s="147" t="s">
        <v>133</v>
      </c>
      <c r="AT825" s="147" t="s">
        <v>352</v>
      </c>
      <c r="AU825" s="147" t="s">
        <v>113</v>
      </c>
      <c r="AY825" s="17" t="s">
        <v>348</v>
      </c>
      <c r="BE825" s="148">
        <f>IF(N825="základní",J825,0)</f>
        <v>0</v>
      </c>
      <c r="BF825" s="148">
        <f>IF(N825="snížená",J825,0)</f>
        <v>0</v>
      </c>
      <c r="BG825" s="148">
        <f>IF(N825="zákl. přenesená",J825,0)</f>
        <v>0</v>
      </c>
      <c r="BH825" s="148">
        <f>IF(N825="sníž. přenesená",J825,0)</f>
        <v>0</v>
      </c>
      <c r="BI825" s="148">
        <f>IF(N825="nulová",J825,0)</f>
        <v>0</v>
      </c>
      <c r="BJ825" s="17" t="s">
        <v>85</v>
      </c>
      <c r="BK825" s="148">
        <f>ROUND(I825*H825,2)</f>
        <v>0</v>
      </c>
      <c r="BL825" s="17" t="s">
        <v>133</v>
      </c>
      <c r="BM825" s="147" t="s">
        <v>2453</v>
      </c>
    </row>
    <row r="826" spans="2:65" s="1" customFormat="1" ht="10.199999999999999">
      <c r="B826" s="33"/>
      <c r="D826" s="149" t="s">
        <v>358</v>
      </c>
      <c r="F826" s="150" t="s">
        <v>2454</v>
      </c>
      <c r="I826" s="151"/>
      <c r="L826" s="33"/>
      <c r="M826" s="152"/>
      <c r="T826" s="54"/>
      <c r="AT826" s="17" t="s">
        <v>358</v>
      </c>
      <c r="AU826" s="17" t="s">
        <v>113</v>
      </c>
    </row>
    <row r="827" spans="2:65" s="12" customFormat="1" ht="10.199999999999999">
      <c r="B827" s="153"/>
      <c r="D827" s="154" t="s">
        <v>360</v>
      </c>
      <c r="E827" s="155" t="s">
        <v>32</v>
      </c>
      <c r="F827" s="156" t="s">
        <v>361</v>
      </c>
      <c r="H827" s="155" t="s">
        <v>32</v>
      </c>
      <c r="I827" s="157"/>
      <c r="L827" s="153"/>
      <c r="M827" s="158"/>
      <c r="T827" s="159"/>
      <c r="AT827" s="155" t="s">
        <v>360</v>
      </c>
      <c r="AU827" s="155" t="s">
        <v>113</v>
      </c>
      <c r="AV827" s="12" t="s">
        <v>85</v>
      </c>
      <c r="AW827" s="12" t="s">
        <v>39</v>
      </c>
      <c r="AX827" s="12" t="s">
        <v>78</v>
      </c>
      <c r="AY827" s="155" t="s">
        <v>348</v>
      </c>
    </row>
    <row r="828" spans="2:65" s="12" customFormat="1" ht="10.199999999999999">
      <c r="B828" s="153"/>
      <c r="D828" s="154" t="s">
        <v>360</v>
      </c>
      <c r="E828" s="155" t="s">
        <v>32</v>
      </c>
      <c r="F828" s="156" t="s">
        <v>1162</v>
      </c>
      <c r="H828" s="155" t="s">
        <v>32</v>
      </c>
      <c r="I828" s="157"/>
      <c r="L828" s="153"/>
      <c r="M828" s="158"/>
      <c r="T828" s="159"/>
      <c r="AT828" s="155" t="s">
        <v>360</v>
      </c>
      <c r="AU828" s="155" t="s">
        <v>113</v>
      </c>
      <c r="AV828" s="12" t="s">
        <v>85</v>
      </c>
      <c r="AW828" s="12" t="s">
        <v>39</v>
      </c>
      <c r="AX828" s="12" t="s">
        <v>78</v>
      </c>
      <c r="AY828" s="155" t="s">
        <v>348</v>
      </c>
    </row>
    <row r="829" spans="2:65" s="12" customFormat="1" ht="10.199999999999999">
      <c r="B829" s="153"/>
      <c r="D829" s="154" t="s">
        <v>360</v>
      </c>
      <c r="E829" s="155" t="s">
        <v>32</v>
      </c>
      <c r="F829" s="156" t="s">
        <v>2455</v>
      </c>
      <c r="H829" s="155" t="s">
        <v>32</v>
      </c>
      <c r="I829" s="157"/>
      <c r="L829" s="153"/>
      <c r="M829" s="158"/>
      <c r="T829" s="159"/>
      <c r="AT829" s="155" t="s">
        <v>360</v>
      </c>
      <c r="AU829" s="155" t="s">
        <v>113</v>
      </c>
      <c r="AV829" s="12" t="s">
        <v>85</v>
      </c>
      <c r="AW829" s="12" t="s">
        <v>39</v>
      </c>
      <c r="AX829" s="12" t="s">
        <v>78</v>
      </c>
      <c r="AY829" s="155" t="s">
        <v>348</v>
      </c>
    </row>
    <row r="830" spans="2:65" s="13" customFormat="1" ht="10.199999999999999">
      <c r="B830" s="160"/>
      <c r="D830" s="154" t="s">
        <v>360</v>
      </c>
      <c r="E830" s="162" t="s">
        <v>32</v>
      </c>
      <c r="F830" s="170" t="s">
        <v>222</v>
      </c>
      <c r="H830" s="163">
        <v>2</v>
      </c>
      <c r="I830" s="164"/>
      <c r="L830" s="160"/>
      <c r="M830" s="165"/>
      <c r="T830" s="166"/>
      <c r="AT830" s="161" t="s">
        <v>360</v>
      </c>
      <c r="AU830" s="161" t="s">
        <v>113</v>
      </c>
      <c r="AV830" s="13" t="s">
        <v>87</v>
      </c>
      <c r="AW830" s="13" t="s">
        <v>39</v>
      </c>
      <c r="AX830" s="13" t="s">
        <v>85</v>
      </c>
      <c r="AY830" s="161" t="s">
        <v>348</v>
      </c>
    </row>
    <row r="831" spans="2:65" s="1" customFormat="1" ht="10.199999999999999">
      <c r="B831" s="33"/>
      <c r="D831" s="154" t="s">
        <v>376</v>
      </c>
      <c r="F831" s="167" t="s">
        <v>2456</v>
      </c>
      <c r="L831" s="33"/>
      <c r="M831" s="152"/>
      <c r="T831" s="54"/>
      <c r="AU831" s="17" t="s">
        <v>113</v>
      </c>
    </row>
    <row r="832" spans="2:65" s="1" customFormat="1" ht="10.199999999999999">
      <c r="B832" s="33"/>
      <c r="D832" s="154" t="s">
        <v>376</v>
      </c>
      <c r="F832" s="168" t="s">
        <v>814</v>
      </c>
      <c r="H832" s="169">
        <v>2</v>
      </c>
      <c r="L832" s="33"/>
      <c r="M832" s="152"/>
      <c r="T832" s="54"/>
      <c r="AU832" s="17" t="s">
        <v>113</v>
      </c>
    </row>
    <row r="833" spans="2:65" s="1" customFormat="1" ht="24.15" customHeight="1">
      <c r="B833" s="33"/>
      <c r="C833" s="136" t="s">
        <v>830</v>
      </c>
      <c r="D833" s="136" t="s">
        <v>352</v>
      </c>
      <c r="E833" s="137" t="s">
        <v>2457</v>
      </c>
      <c r="F833" s="138" t="s">
        <v>2458</v>
      </c>
      <c r="G833" s="139" t="s">
        <v>1641</v>
      </c>
      <c r="H833" s="140">
        <v>133.16300000000001</v>
      </c>
      <c r="I833" s="141"/>
      <c r="J833" s="142">
        <f>ROUND(I833*H833,2)</f>
        <v>0</v>
      </c>
      <c r="K833" s="138" t="s">
        <v>356</v>
      </c>
      <c r="L833" s="33"/>
      <c r="M833" s="143" t="s">
        <v>32</v>
      </c>
      <c r="N833" s="144" t="s">
        <v>49</v>
      </c>
      <c r="P833" s="145">
        <f>O833*H833</f>
        <v>0</v>
      </c>
      <c r="Q833" s="145">
        <v>0</v>
      </c>
      <c r="R833" s="145">
        <f>Q833*H833</f>
        <v>0</v>
      </c>
      <c r="S833" s="145">
        <v>1E-3</v>
      </c>
      <c r="T833" s="146">
        <f>S833*H833</f>
        <v>0.133163</v>
      </c>
      <c r="AR833" s="147" t="s">
        <v>482</v>
      </c>
      <c r="AT833" s="147" t="s">
        <v>352</v>
      </c>
      <c r="AU833" s="147" t="s">
        <v>113</v>
      </c>
      <c r="AY833" s="17" t="s">
        <v>348</v>
      </c>
      <c r="BE833" s="148">
        <f>IF(N833="základní",J833,0)</f>
        <v>0</v>
      </c>
      <c r="BF833" s="148">
        <f>IF(N833="snížená",J833,0)</f>
        <v>0</v>
      </c>
      <c r="BG833" s="148">
        <f>IF(N833="zákl. přenesená",J833,0)</f>
        <v>0</v>
      </c>
      <c r="BH833" s="148">
        <f>IF(N833="sníž. přenesená",J833,0)</f>
        <v>0</v>
      </c>
      <c r="BI833" s="148">
        <f>IF(N833="nulová",J833,0)</f>
        <v>0</v>
      </c>
      <c r="BJ833" s="17" t="s">
        <v>85</v>
      </c>
      <c r="BK833" s="148">
        <f>ROUND(I833*H833,2)</f>
        <v>0</v>
      </c>
      <c r="BL833" s="17" t="s">
        <v>482</v>
      </c>
      <c r="BM833" s="147" t="s">
        <v>2459</v>
      </c>
    </row>
    <row r="834" spans="2:65" s="1" customFormat="1" ht="10.199999999999999">
      <c r="B834" s="33"/>
      <c r="D834" s="149" t="s">
        <v>358</v>
      </c>
      <c r="F834" s="150" t="s">
        <v>2460</v>
      </c>
      <c r="I834" s="151"/>
      <c r="L834" s="33"/>
      <c r="M834" s="152"/>
      <c r="T834" s="54"/>
      <c r="AT834" s="17" t="s">
        <v>358</v>
      </c>
      <c r="AU834" s="17" t="s">
        <v>113</v>
      </c>
    </row>
    <row r="835" spans="2:65" s="12" customFormat="1" ht="10.199999999999999">
      <c r="B835" s="153"/>
      <c r="D835" s="154" t="s">
        <v>360</v>
      </c>
      <c r="E835" s="155" t="s">
        <v>32</v>
      </c>
      <c r="F835" s="156" t="s">
        <v>1162</v>
      </c>
      <c r="H835" s="155" t="s">
        <v>32</v>
      </c>
      <c r="I835" s="157"/>
      <c r="L835" s="153"/>
      <c r="M835" s="158"/>
      <c r="T835" s="159"/>
      <c r="AT835" s="155" t="s">
        <v>360</v>
      </c>
      <c r="AU835" s="155" t="s">
        <v>113</v>
      </c>
      <c r="AV835" s="12" t="s">
        <v>85</v>
      </c>
      <c r="AW835" s="12" t="s">
        <v>39</v>
      </c>
      <c r="AX835" s="12" t="s">
        <v>78</v>
      </c>
      <c r="AY835" s="155" t="s">
        <v>348</v>
      </c>
    </row>
    <row r="836" spans="2:65" s="12" customFormat="1" ht="10.199999999999999">
      <c r="B836" s="153"/>
      <c r="D836" s="154" t="s">
        <v>360</v>
      </c>
      <c r="E836" s="155" t="s">
        <v>32</v>
      </c>
      <c r="F836" s="156" t="s">
        <v>2461</v>
      </c>
      <c r="H836" s="155" t="s">
        <v>32</v>
      </c>
      <c r="I836" s="157"/>
      <c r="L836" s="153"/>
      <c r="M836" s="158"/>
      <c r="T836" s="159"/>
      <c r="AT836" s="155" t="s">
        <v>360</v>
      </c>
      <c r="AU836" s="155" t="s">
        <v>113</v>
      </c>
      <c r="AV836" s="12" t="s">
        <v>85</v>
      </c>
      <c r="AW836" s="12" t="s">
        <v>39</v>
      </c>
      <c r="AX836" s="12" t="s">
        <v>78</v>
      </c>
      <c r="AY836" s="155" t="s">
        <v>348</v>
      </c>
    </row>
    <row r="837" spans="2:65" s="12" customFormat="1" ht="10.199999999999999">
      <c r="B837" s="153"/>
      <c r="D837" s="154" t="s">
        <v>360</v>
      </c>
      <c r="E837" s="155" t="s">
        <v>32</v>
      </c>
      <c r="F837" s="156" t="s">
        <v>2462</v>
      </c>
      <c r="H837" s="155" t="s">
        <v>32</v>
      </c>
      <c r="I837" s="157"/>
      <c r="L837" s="153"/>
      <c r="M837" s="158"/>
      <c r="T837" s="159"/>
      <c r="AT837" s="155" t="s">
        <v>360</v>
      </c>
      <c r="AU837" s="155" t="s">
        <v>113</v>
      </c>
      <c r="AV837" s="12" t="s">
        <v>85</v>
      </c>
      <c r="AW837" s="12" t="s">
        <v>39</v>
      </c>
      <c r="AX837" s="12" t="s">
        <v>78</v>
      </c>
      <c r="AY837" s="155" t="s">
        <v>348</v>
      </c>
    </row>
    <row r="838" spans="2:65" s="13" customFormat="1" ht="10.199999999999999">
      <c r="B838" s="160"/>
      <c r="D838" s="154" t="s">
        <v>360</v>
      </c>
      <c r="E838" s="161" t="s">
        <v>32</v>
      </c>
      <c r="F838" s="162" t="s">
        <v>2463</v>
      </c>
      <c r="H838" s="163">
        <v>133.16300000000001</v>
      </c>
      <c r="I838" s="164"/>
      <c r="L838" s="160"/>
      <c r="M838" s="165"/>
      <c r="T838" s="166"/>
      <c r="AT838" s="161" t="s">
        <v>360</v>
      </c>
      <c r="AU838" s="161" t="s">
        <v>113</v>
      </c>
      <c r="AV838" s="13" t="s">
        <v>87</v>
      </c>
      <c r="AW838" s="13" t="s">
        <v>39</v>
      </c>
      <c r="AX838" s="13" t="s">
        <v>85</v>
      </c>
      <c r="AY838" s="161" t="s">
        <v>348</v>
      </c>
    </row>
    <row r="839" spans="2:65" s="11" customFormat="1" ht="22.8" customHeight="1">
      <c r="B839" s="124"/>
      <c r="D839" s="125" t="s">
        <v>77</v>
      </c>
      <c r="E839" s="134" t="s">
        <v>1319</v>
      </c>
      <c r="F839" s="134" t="s">
        <v>1320</v>
      </c>
      <c r="I839" s="127"/>
      <c r="J839" s="135">
        <f>BK839</f>
        <v>0</v>
      </c>
      <c r="L839" s="124"/>
      <c r="M839" s="129"/>
      <c r="P839" s="130">
        <f>SUM(P840:P913)</f>
        <v>0</v>
      </c>
      <c r="R839" s="130">
        <f>SUM(R840:R913)</f>
        <v>0</v>
      </c>
      <c r="T839" s="131">
        <f>SUM(T840:T913)</f>
        <v>0</v>
      </c>
      <c r="AR839" s="125" t="s">
        <v>85</v>
      </c>
      <c r="AT839" s="132" t="s">
        <v>77</v>
      </c>
      <c r="AU839" s="132" t="s">
        <v>85</v>
      </c>
      <c r="AY839" s="125" t="s">
        <v>348</v>
      </c>
      <c r="BK839" s="133">
        <f>SUM(BK840:BK913)</f>
        <v>0</v>
      </c>
    </row>
    <row r="840" spans="2:65" s="1" customFormat="1" ht="37.799999999999997" customHeight="1">
      <c r="B840" s="33"/>
      <c r="C840" s="136" t="s">
        <v>837</v>
      </c>
      <c r="D840" s="136" t="s">
        <v>352</v>
      </c>
      <c r="E840" s="137" t="s">
        <v>1322</v>
      </c>
      <c r="F840" s="138" t="s">
        <v>1323</v>
      </c>
      <c r="G840" s="139" t="s">
        <v>408</v>
      </c>
      <c r="H840" s="140">
        <v>103.58499999999999</v>
      </c>
      <c r="I840" s="141"/>
      <c r="J840" s="142">
        <f>ROUND(I840*H840,2)</f>
        <v>0</v>
      </c>
      <c r="K840" s="138" t="s">
        <v>356</v>
      </c>
      <c r="L840" s="33"/>
      <c r="M840" s="143" t="s">
        <v>32</v>
      </c>
      <c r="N840" s="144" t="s">
        <v>49</v>
      </c>
      <c r="P840" s="145">
        <f>O840*H840</f>
        <v>0</v>
      </c>
      <c r="Q840" s="145">
        <v>0</v>
      </c>
      <c r="R840" s="145">
        <f>Q840*H840</f>
        <v>0</v>
      </c>
      <c r="S840" s="145">
        <v>0</v>
      </c>
      <c r="T840" s="146">
        <f>S840*H840</f>
        <v>0</v>
      </c>
      <c r="AR840" s="147" t="s">
        <v>133</v>
      </c>
      <c r="AT840" s="147" t="s">
        <v>352</v>
      </c>
      <c r="AU840" s="147" t="s">
        <v>87</v>
      </c>
      <c r="AY840" s="17" t="s">
        <v>348</v>
      </c>
      <c r="BE840" s="148">
        <f>IF(N840="základní",J840,0)</f>
        <v>0</v>
      </c>
      <c r="BF840" s="148">
        <f>IF(N840="snížená",J840,0)</f>
        <v>0</v>
      </c>
      <c r="BG840" s="148">
        <f>IF(N840="zákl. přenesená",J840,0)</f>
        <v>0</v>
      </c>
      <c r="BH840" s="148">
        <f>IF(N840="sníž. přenesená",J840,0)</f>
        <v>0</v>
      </c>
      <c r="BI840" s="148">
        <f>IF(N840="nulová",J840,0)</f>
        <v>0</v>
      </c>
      <c r="BJ840" s="17" t="s">
        <v>85</v>
      </c>
      <c r="BK840" s="148">
        <f>ROUND(I840*H840,2)</f>
        <v>0</v>
      </c>
      <c r="BL840" s="17" t="s">
        <v>133</v>
      </c>
      <c r="BM840" s="147" t="s">
        <v>2464</v>
      </c>
    </row>
    <row r="841" spans="2:65" s="1" customFormat="1" ht="10.199999999999999">
      <c r="B841" s="33"/>
      <c r="D841" s="149" t="s">
        <v>358</v>
      </c>
      <c r="F841" s="150" t="s">
        <v>1325</v>
      </c>
      <c r="I841" s="151"/>
      <c r="L841" s="33"/>
      <c r="M841" s="152"/>
      <c r="T841" s="54"/>
      <c r="AT841" s="17" t="s">
        <v>358</v>
      </c>
      <c r="AU841" s="17" t="s">
        <v>87</v>
      </c>
    </row>
    <row r="842" spans="2:65" s="12" customFormat="1" ht="10.199999999999999">
      <c r="B842" s="153"/>
      <c r="D842" s="154" t="s">
        <v>360</v>
      </c>
      <c r="E842" s="155" t="s">
        <v>32</v>
      </c>
      <c r="F842" s="156" t="s">
        <v>2465</v>
      </c>
      <c r="H842" s="155" t="s">
        <v>32</v>
      </c>
      <c r="I842" s="157"/>
      <c r="L842" s="153"/>
      <c r="M842" s="158"/>
      <c r="T842" s="159"/>
      <c r="AT842" s="155" t="s">
        <v>360</v>
      </c>
      <c r="AU842" s="155" t="s">
        <v>87</v>
      </c>
      <c r="AV842" s="12" t="s">
        <v>85</v>
      </c>
      <c r="AW842" s="12" t="s">
        <v>39</v>
      </c>
      <c r="AX842" s="12" t="s">
        <v>78</v>
      </c>
      <c r="AY842" s="155" t="s">
        <v>348</v>
      </c>
    </row>
    <row r="843" spans="2:65" s="13" customFormat="1" ht="10.199999999999999">
      <c r="B843" s="160"/>
      <c r="D843" s="154" t="s">
        <v>360</v>
      </c>
      <c r="E843" s="161" t="s">
        <v>32</v>
      </c>
      <c r="F843" s="162" t="s">
        <v>2466</v>
      </c>
      <c r="H843" s="163">
        <v>103.58499999999999</v>
      </c>
      <c r="I843" s="164"/>
      <c r="L843" s="160"/>
      <c r="M843" s="165"/>
      <c r="T843" s="166"/>
      <c r="AT843" s="161" t="s">
        <v>360</v>
      </c>
      <c r="AU843" s="161" t="s">
        <v>87</v>
      </c>
      <c r="AV843" s="13" t="s">
        <v>87</v>
      </c>
      <c r="AW843" s="13" t="s">
        <v>39</v>
      </c>
      <c r="AX843" s="13" t="s">
        <v>85</v>
      </c>
      <c r="AY843" s="161" t="s">
        <v>348</v>
      </c>
    </row>
    <row r="844" spans="2:65" s="1" customFormat="1" ht="37.799999999999997" customHeight="1">
      <c r="B844" s="33"/>
      <c r="C844" s="136" t="s">
        <v>842</v>
      </c>
      <c r="D844" s="136" t="s">
        <v>352</v>
      </c>
      <c r="E844" s="137" t="s">
        <v>1333</v>
      </c>
      <c r="F844" s="138" t="s">
        <v>1334</v>
      </c>
      <c r="G844" s="139" t="s">
        <v>408</v>
      </c>
      <c r="H844" s="140">
        <v>1450.19</v>
      </c>
      <c r="I844" s="141"/>
      <c r="J844" s="142">
        <f>ROUND(I844*H844,2)</f>
        <v>0</v>
      </c>
      <c r="K844" s="138" t="s">
        <v>356</v>
      </c>
      <c r="L844" s="33"/>
      <c r="M844" s="143" t="s">
        <v>32</v>
      </c>
      <c r="N844" s="144" t="s">
        <v>49</v>
      </c>
      <c r="P844" s="145">
        <f>O844*H844</f>
        <v>0</v>
      </c>
      <c r="Q844" s="145">
        <v>0</v>
      </c>
      <c r="R844" s="145">
        <f>Q844*H844</f>
        <v>0</v>
      </c>
      <c r="S844" s="145">
        <v>0</v>
      </c>
      <c r="T844" s="146">
        <f>S844*H844</f>
        <v>0</v>
      </c>
      <c r="AR844" s="147" t="s">
        <v>133</v>
      </c>
      <c r="AT844" s="147" t="s">
        <v>352</v>
      </c>
      <c r="AU844" s="147" t="s">
        <v>87</v>
      </c>
      <c r="AY844" s="17" t="s">
        <v>348</v>
      </c>
      <c r="BE844" s="148">
        <f>IF(N844="základní",J844,0)</f>
        <v>0</v>
      </c>
      <c r="BF844" s="148">
        <f>IF(N844="snížená",J844,0)</f>
        <v>0</v>
      </c>
      <c r="BG844" s="148">
        <f>IF(N844="zákl. přenesená",J844,0)</f>
        <v>0</v>
      </c>
      <c r="BH844" s="148">
        <f>IF(N844="sníž. přenesená",J844,0)</f>
        <v>0</v>
      </c>
      <c r="BI844" s="148">
        <f>IF(N844="nulová",J844,0)</f>
        <v>0</v>
      </c>
      <c r="BJ844" s="17" t="s">
        <v>85</v>
      </c>
      <c r="BK844" s="148">
        <f>ROUND(I844*H844,2)</f>
        <v>0</v>
      </c>
      <c r="BL844" s="17" t="s">
        <v>133</v>
      </c>
      <c r="BM844" s="147" t="s">
        <v>2467</v>
      </c>
    </row>
    <row r="845" spans="2:65" s="1" customFormat="1" ht="10.199999999999999">
      <c r="B845" s="33"/>
      <c r="D845" s="149" t="s">
        <v>358</v>
      </c>
      <c r="F845" s="150" t="s">
        <v>1336</v>
      </c>
      <c r="I845" s="151"/>
      <c r="L845" s="33"/>
      <c r="M845" s="152"/>
      <c r="T845" s="54"/>
      <c r="AT845" s="17" t="s">
        <v>358</v>
      </c>
      <c r="AU845" s="17" t="s">
        <v>87</v>
      </c>
    </row>
    <row r="846" spans="2:65" s="12" customFormat="1" ht="10.199999999999999">
      <c r="B846" s="153"/>
      <c r="D846" s="154" t="s">
        <v>360</v>
      </c>
      <c r="E846" s="155" t="s">
        <v>32</v>
      </c>
      <c r="F846" s="156" t="s">
        <v>2465</v>
      </c>
      <c r="H846" s="155" t="s">
        <v>32</v>
      </c>
      <c r="I846" s="157"/>
      <c r="L846" s="153"/>
      <c r="M846" s="158"/>
      <c r="T846" s="159"/>
      <c r="AT846" s="155" t="s">
        <v>360</v>
      </c>
      <c r="AU846" s="155" t="s">
        <v>87</v>
      </c>
      <c r="AV846" s="12" t="s">
        <v>85</v>
      </c>
      <c r="AW846" s="12" t="s">
        <v>39</v>
      </c>
      <c r="AX846" s="12" t="s">
        <v>78</v>
      </c>
      <c r="AY846" s="155" t="s">
        <v>348</v>
      </c>
    </row>
    <row r="847" spans="2:65" s="13" customFormat="1" ht="10.199999999999999">
      <c r="B847" s="160"/>
      <c r="D847" s="154" t="s">
        <v>360</v>
      </c>
      <c r="E847" s="161" t="s">
        <v>32</v>
      </c>
      <c r="F847" s="162" t="s">
        <v>2466</v>
      </c>
      <c r="H847" s="163">
        <v>103.58499999999999</v>
      </c>
      <c r="I847" s="164"/>
      <c r="L847" s="160"/>
      <c r="M847" s="165"/>
      <c r="T847" s="166"/>
      <c r="AT847" s="161" t="s">
        <v>360</v>
      </c>
      <c r="AU847" s="161" t="s">
        <v>87</v>
      </c>
      <c r="AV847" s="13" t="s">
        <v>87</v>
      </c>
      <c r="AW847" s="13" t="s">
        <v>39</v>
      </c>
      <c r="AX847" s="13" t="s">
        <v>85</v>
      </c>
      <c r="AY847" s="161" t="s">
        <v>348</v>
      </c>
    </row>
    <row r="848" spans="2:65" s="13" customFormat="1" ht="10.199999999999999">
      <c r="B848" s="160"/>
      <c r="D848" s="154" t="s">
        <v>360</v>
      </c>
      <c r="F848" s="162" t="s">
        <v>2468</v>
      </c>
      <c r="H848" s="163">
        <v>1450.19</v>
      </c>
      <c r="I848" s="164"/>
      <c r="L848" s="160"/>
      <c r="M848" s="165"/>
      <c r="T848" s="166"/>
      <c r="AT848" s="161" t="s">
        <v>360</v>
      </c>
      <c r="AU848" s="161" t="s">
        <v>87</v>
      </c>
      <c r="AV848" s="13" t="s">
        <v>87</v>
      </c>
      <c r="AW848" s="13" t="s">
        <v>4</v>
      </c>
      <c r="AX848" s="13" t="s">
        <v>85</v>
      </c>
      <c r="AY848" s="161" t="s">
        <v>348</v>
      </c>
    </row>
    <row r="849" spans="2:65" s="1" customFormat="1" ht="37.799999999999997" customHeight="1">
      <c r="B849" s="33"/>
      <c r="C849" s="136" t="s">
        <v>855</v>
      </c>
      <c r="D849" s="136" t="s">
        <v>352</v>
      </c>
      <c r="E849" s="137" t="s">
        <v>1339</v>
      </c>
      <c r="F849" s="138" t="s">
        <v>1340</v>
      </c>
      <c r="G849" s="139" t="s">
        <v>408</v>
      </c>
      <c r="H849" s="140">
        <v>16.933</v>
      </c>
      <c r="I849" s="141"/>
      <c r="J849" s="142">
        <f>ROUND(I849*H849,2)</f>
        <v>0</v>
      </c>
      <c r="K849" s="138" t="s">
        <v>356</v>
      </c>
      <c r="L849" s="33"/>
      <c r="M849" s="143" t="s">
        <v>32</v>
      </c>
      <c r="N849" s="144" t="s">
        <v>49</v>
      </c>
      <c r="P849" s="145">
        <f>O849*H849</f>
        <v>0</v>
      </c>
      <c r="Q849" s="145">
        <v>0</v>
      </c>
      <c r="R849" s="145">
        <f>Q849*H849</f>
        <v>0</v>
      </c>
      <c r="S849" s="145">
        <v>0</v>
      </c>
      <c r="T849" s="146">
        <f>S849*H849</f>
        <v>0</v>
      </c>
      <c r="AR849" s="147" t="s">
        <v>133</v>
      </c>
      <c r="AT849" s="147" t="s">
        <v>352</v>
      </c>
      <c r="AU849" s="147" t="s">
        <v>87</v>
      </c>
      <c r="AY849" s="17" t="s">
        <v>348</v>
      </c>
      <c r="BE849" s="148">
        <f>IF(N849="základní",J849,0)</f>
        <v>0</v>
      </c>
      <c r="BF849" s="148">
        <f>IF(N849="snížená",J849,0)</f>
        <v>0</v>
      </c>
      <c r="BG849" s="148">
        <f>IF(N849="zákl. přenesená",J849,0)</f>
        <v>0</v>
      </c>
      <c r="BH849" s="148">
        <f>IF(N849="sníž. přenesená",J849,0)</f>
        <v>0</v>
      </c>
      <c r="BI849" s="148">
        <f>IF(N849="nulová",J849,0)</f>
        <v>0</v>
      </c>
      <c r="BJ849" s="17" t="s">
        <v>85</v>
      </c>
      <c r="BK849" s="148">
        <f>ROUND(I849*H849,2)</f>
        <v>0</v>
      </c>
      <c r="BL849" s="17" t="s">
        <v>133</v>
      </c>
      <c r="BM849" s="147" t="s">
        <v>2469</v>
      </c>
    </row>
    <row r="850" spans="2:65" s="1" customFormat="1" ht="10.199999999999999">
      <c r="B850" s="33"/>
      <c r="D850" s="149" t="s">
        <v>358</v>
      </c>
      <c r="F850" s="150" t="s">
        <v>1342</v>
      </c>
      <c r="I850" s="151"/>
      <c r="L850" s="33"/>
      <c r="M850" s="152"/>
      <c r="T850" s="54"/>
      <c r="AT850" s="17" t="s">
        <v>358</v>
      </c>
      <c r="AU850" s="17" t="s">
        <v>87</v>
      </c>
    </row>
    <row r="851" spans="2:65" s="12" customFormat="1" ht="10.199999999999999">
      <c r="B851" s="153"/>
      <c r="D851" s="154" t="s">
        <v>360</v>
      </c>
      <c r="E851" s="155" t="s">
        <v>32</v>
      </c>
      <c r="F851" s="156" t="s">
        <v>2470</v>
      </c>
      <c r="H851" s="155" t="s">
        <v>32</v>
      </c>
      <c r="I851" s="157"/>
      <c r="L851" s="153"/>
      <c r="M851" s="158"/>
      <c r="T851" s="159"/>
      <c r="AT851" s="155" t="s">
        <v>360</v>
      </c>
      <c r="AU851" s="155" t="s">
        <v>87</v>
      </c>
      <c r="AV851" s="12" t="s">
        <v>85</v>
      </c>
      <c r="AW851" s="12" t="s">
        <v>39</v>
      </c>
      <c r="AX851" s="12" t="s">
        <v>78</v>
      </c>
      <c r="AY851" s="155" t="s">
        <v>348</v>
      </c>
    </row>
    <row r="852" spans="2:65" s="13" customFormat="1" ht="10.199999999999999">
      <c r="B852" s="160"/>
      <c r="D852" s="154" t="s">
        <v>360</v>
      </c>
      <c r="E852" s="161" t="s">
        <v>32</v>
      </c>
      <c r="F852" s="162" t="s">
        <v>2471</v>
      </c>
      <c r="H852" s="163">
        <v>16.933</v>
      </c>
      <c r="I852" s="164"/>
      <c r="L852" s="160"/>
      <c r="M852" s="165"/>
      <c r="T852" s="166"/>
      <c r="AT852" s="161" t="s">
        <v>360</v>
      </c>
      <c r="AU852" s="161" t="s">
        <v>87</v>
      </c>
      <c r="AV852" s="13" t="s">
        <v>87</v>
      </c>
      <c r="AW852" s="13" t="s">
        <v>39</v>
      </c>
      <c r="AX852" s="13" t="s">
        <v>85</v>
      </c>
      <c r="AY852" s="161" t="s">
        <v>348</v>
      </c>
    </row>
    <row r="853" spans="2:65" s="1" customFormat="1" ht="37.799999999999997" customHeight="1">
      <c r="B853" s="33"/>
      <c r="C853" s="136" t="s">
        <v>860</v>
      </c>
      <c r="D853" s="136" t="s">
        <v>352</v>
      </c>
      <c r="E853" s="137" t="s">
        <v>1350</v>
      </c>
      <c r="F853" s="138" t="s">
        <v>1334</v>
      </c>
      <c r="G853" s="139" t="s">
        <v>408</v>
      </c>
      <c r="H853" s="140">
        <v>237.06200000000001</v>
      </c>
      <c r="I853" s="141"/>
      <c r="J853" s="142">
        <f>ROUND(I853*H853,2)</f>
        <v>0</v>
      </c>
      <c r="K853" s="138" t="s">
        <v>356</v>
      </c>
      <c r="L853" s="33"/>
      <c r="M853" s="143" t="s">
        <v>32</v>
      </c>
      <c r="N853" s="144" t="s">
        <v>49</v>
      </c>
      <c r="P853" s="145">
        <f>O853*H853</f>
        <v>0</v>
      </c>
      <c r="Q853" s="145">
        <v>0</v>
      </c>
      <c r="R853" s="145">
        <f>Q853*H853</f>
        <v>0</v>
      </c>
      <c r="S853" s="145">
        <v>0</v>
      </c>
      <c r="T853" s="146">
        <f>S853*H853</f>
        <v>0</v>
      </c>
      <c r="AR853" s="147" t="s">
        <v>133</v>
      </c>
      <c r="AT853" s="147" t="s">
        <v>352</v>
      </c>
      <c r="AU853" s="147" t="s">
        <v>87</v>
      </c>
      <c r="AY853" s="17" t="s">
        <v>348</v>
      </c>
      <c r="BE853" s="148">
        <f>IF(N853="základní",J853,0)</f>
        <v>0</v>
      </c>
      <c r="BF853" s="148">
        <f>IF(N853="snížená",J853,0)</f>
        <v>0</v>
      </c>
      <c r="BG853" s="148">
        <f>IF(N853="zákl. přenesená",J853,0)</f>
        <v>0</v>
      </c>
      <c r="BH853" s="148">
        <f>IF(N853="sníž. přenesená",J853,0)</f>
        <v>0</v>
      </c>
      <c r="BI853" s="148">
        <f>IF(N853="nulová",J853,0)</f>
        <v>0</v>
      </c>
      <c r="BJ853" s="17" t="s">
        <v>85</v>
      </c>
      <c r="BK853" s="148">
        <f>ROUND(I853*H853,2)</f>
        <v>0</v>
      </c>
      <c r="BL853" s="17" t="s">
        <v>133</v>
      </c>
      <c r="BM853" s="147" t="s">
        <v>2472</v>
      </c>
    </row>
    <row r="854" spans="2:65" s="1" customFormat="1" ht="10.199999999999999">
      <c r="B854" s="33"/>
      <c r="D854" s="149" t="s">
        <v>358</v>
      </c>
      <c r="F854" s="150" t="s">
        <v>1352</v>
      </c>
      <c r="I854" s="151"/>
      <c r="L854" s="33"/>
      <c r="M854" s="152"/>
      <c r="T854" s="54"/>
      <c r="AT854" s="17" t="s">
        <v>358</v>
      </c>
      <c r="AU854" s="17" t="s">
        <v>87</v>
      </c>
    </row>
    <row r="855" spans="2:65" s="12" customFormat="1" ht="10.199999999999999">
      <c r="B855" s="153"/>
      <c r="D855" s="154" t="s">
        <v>360</v>
      </c>
      <c r="E855" s="155" t="s">
        <v>32</v>
      </c>
      <c r="F855" s="156" t="s">
        <v>2470</v>
      </c>
      <c r="H855" s="155" t="s">
        <v>32</v>
      </c>
      <c r="I855" s="157"/>
      <c r="L855" s="153"/>
      <c r="M855" s="158"/>
      <c r="T855" s="159"/>
      <c r="AT855" s="155" t="s">
        <v>360</v>
      </c>
      <c r="AU855" s="155" t="s">
        <v>87</v>
      </c>
      <c r="AV855" s="12" t="s">
        <v>85</v>
      </c>
      <c r="AW855" s="12" t="s">
        <v>39</v>
      </c>
      <c r="AX855" s="12" t="s">
        <v>78</v>
      </c>
      <c r="AY855" s="155" t="s">
        <v>348</v>
      </c>
    </row>
    <row r="856" spans="2:65" s="13" customFormat="1" ht="10.199999999999999">
      <c r="B856" s="160"/>
      <c r="D856" s="154" t="s">
        <v>360</v>
      </c>
      <c r="E856" s="161" t="s">
        <v>32</v>
      </c>
      <c r="F856" s="162" t="s">
        <v>2471</v>
      </c>
      <c r="H856" s="163">
        <v>16.933</v>
      </c>
      <c r="I856" s="164"/>
      <c r="L856" s="160"/>
      <c r="M856" s="165"/>
      <c r="T856" s="166"/>
      <c r="AT856" s="161" t="s">
        <v>360</v>
      </c>
      <c r="AU856" s="161" t="s">
        <v>87</v>
      </c>
      <c r="AV856" s="13" t="s">
        <v>87</v>
      </c>
      <c r="AW856" s="13" t="s">
        <v>39</v>
      </c>
      <c r="AX856" s="13" t="s">
        <v>85</v>
      </c>
      <c r="AY856" s="161" t="s">
        <v>348</v>
      </c>
    </row>
    <row r="857" spans="2:65" s="13" customFormat="1" ht="10.199999999999999">
      <c r="B857" s="160"/>
      <c r="D857" s="154" t="s">
        <v>360</v>
      </c>
      <c r="F857" s="162" t="s">
        <v>2473</v>
      </c>
      <c r="H857" s="163">
        <v>237.06200000000001</v>
      </c>
      <c r="I857" s="164"/>
      <c r="L857" s="160"/>
      <c r="M857" s="165"/>
      <c r="T857" s="166"/>
      <c r="AT857" s="161" t="s">
        <v>360</v>
      </c>
      <c r="AU857" s="161" t="s">
        <v>87</v>
      </c>
      <c r="AV857" s="13" t="s">
        <v>87</v>
      </c>
      <c r="AW857" s="13" t="s">
        <v>4</v>
      </c>
      <c r="AX857" s="13" t="s">
        <v>85</v>
      </c>
      <c r="AY857" s="161" t="s">
        <v>348</v>
      </c>
    </row>
    <row r="858" spans="2:65" s="1" customFormat="1" ht="37.799999999999997" customHeight="1">
      <c r="B858" s="33"/>
      <c r="C858" s="136" t="s">
        <v>866</v>
      </c>
      <c r="D858" s="136" t="s">
        <v>352</v>
      </c>
      <c r="E858" s="137" t="s">
        <v>1355</v>
      </c>
      <c r="F858" s="138" t="s">
        <v>1356</v>
      </c>
      <c r="G858" s="139" t="s">
        <v>408</v>
      </c>
      <c r="H858" s="140">
        <v>86.031999999999996</v>
      </c>
      <c r="I858" s="141"/>
      <c r="J858" s="142">
        <f>ROUND(I858*H858,2)</f>
        <v>0</v>
      </c>
      <c r="K858" s="138" t="s">
        <v>356</v>
      </c>
      <c r="L858" s="33"/>
      <c r="M858" s="143" t="s">
        <v>32</v>
      </c>
      <c r="N858" s="144" t="s">
        <v>49</v>
      </c>
      <c r="P858" s="145">
        <f>O858*H858</f>
        <v>0</v>
      </c>
      <c r="Q858" s="145">
        <v>0</v>
      </c>
      <c r="R858" s="145">
        <f>Q858*H858</f>
        <v>0</v>
      </c>
      <c r="S858" s="145">
        <v>0</v>
      </c>
      <c r="T858" s="146">
        <f>S858*H858</f>
        <v>0</v>
      </c>
      <c r="AR858" s="147" t="s">
        <v>133</v>
      </c>
      <c r="AT858" s="147" t="s">
        <v>352</v>
      </c>
      <c r="AU858" s="147" t="s">
        <v>87</v>
      </c>
      <c r="AY858" s="17" t="s">
        <v>348</v>
      </c>
      <c r="BE858" s="148">
        <f>IF(N858="základní",J858,0)</f>
        <v>0</v>
      </c>
      <c r="BF858" s="148">
        <f>IF(N858="snížená",J858,0)</f>
        <v>0</v>
      </c>
      <c r="BG858" s="148">
        <f>IF(N858="zákl. přenesená",J858,0)</f>
        <v>0</v>
      </c>
      <c r="BH858" s="148">
        <f>IF(N858="sníž. přenesená",J858,0)</f>
        <v>0</v>
      </c>
      <c r="BI858" s="148">
        <f>IF(N858="nulová",J858,0)</f>
        <v>0</v>
      </c>
      <c r="BJ858" s="17" t="s">
        <v>85</v>
      </c>
      <c r="BK858" s="148">
        <f>ROUND(I858*H858,2)</f>
        <v>0</v>
      </c>
      <c r="BL858" s="17" t="s">
        <v>133</v>
      </c>
      <c r="BM858" s="147" t="s">
        <v>2474</v>
      </c>
    </row>
    <row r="859" spans="2:65" s="1" customFormat="1" ht="10.199999999999999">
      <c r="B859" s="33"/>
      <c r="D859" s="149" t="s">
        <v>358</v>
      </c>
      <c r="F859" s="150" t="s">
        <v>1358</v>
      </c>
      <c r="I859" s="151"/>
      <c r="L859" s="33"/>
      <c r="M859" s="152"/>
      <c r="T859" s="54"/>
      <c r="AT859" s="17" t="s">
        <v>358</v>
      </c>
      <c r="AU859" s="17" t="s">
        <v>87</v>
      </c>
    </row>
    <row r="860" spans="2:65" s="12" customFormat="1" ht="10.199999999999999">
      <c r="B860" s="153"/>
      <c r="D860" s="154" t="s">
        <v>360</v>
      </c>
      <c r="E860" s="155" t="s">
        <v>32</v>
      </c>
      <c r="F860" s="156" t="s">
        <v>1363</v>
      </c>
      <c r="H860" s="155" t="s">
        <v>32</v>
      </c>
      <c r="I860" s="157"/>
      <c r="L860" s="153"/>
      <c r="M860" s="158"/>
      <c r="T860" s="159"/>
      <c r="AT860" s="155" t="s">
        <v>360</v>
      </c>
      <c r="AU860" s="155" t="s">
        <v>87</v>
      </c>
      <c r="AV860" s="12" t="s">
        <v>85</v>
      </c>
      <c r="AW860" s="12" t="s">
        <v>39</v>
      </c>
      <c r="AX860" s="12" t="s">
        <v>78</v>
      </c>
      <c r="AY860" s="155" t="s">
        <v>348</v>
      </c>
    </row>
    <row r="861" spans="2:65" s="13" customFormat="1" ht="10.199999999999999">
      <c r="B861" s="160"/>
      <c r="D861" s="154" t="s">
        <v>360</v>
      </c>
      <c r="E861" s="161" t="s">
        <v>32</v>
      </c>
      <c r="F861" s="162" t="s">
        <v>2475</v>
      </c>
      <c r="H861" s="163">
        <v>80.174000000000007</v>
      </c>
      <c r="I861" s="164"/>
      <c r="L861" s="160"/>
      <c r="M861" s="165"/>
      <c r="T861" s="166"/>
      <c r="AT861" s="161" t="s">
        <v>360</v>
      </c>
      <c r="AU861" s="161" t="s">
        <v>87</v>
      </c>
      <c r="AV861" s="13" t="s">
        <v>87</v>
      </c>
      <c r="AW861" s="13" t="s">
        <v>39</v>
      </c>
      <c r="AX861" s="13" t="s">
        <v>78</v>
      </c>
      <c r="AY861" s="161" t="s">
        <v>348</v>
      </c>
    </row>
    <row r="862" spans="2:65" s="12" customFormat="1" ht="10.199999999999999">
      <c r="B862" s="153"/>
      <c r="D862" s="154" t="s">
        <v>360</v>
      </c>
      <c r="E862" s="155" t="s">
        <v>32</v>
      </c>
      <c r="F862" s="156" t="s">
        <v>1365</v>
      </c>
      <c r="H862" s="155" t="s">
        <v>32</v>
      </c>
      <c r="I862" s="157"/>
      <c r="L862" s="153"/>
      <c r="M862" s="158"/>
      <c r="T862" s="159"/>
      <c r="AT862" s="155" t="s">
        <v>360</v>
      </c>
      <c r="AU862" s="155" t="s">
        <v>87</v>
      </c>
      <c r="AV862" s="12" t="s">
        <v>85</v>
      </c>
      <c r="AW862" s="12" t="s">
        <v>39</v>
      </c>
      <c r="AX862" s="12" t="s">
        <v>78</v>
      </c>
      <c r="AY862" s="155" t="s">
        <v>348</v>
      </c>
    </row>
    <row r="863" spans="2:65" s="13" customFormat="1" ht="10.199999999999999">
      <c r="B863" s="160"/>
      <c r="D863" s="154" t="s">
        <v>360</v>
      </c>
      <c r="E863" s="161" t="s">
        <v>32</v>
      </c>
      <c r="F863" s="162" t="s">
        <v>2476</v>
      </c>
      <c r="H863" s="163">
        <v>4.7610000000000001</v>
      </c>
      <c r="I863" s="164"/>
      <c r="L863" s="160"/>
      <c r="M863" s="165"/>
      <c r="T863" s="166"/>
      <c r="AT863" s="161" t="s">
        <v>360</v>
      </c>
      <c r="AU863" s="161" t="s">
        <v>87</v>
      </c>
      <c r="AV863" s="13" t="s">
        <v>87</v>
      </c>
      <c r="AW863" s="13" t="s">
        <v>39</v>
      </c>
      <c r="AX863" s="13" t="s">
        <v>78</v>
      </c>
      <c r="AY863" s="161" t="s">
        <v>348</v>
      </c>
    </row>
    <row r="864" spans="2:65" s="12" customFormat="1" ht="10.199999999999999">
      <c r="B864" s="153"/>
      <c r="D864" s="154" t="s">
        <v>360</v>
      </c>
      <c r="E864" s="155" t="s">
        <v>32</v>
      </c>
      <c r="F864" s="156" t="s">
        <v>2477</v>
      </c>
      <c r="H864" s="155" t="s">
        <v>32</v>
      </c>
      <c r="I864" s="157"/>
      <c r="L864" s="153"/>
      <c r="M864" s="158"/>
      <c r="T864" s="159"/>
      <c r="AT864" s="155" t="s">
        <v>360</v>
      </c>
      <c r="AU864" s="155" t="s">
        <v>87</v>
      </c>
      <c r="AV864" s="12" t="s">
        <v>85</v>
      </c>
      <c r="AW864" s="12" t="s">
        <v>39</v>
      </c>
      <c r="AX864" s="12" t="s">
        <v>78</v>
      </c>
      <c r="AY864" s="155" t="s">
        <v>348</v>
      </c>
    </row>
    <row r="865" spans="2:65" s="13" customFormat="1" ht="10.199999999999999">
      <c r="B865" s="160"/>
      <c r="D865" s="154" t="s">
        <v>360</v>
      </c>
      <c r="E865" s="161" t="s">
        <v>32</v>
      </c>
      <c r="F865" s="162" t="s">
        <v>2478</v>
      </c>
      <c r="H865" s="163">
        <v>0.96399999999999997</v>
      </c>
      <c r="I865" s="164"/>
      <c r="L865" s="160"/>
      <c r="M865" s="165"/>
      <c r="T865" s="166"/>
      <c r="AT865" s="161" t="s">
        <v>360</v>
      </c>
      <c r="AU865" s="161" t="s">
        <v>87</v>
      </c>
      <c r="AV865" s="13" t="s">
        <v>87</v>
      </c>
      <c r="AW865" s="13" t="s">
        <v>39</v>
      </c>
      <c r="AX865" s="13" t="s">
        <v>78</v>
      </c>
      <c r="AY865" s="161" t="s">
        <v>348</v>
      </c>
    </row>
    <row r="866" spans="2:65" s="12" customFormat="1" ht="10.199999999999999">
      <c r="B866" s="153"/>
      <c r="D866" s="154" t="s">
        <v>360</v>
      </c>
      <c r="E866" s="155" t="s">
        <v>32</v>
      </c>
      <c r="F866" s="156" t="s">
        <v>2479</v>
      </c>
      <c r="H866" s="155" t="s">
        <v>32</v>
      </c>
      <c r="I866" s="157"/>
      <c r="L866" s="153"/>
      <c r="M866" s="158"/>
      <c r="T866" s="159"/>
      <c r="AT866" s="155" t="s">
        <v>360</v>
      </c>
      <c r="AU866" s="155" t="s">
        <v>87</v>
      </c>
      <c r="AV866" s="12" t="s">
        <v>85</v>
      </c>
      <c r="AW866" s="12" t="s">
        <v>39</v>
      </c>
      <c r="AX866" s="12" t="s">
        <v>78</v>
      </c>
      <c r="AY866" s="155" t="s">
        <v>348</v>
      </c>
    </row>
    <row r="867" spans="2:65" s="13" customFormat="1" ht="10.199999999999999">
      <c r="B867" s="160"/>
      <c r="D867" s="154" t="s">
        <v>360</v>
      </c>
      <c r="E867" s="161" t="s">
        <v>32</v>
      </c>
      <c r="F867" s="162" t="s">
        <v>2480</v>
      </c>
      <c r="H867" s="163">
        <v>0.13300000000000001</v>
      </c>
      <c r="I867" s="164"/>
      <c r="L867" s="160"/>
      <c r="M867" s="165"/>
      <c r="T867" s="166"/>
      <c r="AT867" s="161" t="s">
        <v>360</v>
      </c>
      <c r="AU867" s="161" t="s">
        <v>87</v>
      </c>
      <c r="AV867" s="13" t="s">
        <v>87</v>
      </c>
      <c r="AW867" s="13" t="s">
        <v>39</v>
      </c>
      <c r="AX867" s="13" t="s">
        <v>78</v>
      </c>
      <c r="AY867" s="161" t="s">
        <v>348</v>
      </c>
    </row>
    <row r="868" spans="2:65" s="14" customFormat="1" ht="10.199999999999999">
      <c r="B868" s="171"/>
      <c r="D868" s="154" t="s">
        <v>360</v>
      </c>
      <c r="E868" s="172" t="s">
        <v>32</v>
      </c>
      <c r="F868" s="173" t="s">
        <v>444</v>
      </c>
      <c r="H868" s="174">
        <v>86.031999999999996</v>
      </c>
      <c r="I868" s="175"/>
      <c r="L868" s="171"/>
      <c r="M868" s="176"/>
      <c r="T868" s="177"/>
      <c r="AT868" s="172" t="s">
        <v>360</v>
      </c>
      <c r="AU868" s="172" t="s">
        <v>87</v>
      </c>
      <c r="AV868" s="14" t="s">
        <v>133</v>
      </c>
      <c r="AW868" s="14" t="s">
        <v>39</v>
      </c>
      <c r="AX868" s="14" t="s">
        <v>85</v>
      </c>
      <c r="AY868" s="172" t="s">
        <v>348</v>
      </c>
    </row>
    <row r="869" spans="2:65" s="1" customFormat="1" ht="49.05" customHeight="1">
      <c r="B869" s="33"/>
      <c r="C869" s="136" t="s">
        <v>875</v>
      </c>
      <c r="D869" s="136" t="s">
        <v>352</v>
      </c>
      <c r="E869" s="137" t="s">
        <v>1368</v>
      </c>
      <c r="F869" s="138" t="s">
        <v>1369</v>
      </c>
      <c r="G869" s="139" t="s">
        <v>408</v>
      </c>
      <c r="H869" s="140">
        <v>1204.4480000000001</v>
      </c>
      <c r="I869" s="141"/>
      <c r="J869" s="142">
        <f>ROUND(I869*H869,2)</f>
        <v>0</v>
      </c>
      <c r="K869" s="138" t="s">
        <v>356</v>
      </c>
      <c r="L869" s="33"/>
      <c r="M869" s="143" t="s">
        <v>32</v>
      </c>
      <c r="N869" s="144" t="s">
        <v>49</v>
      </c>
      <c r="P869" s="145">
        <f>O869*H869</f>
        <v>0</v>
      </c>
      <c r="Q869" s="145">
        <v>0</v>
      </c>
      <c r="R869" s="145">
        <f>Q869*H869</f>
        <v>0</v>
      </c>
      <c r="S869" s="145">
        <v>0</v>
      </c>
      <c r="T869" s="146">
        <f>S869*H869</f>
        <v>0</v>
      </c>
      <c r="AR869" s="147" t="s">
        <v>133</v>
      </c>
      <c r="AT869" s="147" t="s">
        <v>352</v>
      </c>
      <c r="AU869" s="147" t="s">
        <v>87</v>
      </c>
      <c r="AY869" s="17" t="s">
        <v>348</v>
      </c>
      <c r="BE869" s="148">
        <f>IF(N869="základní",J869,0)</f>
        <v>0</v>
      </c>
      <c r="BF869" s="148">
        <f>IF(N869="snížená",J869,0)</f>
        <v>0</v>
      </c>
      <c r="BG869" s="148">
        <f>IF(N869="zákl. přenesená",J869,0)</f>
        <v>0</v>
      </c>
      <c r="BH869" s="148">
        <f>IF(N869="sníž. přenesená",J869,0)</f>
        <v>0</v>
      </c>
      <c r="BI869" s="148">
        <f>IF(N869="nulová",J869,0)</f>
        <v>0</v>
      </c>
      <c r="BJ869" s="17" t="s">
        <v>85</v>
      </c>
      <c r="BK869" s="148">
        <f>ROUND(I869*H869,2)</f>
        <v>0</v>
      </c>
      <c r="BL869" s="17" t="s">
        <v>133</v>
      </c>
      <c r="BM869" s="147" t="s">
        <v>2481</v>
      </c>
    </row>
    <row r="870" spans="2:65" s="1" customFormat="1" ht="10.199999999999999">
      <c r="B870" s="33"/>
      <c r="D870" s="149" t="s">
        <v>358</v>
      </c>
      <c r="F870" s="150" t="s">
        <v>1371</v>
      </c>
      <c r="I870" s="151"/>
      <c r="L870" s="33"/>
      <c r="M870" s="152"/>
      <c r="T870" s="54"/>
      <c r="AT870" s="17" t="s">
        <v>358</v>
      </c>
      <c r="AU870" s="17" t="s">
        <v>87</v>
      </c>
    </row>
    <row r="871" spans="2:65" s="12" customFormat="1" ht="10.199999999999999">
      <c r="B871" s="153"/>
      <c r="D871" s="154" t="s">
        <v>360</v>
      </c>
      <c r="E871" s="155" t="s">
        <v>32</v>
      </c>
      <c r="F871" s="156" t="s">
        <v>1363</v>
      </c>
      <c r="H871" s="155" t="s">
        <v>32</v>
      </c>
      <c r="I871" s="157"/>
      <c r="L871" s="153"/>
      <c r="M871" s="158"/>
      <c r="T871" s="159"/>
      <c r="AT871" s="155" t="s">
        <v>360</v>
      </c>
      <c r="AU871" s="155" t="s">
        <v>87</v>
      </c>
      <c r="AV871" s="12" t="s">
        <v>85</v>
      </c>
      <c r="AW871" s="12" t="s">
        <v>39</v>
      </c>
      <c r="AX871" s="12" t="s">
        <v>78</v>
      </c>
      <c r="AY871" s="155" t="s">
        <v>348</v>
      </c>
    </row>
    <row r="872" spans="2:65" s="13" customFormat="1" ht="10.199999999999999">
      <c r="B872" s="160"/>
      <c r="D872" s="154" t="s">
        <v>360</v>
      </c>
      <c r="E872" s="161" t="s">
        <v>32</v>
      </c>
      <c r="F872" s="162" t="s">
        <v>2475</v>
      </c>
      <c r="H872" s="163">
        <v>80.174000000000007</v>
      </c>
      <c r="I872" s="164"/>
      <c r="L872" s="160"/>
      <c r="M872" s="165"/>
      <c r="T872" s="166"/>
      <c r="AT872" s="161" t="s">
        <v>360</v>
      </c>
      <c r="AU872" s="161" t="s">
        <v>87</v>
      </c>
      <c r="AV872" s="13" t="s">
        <v>87</v>
      </c>
      <c r="AW872" s="13" t="s">
        <v>39</v>
      </c>
      <c r="AX872" s="13" t="s">
        <v>78</v>
      </c>
      <c r="AY872" s="161" t="s">
        <v>348</v>
      </c>
    </row>
    <row r="873" spans="2:65" s="12" customFormat="1" ht="10.199999999999999">
      <c r="B873" s="153"/>
      <c r="D873" s="154" t="s">
        <v>360</v>
      </c>
      <c r="E873" s="155" t="s">
        <v>32</v>
      </c>
      <c r="F873" s="156" t="s">
        <v>1365</v>
      </c>
      <c r="H873" s="155" t="s">
        <v>32</v>
      </c>
      <c r="I873" s="157"/>
      <c r="L873" s="153"/>
      <c r="M873" s="158"/>
      <c r="T873" s="159"/>
      <c r="AT873" s="155" t="s">
        <v>360</v>
      </c>
      <c r="AU873" s="155" t="s">
        <v>87</v>
      </c>
      <c r="AV873" s="12" t="s">
        <v>85</v>
      </c>
      <c r="AW873" s="12" t="s">
        <v>39</v>
      </c>
      <c r="AX873" s="12" t="s">
        <v>78</v>
      </c>
      <c r="AY873" s="155" t="s">
        <v>348</v>
      </c>
    </row>
    <row r="874" spans="2:65" s="13" customFormat="1" ht="10.199999999999999">
      <c r="B874" s="160"/>
      <c r="D874" s="154" t="s">
        <v>360</v>
      </c>
      <c r="E874" s="161" t="s">
        <v>32</v>
      </c>
      <c r="F874" s="162" t="s">
        <v>2476</v>
      </c>
      <c r="H874" s="163">
        <v>4.7610000000000001</v>
      </c>
      <c r="I874" s="164"/>
      <c r="L874" s="160"/>
      <c r="M874" s="165"/>
      <c r="T874" s="166"/>
      <c r="AT874" s="161" t="s">
        <v>360</v>
      </c>
      <c r="AU874" s="161" t="s">
        <v>87</v>
      </c>
      <c r="AV874" s="13" t="s">
        <v>87</v>
      </c>
      <c r="AW874" s="13" t="s">
        <v>39</v>
      </c>
      <c r="AX874" s="13" t="s">
        <v>78</v>
      </c>
      <c r="AY874" s="161" t="s">
        <v>348</v>
      </c>
    </row>
    <row r="875" spans="2:65" s="12" customFormat="1" ht="10.199999999999999">
      <c r="B875" s="153"/>
      <c r="D875" s="154" t="s">
        <v>360</v>
      </c>
      <c r="E875" s="155" t="s">
        <v>32</v>
      </c>
      <c r="F875" s="156" t="s">
        <v>2477</v>
      </c>
      <c r="H875" s="155" t="s">
        <v>32</v>
      </c>
      <c r="I875" s="157"/>
      <c r="L875" s="153"/>
      <c r="M875" s="158"/>
      <c r="T875" s="159"/>
      <c r="AT875" s="155" t="s">
        <v>360</v>
      </c>
      <c r="AU875" s="155" t="s">
        <v>87</v>
      </c>
      <c r="AV875" s="12" t="s">
        <v>85</v>
      </c>
      <c r="AW875" s="12" t="s">
        <v>39</v>
      </c>
      <c r="AX875" s="12" t="s">
        <v>78</v>
      </c>
      <c r="AY875" s="155" t="s">
        <v>348</v>
      </c>
    </row>
    <row r="876" spans="2:65" s="13" customFormat="1" ht="10.199999999999999">
      <c r="B876" s="160"/>
      <c r="D876" s="154" t="s">
        <v>360</v>
      </c>
      <c r="E876" s="161" t="s">
        <v>32</v>
      </c>
      <c r="F876" s="162" t="s">
        <v>2478</v>
      </c>
      <c r="H876" s="163">
        <v>0.96399999999999997</v>
      </c>
      <c r="I876" s="164"/>
      <c r="L876" s="160"/>
      <c r="M876" s="165"/>
      <c r="T876" s="166"/>
      <c r="AT876" s="161" t="s">
        <v>360</v>
      </c>
      <c r="AU876" s="161" t="s">
        <v>87</v>
      </c>
      <c r="AV876" s="13" t="s">
        <v>87</v>
      </c>
      <c r="AW876" s="13" t="s">
        <v>39</v>
      </c>
      <c r="AX876" s="13" t="s">
        <v>78</v>
      </c>
      <c r="AY876" s="161" t="s">
        <v>348</v>
      </c>
    </row>
    <row r="877" spans="2:65" s="12" customFormat="1" ht="10.199999999999999">
      <c r="B877" s="153"/>
      <c r="D877" s="154" t="s">
        <v>360</v>
      </c>
      <c r="E877" s="155" t="s">
        <v>32</v>
      </c>
      <c r="F877" s="156" t="s">
        <v>2479</v>
      </c>
      <c r="H877" s="155" t="s">
        <v>32</v>
      </c>
      <c r="I877" s="157"/>
      <c r="L877" s="153"/>
      <c r="M877" s="158"/>
      <c r="T877" s="159"/>
      <c r="AT877" s="155" t="s">
        <v>360</v>
      </c>
      <c r="AU877" s="155" t="s">
        <v>87</v>
      </c>
      <c r="AV877" s="12" t="s">
        <v>85</v>
      </c>
      <c r="AW877" s="12" t="s">
        <v>39</v>
      </c>
      <c r="AX877" s="12" t="s">
        <v>78</v>
      </c>
      <c r="AY877" s="155" t="s">
        <v>348</v>
      </c>
    </row>
    <row r="878" spans="2:65" s="13" customFormat="1" ht="10.199999999999999">
      <c r="B878" s="160"/>
      <c r="D878" s="154" t="s">
        <v>360</v>
      </c>
      <c r="E878" s="161" t="s">
        <v>32</v>
      </c>
      <c r="F878" s="162" t="s">
        <v>2480</v>
      </c>
      <c r="H878" s="163">
        <v>0.13300000000000001</v>
      </c>
      <c r="I878" s="164"/>
      <c r="L878" s="160"/>
      <c r="M878" s="165"/>
      <c r="T878" s="166"/>
      <c r="AT878" s="161" t="s">
        <v>360</v>
      </c>
      <c r="AU878" s="161" t="s">
        <v>87</v>
      </c>
      <c r="AV878" s="13" t="s">
        <v>87</v>
      </c>
      <c r="AW878" s="13" t="s">
        <v>39</v>
      </c>
      <c r="AX878" s="13" t="s">
        <v>78</v>
      </c>
      <c r="AY878" s="161" t="s">
        <v>348</v>
      </c>
    </row>
    <row r="879" spans="2:65" s="14" customFormat="1" ht="10.199999999999999">
      <c r="B879" s="171"/>
      <c r="D879" s="154" t="s">
        <v>360</v>
      </c>
      <c r="E879" s="172" t="s">
        <v>32</v>
      </c>
      <c r="F879" s="173" t="s">
        <v>444</v>
      </c>
      <c r="H879" s="174">
        <v>86.031999999999996</v>
      </c>
      <c r="I879" s="175"/>
      <c r="L879" s="171"/>
      <c r="M879" s="176"/>
      <c r="T879" s="177"/>
      <c r="AT879" s="172" t="s">
        <v>360</v>
      </c>
      <c r="AU879" s="172" t="s">
        <v>87</v>
      </c>
      <c r="AV879" s="14" t="s">
        <v>133</v>
      </c>
      <c r="AW879" s="14" t="s">
        <v>39</v>
      </c>
      <c r="AX879" s="14" t="s">
        <v>85</v>
      </c>
      <c r="AY879" s="172" t="s">
        <v>348</v>
      </c>
    </row>
    <row r="880" spans="2:65" s="13" customFormat="1" ht="10.199999999999999">
      <c r="B880" s="160"/>
      <c r="D880" s="154" t="s">
        <v>360</v>
      </c>
      <c r="F880" s="162" t="s">
        <v>2482</v>
      </c>
      <c r="H880" s="163">
        <v>1204.4480000000001</v>
      </c>
      <c r="I880" s="164"/>
      <c r="L880" s="160"/>
      <c r="M880" s="165"/>
      <c r="T880" s="166"/>
      <c r="AT880" s="161" t="s">
        <v>360</v>
      </c>
      <c r="AU880" s="161" t="s">
        <v>87</v>
      </c>
      <c r="AV880" s="13" t="s">
        <v>87</v>
      </c>
      <c r="AW880" s="13" t="s">
        <v>4</v>
      </c>
      <c r="AX880" s="13" t="s">
        <v>85</v>
      </c>
      <c r="AY880" s="161" t="s">
        <v>348</v>
      </c>
    </row>
    <row r="881" spans="2:65" s="1" customFormat="1" ht="24.15" customHeight="1">
      <c r="B881" s="33"/>
      <c r="C881" s="136" t="s">
        <v>879</v>
      </c>
      <c r="D881" s="136" t="s">
        <v>352</v>
      </c>
      <c r="E881" s="137" t="s">
        <v>1374</v>
      </c>
      <c r="F881" s="138" t="s">
        <v>1375</v>
      </c>
      <c r="G881" s="139" t="s">
        <v>408</v>
      </c>
      <c r="H881" s="140">
        <v>120.518</v>
      </c>
      <c r="I881" s="141"/>
      <c r="J881" s="142">
        <f>ROUND(I881*H881,2)</f>
        <v>0</v>
      </c>
      <c r="K881" s="138" t="s">
        <v>356</v>
      </c>
      <c r="L881" s="33"/>
      <c r="M881" s="143" t="s">
        <v>32</v>
      </c>
      <c r="N881" s="144" t="s">
        <v>49</v>
      </c>
      <c r="P881" s="145">
        <f>O881*H881</f>
        <v>0</v>
      </c>
      <c r="Q881" s="145">
        <v>0</v>
      </c>
      <c r="R881" s="145">
        <f>Q881*H881</f>
        <v>0</v>
      </c>
      <c r="S881" s="145">
        <v>0</v>
      </c>
      <c r="T881" s="146">
        <f>S881*H881</f>
        <v>0</v>
      </c>
      <c r="AR881" s="147" t="s">
        <v>133</v>
      </c>
      <c r="AT881" s="147" t="s">
        <v>352</v>
      </c>
      <c r="AU881" s="147" t="s">
        <v>87</v>
      </c>
      <c r="AY881" s="17" t="s">
        <v>348</v>
      </c>
      <c r="BE881" s="148">
        <f>IF(N881="základní",J881,0)</f>
        <v>0</v>
      </c>
      <c r="BF881" s="148">
        <f>IF(N881="snížená",J881,0)</f>
        <v>0</v>
      </c>
      <c r="BG881" s="148">
        <f>IF(N881="zákl. přenesená",J881,0)</f>
        <v>0</v>
      </c>
      <c r="BH881" s="148">
        <f>IF(N881="sníž. přenesená",J881,0)</f>
        <v>0</v>
      </c>
      <c r="BI881" s="148">
        <f>IF(N881="nulová",J881,0)</f>
        <v>0</v>
      </c>
      <c r="BJ881" s="17" t="s">
        <v>85</v>
      </c>
      <c r="BK881" s="148">
        <f>ROUND(I881*H881,2)</f>
        <v>0</v>
      </c>
      <c r="BL881" s="17" t="s">
        <v>133</v>
      </c>
      <c r="BM881" s="147" t="s">
        <v>2483</v>
      </c>
    </row>
    <row r="882" spans="2:65" s="1" customFormat="1" ht="10.199999999999999">
      <c r="B882" s="33"/>
      <c r="D882" s="149" t="s">
        <v>358</v>
      </c>
      <c r="F882" s="150" t="s">
        <v>1377</v>
      </c>
      <c r="I882" s="151"/>
      <c r="L882" s="33"/>
      <c r="M882" s="152"/>
      <c r="T882" s="54"/>
      <c r="AT882" s="17" t="s">
        <v>358</v>
      </c>
      <c r="AU882" s="17" t="s">
        <v>87</v>
      </c>
    </row>
    <row r="883" spans="2:65" s="12" customFormat="1" ht="10.199999999999999">
      <c r="B883" s="153"/>
      <c r="D883" s="154" t="s">
        <v>360</v>
      </c>
      <c r="E883" s="155" t="s">
        <v>32</v>
      </c>
      <c r="F883" s="156" t="s">
        <v>2465</v>
      </c>
      <c r="H883" s="155" t="s">
        <v>32</v>
      </c>
      <c r="I883" s="157"/>
      <c r="L883" s="153"/>
      <c r="M883" s="158"/>
      <c r="T883" s="159"/>
      <c r="AT883" s="155" t="s">
        <v>360</v>
      </c>
      <c r="AU883" s="155" t="s">
        <v>87</v>
      </c>
      <c r="AV883" s="12" t="s">
        <v>85</v>
      </c>
      <c r="AW883" s="12" t="s">
        <v>39</v>
      </c>
      <c r="AX883" s="12" t="s">
        <v>78</v>
      </c>
      <c r="AY883" s="155" t="s">
        <v>348</v>
      </c>
    </row>
    <row r="884" spans="2:65" s="13" customFormat="1" ht="10.199999999999999">
      <c r="B884" s="160"/>
      <c r="D884" s="154" t="s">
        <v>360</v>
      </c>
      <c r="E884" s="161" t="s">
        <v>32</v>
      </c>
      <c r="F884" s="162" t="s">
        <v>2466</v>
      </c>
      <c r="H884" s="163">
        <v>103.58499999999999</v>
      </c>
      <c r="I884" s="164"/>
      <c r="L884" s="160"/>
      <c r="M884" s="165"/>
      <c r="T884" s="166"/>
      <c r="AT884" s="161" t="s">
        <v>360</v>
      </c>
      <c r="AU884" s="161" t="s">
        <v>87</v>
      </c>
      <c r="AV884" s="13" t="s">
        <v>87</v>
      </c>
      <c r="AW884" s="13" t="s">
        <v>39</v>
      </c>
      <c r="AX884" s="13" t="s">
        <v>78</v>
      </c>
      <c r="AY884" s="161" t="s">
        <v>348</v>
      </c>
    </row>
    <row r="885" spans="2:65" s="12" customFormat="1" ht="10.199999999999999">
      <c r="B885" s="153"/>
      <c r="D885" s="154" t="s">
        <v>360</v>
      </c>
      <c r="E885" s="155" t="s">
        <v>32</v>
      </c>
      <c r="F885" s="156" t="s">
        <v>2470</v>
      </c>
      <c r="H885" s="155" t="s">
        <v>32</v>
      </c>
      <c r="I885" s="157"/>
      <c r="L885" s="153"/>
      <c r="M885" s="158"/>
      <c r="T885" s="159"/>
      <c r="AT885" s="155" t="s">
        <v>360</v>
      </c>
      <c r="AU885" s="155" t="s">
        <v>87</v>
      </c>
      <c r="AV885" s="12" t="s">
        <v>85</v>
      </c>
      <c r="AW885" s="12" t="s">
        <v>39</v>
      </c>
      <c r="AX885" s="12" t="s">
        <v>78</v>
      </c>
      <c r="AY885" s="155" t="s">
        <v>348</v>
      </c>
    </row>
    <row r="886" spans="2:65" s="13" customFormat="1" ht="10.199999999999999">
      <c r="B886" s="160"/>
      <c r="D886" s="154" t="s">
        <v>360</v>
      </c>
      <c r="E886" s="161" t="s">
        <v>32</v>
      </c>
      <c r="F886" s="162" t="s">
        <v>2471</v>
      </c>
      <c r="H886" s="163">
        <v>16.933</v>
      </c>
      <c r="I886" s="164"/>
      <c r="L886" s="160"/>
      <c r="M886" s="165"/>
      <c r="T886" s="166"/>
      <c r="AT886" s="161" t="s">
        <v>360</v>
      </c>
      <c r="AU886" s="161" t="s">
        <v>87</v>
      </c>
      <c r="AV886" s="13" t="s">
        <v>87</v>
      </c>
      <c r="AW886" s="13" t="s">
        <v>39</v>
      </c>
      <c r="AX886" s="13" t="s">
        <v>78</v>
      </c>
      <c r="AY886" s="161" t="s">
        <v>348</v>
      </c>
    </row>
    <row r="887" spans="2:65" s="14" customFormat="1" ht="10.199999999999999">
      <c r="B887" s="171"/>
      <c r="D887" s="154" t="s">
        <v>360</v>
      </c>
      <c r="E887" s="172" t="s">
        <v>32</v>
      </c>
      <c r="F887" s="173" t="s">
        <v>444</v>
      </c>
      <c r="H887" s="174">
        <v>120.518</v>
      </c>
      <c r="I887" s="175"/>
      <c r="L887" s="171"/>
      <c r="M887" s="176"/>
      <c r="T887" s="177"/>
      <c r="AT887" s="172" t="s">
        <v>360</v>
      </c>
      <c r="AU887" s="172" t="s">
        <v>87</v>
      </c>
      <c r="AV887" s="14" t="s">
        <v>133</v>
      </c>
      <c r="AW887" s="14" t="s">
        <v>39</v>
      </c>
      <c r="AX887" s="14" t="s">
        <v>85</v>
      </c>
      <c r="AY887" s="172" t="s">
        <v>348</v>
      </c>
    </row>
    <row r="888" spans="2:65" s="1" customFormat="1" ht="24.15" customHeight="1">
      <c r="B888" s="33"/>
      <c r="C888" s="136" t="s">
        <v>885</v>
      </c>
      <c r="D888" s="136" t="s">
        <v>352</v>
      </c>
      <c r="E888" s="137" t="s">
        <v>1379</v>
      </c>
      <c r="F888" s="138" t="s">
        <v>1380</v>
      </c>
      <c r="G888" s="139" t="s">
        <v>408</v>
      </c>
      <c r="H888" s="140">
        <v>86.031999999999996</v>
      </c>
      <c r="I888" s="141"/>
      <c r="J888" s="142">
        <f>ROUND(I888*H888,2)</f>
        <v>0</v>
      </c>
      <c r="K888" s="138" t="s">
        <v>356</v>
      </c>
      <c r="L888" s="33"/>
      <c r="M888" s="143" t="s">
        <v>32</v>
      </c>
      <c r="N888" s="144" t="s">
        <v>49</v>
      </c>
      <c r="P888" s="145">
        <f>O888*H888</f>
        <v>0</v>
      </c>
      <c r="Q888" s="145">
        <v>0</v>
      </c>
      <c r="R888" s="145">
        <f>Q888*H888</f>
        <v>0</v>
      </c>
      <c r="S888" s="145">
        <v>0</v>
      </c>
      <c r="T888" s="146">
        <f>S888*H888</f>
        <v>0</v>
      </c>
      <c r="AR888" s="147" t="s">
        <v>133</v>
      </c>
      <c r="AT888" s="147" t="s">
        <v>352</v>
      </c>
      <c r="AU888" s="147" t="s">
        <v>87</v>
      </c>
      <c r="AY888" s="17" t="s">
        <v>348</v>
      </c>
      <c r="BE888" s="148">
        <f>IF(N888="základní",J888,0)</f>
        <v>0</v>
      </c>
      <c r="BF888" s="148">
        <f>IF(N888="snížená",J888,0)</f>
        <v>0</v>
      </c>
      <c r="BG888" s="148">
        <f>IF(N888="zákl. přenesená",J888,0)</f>
        <v>0</v>
      </c>
      <c r="BH888" s="148">
        <f>IF(N888="sníž. přenesená",J888,0)</f>
        <v>0</v>
      </c>
      <c r="BI888" s="148">
        <f>IF(N888="nulová",J888,0)</f>
        <v>0</v>
      </c>
      <c r="BJ888" s="17" t="s">
        <v>85</v>
      </c>
      <c r="BK888" s="148">
        <f>ROUND(I888*H888,2)</f>
        <v>0</v>
      </c>
      <c r="BL888" s="17" t="s">
        <v>133</v>
      </c>
      <c r="BM888" s="147" t="s">
        <v>2484</v>
      </c>
    </row>
    <row r="889" spans="2:65" s="1" customFormat="1" ht="10.199999999999999">
      <c r="B889" s="33"/>
      <c r="D889" s="149" t="s">
        <v>358</v>
      </c>
      <c r="F889" s="150" t="s">
        <v>1382</v>
      </c>
      <c r="I889" s="151"/>
      <c r="L889" s="33"/>
      <c r="M889" s="152"/>
      <c r="T889" s="54"/>
      <c r="AT889" s="17" t="s">
        <v>358</v>
      </c>
      <c r="AU889" s="17" t="s">
        <v>87</v>
      </c>
    </row>
    <row r="890" spans="2:65" s="12" customFormat="1" ht="10.199999999999999">
      <c r="B890" s="153"/>
      <c r="D890" s="154" t="s">
        <v>360</v>
      </c>
      <c r="E890" s="155" t="s">
        <v>32</v>
      </c>
      <c r="F890" s="156" t="s">
        <v>1363</v>
      </c>
      <c r="H890" s="155" t="s">
        <v>32</v>
      </c>
      <c r="I890" s="157"/>
      <c r="L890" s="153"/>
      <c r="M890" s="158"/>
      <c r="T890" s="159"/>
      <c r="AT890" s="155" t="s">
        <v>360</v>
      </c>
      <c r="AU890" s="155" t="s">
        <v>87</v>
      </c>
      <c r="AV890" s="12" t="s">
        <v>85</v>
      </c>
      <c r="AW890" s="12" t="s">
        <v>39</v>
      </c>
      <c r="AX890" s="12" t="s">
        <v>78</v>
      </c>
      <c r="AY890" s="155" t="s">
        <v>348</v>
      </c>
    </row>
    <row r="891" spans="2:65" s="13" customFormat="1" ht="10.199999999999999">
      <c r="B891" s="160"/>
      <c r="D891" s="154" t="s">
        <v>360</v>
      </c>
      <c r="E891" s="161" t="s">
        <v>32</v>
      </c>
      <c r="F891" s="162" t="s">
        <v>2475</v>
      </c>
      <c r="H891" s="163">
        <v>80.174000000000007</v>
      </c>
      <c r="I891" s="164"/>
      <c r="L891" s="160"/>
      <c r="M891" s="165"/>
      <c r="T891" s="166"/>
      <c r="AT891" s="161" t="s">
        <v>360</v>
      </c>
      <c r="AU891" s="161" t="s">
        <v>87</v>
      </c>
      <c r="AV891" s="13" t="s">
        <v>87</v>
      </c>
      <c r="AW891" s="13" t="s">
        <v>39</v>
      </c>
      <c r="AX891" s="13" t="s">
        <v>78</v>
      </c>
      <c r="AY891" s="161" t="s">
        <v>348</v>
      </c>
    </row>
    <row r="892" spans="2:65" s="12" customFormat="1" ht="10.199999999999999">
      <c r="B892" s="153"/>
      <c r="D892" s="154" t="s">
        <v>360</v>
      </c>
      <c r="E892" s="155" t="s">
        <v>32</v>
      </c>
      <c r="F892" s="156" t="s">
        <v>1365</v>
      </c>
      <c r="H892" s="155" t="s">
        <v>32</v>
      </c>
      <c r="I892" s="157"/>
      <c r="L892" s="153"/>
      <c r="M892" s="158"/>
      <c r="T892" s="159"/>
      <c r="AT892" s="155" t="s">
        <v>360</v>
      </c>
      <c r="AU892" s="155" t="s">
        <v>87</v>
      </c>
      <c r="AV892" s="12" t="s">
        <v>85</v>
      </c>
      <c r="AW892" s="12" t="s">
        <v>39</v>
      </c>
      <c r="AX892" s="12" t="s">
        <v>78</v>
      </c>
      <c r="AY892" s="155" t="s">
        <v>348</v>
      </c>
    </row>
    <row r="893" spans="2:65" s="13" customFormat="1" ht="10.199999999999999">
      <c r="B893" s="160"/>
      <c r="D893" s="154" t="s">
        <v>360</v>
      </c>
      <c r="E893" s="161" t="s">
        <v>32</v>
      </c>
      <c r="F893" s="162" t="s">
        <v>2476</v>
      </c>
      <c r="H893" s="163">
        <v>4.7610000000000001</v>
      </c>
      <c r="I893" s="164"/>
      <c r="L893" s="160"/>
      <c r="M893" s="165"/>
      <c r="T893" s="166"/>
      <c r="AT893" s="161" t="s">
        <v>360</v>
      </c>
      <c r="AU893" s="161" t="s">
        <v>87</v>
      </c>
      <c r="AV893" s="13" t="s">
        <v>87</v>
      </c>
      <c r="AW893" s="13" t="s">
        <v>39</v>
      </c>
      <c r="AX893" s="13" t="s">
        <v>78</v>
      </c>
      <c r="AY893" s="161" t="s">
        <v>348</v>
      </c>
    </row>
    <row r="894" spans="2:65" s="12" customFormat="1" ht="10.199999999999999">
      <c r="B894" s="153"/>
      <c r="D894" s="154" t="s">
        <v>360</v>
      </c>
      <c r="E894" s="155" t="s">
        <v>32</v>
      </c>
      <c r="F894" s="156" t="s">
        <v>2477</v>
      </c>
      <c r="H894" s="155" t="s">
        <v>32</v>
      </c>
      <c r="I894" s="157"/>
      <c r="L894" s="153"/>
      <c r="M894" s="158"/>
      <c r="T894" s="159"/>
      <c r="AT894" s="155" t="s">
        <v>360</v>
      </c>
      <c r="AU894" s="155" t="s">
        <v>87</v>
      </c>
      <c r="AV894" s="12" t="s">
        <v>85</v>
      </c>
      <c r="AW894" s="12" t="s">
        <v>39</v>
      </c>
      <c r="AX894" s="12" t="s">
        <v>78</v>
      </c>
      <c r="AY894" s="155" t="s">
        <v>348</v>
      </c>
    </row>
    <row r="895" spans="2:65" s="13" customFormat="1" ht="10.199999999999999">
      <c r="B895" s="160"/>
      <c r="D895" s="154" t="s">
        <v>360</v>
      </c>
      <c r="E895" s="161" t="s">
        <v>32</v>
      </c>
      <c r="F895" s="162" t="s">
        <v>2478</v>
      </c>
      <c r="H895" s="163">
        <v>0.96399999999999997</v>
      </c>
      <c r="I895" s="164"/>
      <c r="L895" s="160"/>
      <c r="M895" s="165"/>
      <c r="T895" s="166"/>
      <c r="AT895" s="161" t="s">
        <v>360</v>
      </c>
      <c r="AU895" s="161" t="s">
        <v>87</v>
      </c>
      <c r="AV895" s="13" t="s">
        <v>87</v>
      </c>
      <c r="AW895" s="13" t="s">
        <v>39</v>
      </c>
      <c r="AX895" s="13" t="s">
        <v>78</v>
      </c>
      <c r="AY895" s="161" t="s">
        <v>348</v>
      </c>
    </row>
    <row r="896" spans="2:65" s="12" customFormat="1" ht="10.199999999999999">
      <c r="B896" s="153"/>
      <c r="D896" s="154" t="s">
        <v>360</v>
      </c>
      <c r="E896" s="155" t="s">
        <v>32</v>
      </c>
      <c r="F896" s="156" t="s">
        <v>2479</v>
      </c>
      <c r="H896" s="155" t="s">
        <v>32</v>
      </c>
      <c r="I896" s="157"/>
      <c r="L896" s="153"/>
      <c r="M896" s="158"/>
      <c r="T896" s="159"/>
      <c r="AT896" s="155" t="s">
        <v>360</v>
      </c>
      <c r="AU896" s="155" t="s">
        <v>87</v>
      </c>
      <c r="AV896" s="12" t="s">
        <v>85</v>
      </c>
      <c r="AW896" s="12" t="s">
        <v>39</v>
      </c>
      <c r="AX896" s="12" t="s">
        <v>78</v>
      </c>
      <c r="AY896" s="155" t="s">
        <v>348</v>
      </c>
    </row>
    <row r="897" spans="2:65" s="13" customFormat="1" ht="10.199999999999999">
      <c r="B897" s="160"/>
      <c r="D897" s="154" t="s">
        <v>360</v>
      </c>
      <c r="E897" s="161" t="s">
        <v>32</v>
      </c>
      <c r="F897" s="162" t="s">
        <v>2480</v>
      </c>
      <c r="H897" s="163">
        <v>0.13300000000000001</v>
      </c>
      <c r="I897" s="164"/>
      <c r="L897" s="160"/>
      <c r="M897" s="165"/>
      <c r="T897" s="166"/>
      <c r="AT897" s="161" t="s">
        <v>360</v>
      </c>
      <c r="AU897" s="161" t="s">
        <v>87</v>
      </c>
      <c r="AV897" s="13" t="s">
        <v>87</v>
      </c>
      <c r="AW897" s="13" t="s">
        <v>39</v>
      </c>
      <c r="AX897" s="13" t="s">
        <v>78</v>
      </c>
      <c r="AY897" s="161" t="s">
        <v>348</v>
      </c>
    </row>
    <row r="898" spans="2:65" s="14" customFormat="1" ht="10.199999999999999">
      <c r="B898" s="171"/>
      <c r="D898" s="154" t="s">
        <v>360</v>
      </c>
      <c r="E898" s="172" t="s">
        <v>32</v>
      </c>
      <c r="F898" s="173" t="s">
        <v>444</v>
      </c>
      <c r="H898" s="174">
        <v>86.031999999999996</v>
      </c>
      <c r="I898" s="175"/>
      <c r="L898" s="171"/>
      <c r="M898" s="176"/>
      <c r="T898" s="177"/>
      <c r="AT898" s="172" t="s">
        <v>360</v>
      </c>
      <c r="AU898" s="172" t="s">
        <v>87</v>
      </c>
      <c r="AV898" s="14" t="s">
        <v>133</v>
      </c>
      <c r="AW898" s="14" t="s">
        <v>39</v>
      </c>
      <c r="AX898" s="14" t="s">
        <v>85</v>
      </c>
      <c r="AY898" s="172" t="s">
        <v>348</v>
      </c>
    </row>
    <row r="899" spans="2:65" s="1" customFormat="1" ht="44.25" customHeight="1">
      <c r="B899" s="33"/>
      <c r="C899" s="136" t="s">
        <v>890</v>
      </c>
      <c r="D899" s="136" t="s">
        <v>352</v>
      </c>
      <c r="E899" s="137" t="s">
        <v>1384</v>
      </c>
      <c r="F899" s="138" t="s">
        <v>1385</v>
      </c>
      <c r="G899" s="139" t="s">
        <v>408</v>
      </c>
      <c r="H899" s="140">
        <v>102.83199999999999</v>
      </c>
      <c r="I899" s="141"/>
      <c r="J899" s="142">
        <f>ROUND(I899*H899,2)</f>
        <v>0</v>
      </c>
      <c r="K899" s="138" t="s">
        <v>356</v>
      </c>
      <c r="L899" s="33"/>
      <c r="M899" s="143" t="s">
        <v>32</v>
      </c>
      <c r="N899" s="144" t="s">
        <v>49</v>
      </c>
      <c r="P899" s="145">
        <f>O899*H899</f>
        <v>0</v>
      </c>
      <c r="Q899" s="145">
        <v>0</v>
      </c>
      <c r="R899" s="145">
        <f>Q899*H899</f>
        <v>0</v>
      </c>
      <c r="S899" s="145">
        <v>0</v>
      </c>
      <c r="T899" s="146">
        <f>S899*H899</f>
        <v>0</v>
      </c>
      <c r="AR899" s="147" t="s">
        <v>133</v>
      </c>
      <c r="AT899" s="147" t="s">
        <v>352</v>
      </c>
      <c r="AU899" s="147" t="s">
        <v>87</v>
      </c>
      <c r="AY899" s="17" t="s">
        <v>348</v>
      </c>
      <c r="BE899" s="148">
        <f>IF(N899="základní",J899,0)</f>
        <v>0</v>
      </c>
      <c r="BF899" s="148">
        <f>IF(N899="snížená",J899,0)</f>
        <v>0</v>
      </c>
      <c r="BG899" s="148">
        <f>IF(N899="zákl. přenesená",J899,0)</f>
        <v>0</v>
      </c>
      <c r="BH899" s="148">
        <f>IF(N899="sníž. přenesená",J899,0)</f>
        <v>0</v>
      </c>
      <c r="BI899" s="148">
        <f>IF(N899="nulová",J899,0)</f>
        <v>0</v>
      </c>
      <c r="BJ899" s="17" t="s">
        <v>85</v>
      </c>
      <c r="BK899" s="148">
        <f>ROUND(I899*H899,2)</f>
        <v>0</v>
      </c>
      <c r="BL899" s="17" t="s">
        <v>133</v>
      </c>
      <c r="BM899" s="147" t="s">
        <v>2485</v>
      </c>
    </row>
    <row r="900" spans="2:65" s="1" customFormat="1" ht="10.199999999999999">
      <c r="B900" s="33"/>
      <c r="D900" s="149" t="s">
        <v>358</v>
      </c>
      <c r="F900" s="150" t="s">
        <v>1387</v>
      </c>
      <c r="I900" s="151"/>
      <c r="L900" s="33"/>
      <c r="M900" s="152"/>
      <c r="T900" s="54"/>
      <c r="AT900" s="17" t="s">
        <v>358</v>
      </c>
      <c r="AU900" s="17" t="s">
        <v>87</v>
      </c>
    </row>
    <row r="901" spans="2:65" s="12" customFormat="1" ht="10.199999999999999">
      <c r="B901" s="153"/>
      <c r="D901" s="154" t="s">
        <v>360</v>
      </c>
      <c r="E901" s="155" t="s">
        <v>32</v>
      </c>
      <c r="F901" s="156" t="s">
        <v>2470</v>
      </c>
      <c r="H901" s="155" t="s">
        <v>32</v>
      </c>
      <c r="I901" s="157"/>
      <c r="L901" s="153"/>
      <c r="M901" s="158"/>
      <c r="T901" s="159"/>
      <c r="AT901" s="155" t="s">
        <v>360</v>
      </c>
      <c r="AU901" s="155" t="s">
        <v>87</v>
      </c>
      <c r="AV901" s="12" t="s">
        <v>85</v>
      </c>
      <c r="AW901" s="12" t="s">
        <v>39</v>
      </c>
      <c r="AX901" s="12" t="s">
        <v>78</v>
      </c>
      <c r="AY901" s="155" t="s">
        <v>348</v>
      </c>
    </row>
    <row r="902" spans="2:65" s="13" customFormat="1" ht="10.199999999999999">
      <c r="B902" s="160"/>
      <c r="D902" s="154" t="s">
        <v>360</v>
      </c>
      <c r="E902" s="161" t="s">
        <v>32</v>
      </c>
      <c r="F902" s="162" t="s">
        <v>2471</v>
      </c>
      <c r="H902" s="163">
        <v>16.933</v>
      </c>
      <c r="I902" s="164"/>
      <c r="L902" s="160"/>
      <c r="M902" s="165"/>
      <c r="T902" s="166"/>
      <c r="AT902" s="161" t="s">
        <v>360</v>
      </c>
      <c r="AU902" s="161" t="s">
        <v>87</v>
      </c>
      <c r="AV902" s="13" t="s">
        <v>87</v>
      </c>
      <c r="AW902" s="13" t="s">
        <v>39</v>
      </c>
      <c r="AX902" s="13" t="s">
        <v>78</v>
      </c>
      <c r="AY902" s="161" t="s">
        <v>348</v>
      </c>
    </row>
    <row r="903" spans="2:65" s="12" customFormat="1" ht="10.199999999999999">
      <c r="B903" s="153"/>
      <c r="D903" s="154" t="s">
        <v>360</v>
      </c>
      <c r="E903" s="155" t="s">
        <v>32</v>
      </c>
      <c r="F903" s="156" t="s">
        <v>1363</v>
      </c>
      <c r="H903" s="155" t="s">
        <v>32</v>
      </c>
      <c r="I903" s="157"/>
      <c r="L903" s="153"/>
      <c r="M903" s="158"/>
      <c r="T903" s="159"/>
      <c r="AT903" s="155" t="s">
        <v>360</v>
      </c>
      <c r="AU903" s="155" t="s">
        <v>87</v>
      </c>
      <c r="AV903" s="12" t="s">
        <v>85</v>
      </c>
      <c r="AW903" s="12" t="s">
        <v>39</v>
      </c>
      <c r="AX903" s="12" t="s">
        <v>78</v>
      </c>
      <c r="AY903" s="155" t="s">
        <v>348</v>
      </c>
    </row>
    <row r="904" spans="2:65" s="13" customFormat="1" ht="10.199999999999999">
      <c r="B904" s="160"/>
      <c r="D904" s="154" t="s">
        <v>360</v>
      </c>
      <c r="E904" s="161" t="s">
        <v>32</v>
      </c>
      <c r="F904" s="162" t="s">
        <v>2475</v>
      </c>
      <c r="H904" s="163">
        <v>80.174000000000007</v>
      </c>
      <c r="I904" s="164"/>
      <c r="L904" s="160"/>
      <c r="M904" s="165"/>
      <c r="T904" s="166"/>
      <c r="AT904" s="161" t="s">
        <v>360</v>
      </c>
      <c r="AU904" s="161" t="s">
        <v>87</v>
      </c>
      <c r="AV904" s="13" t="s">
        <v>87</v>
      </c>
      <c r="AW904" s="13" t="s">
        <v>39</v>
      </c>
      <c r="AX904" s="13" t="s">
        <v>78</v>
      </c>
      <c r="AY904" s="161" t="s">
        <v>348</v>
      </c>
    </row>
    <row r="905" spans="2:65" s="12" customFormat="1" ht="10.199999999999999">
      <c r="B905" s="153"/>
      <c r="D905" s="154" t="s">
        <v>360</v>
      </c>
      <c r="E905" s="155" t="s">
        <v>32</v>
      </c>
      <c r="F905" s="156" t="s">
        <v>1365</v>
      </c>
      <c r="H905" s="155" t="s">
        <v>32</v>
      </c>
      <c r="I905" s="157"/>
      <c r="L905" s="153"/>
      <c r="M905" s="158"/>
      <c r="T905" s="159"/>
      <c r="AT905" s="155" t="s">
        <v>360</v>
      </c>
      <c r="AU905" s="155" t="s">
        <v>87</v>
      </c>
      <c r="AV905" s="12" t="s">
        <v>85</v>
      </c>
      <c r="AW905" s="12" t="s">
        <v>39</v>
      </c>
      <c r="AX905" s="12" t="s">
        <v>78</v>
      </c>
      <c r="AY905" s="155" t="s">
        <v>348</v>
      </c>
    </row>
    <row r="906" spans="2:65" s="13" customFormat="1" ht="10.199999999999999">
      <c r="B906" s="160"/>
      <c r="D906" s="154" t="s">
        <v>360</v>
      </c>
      <c r="E906" s="161" t="s">
        <v>32</v>
      </c>
      <c r="F906" s="162" t="s">
        <v>2476</v>
      </c>
      <c r="H906" s="163">
        <v>4.7610000000000001</v>
      </c>
      <c r="I906" s="164"/>
      <c r="L906" s="160"/>
      <c r="M906" s="165"/>
      <c r="T906" s="166"/>
      <c r="AT906" s="161" t="s">
        <v>360</v>
      </c>
      <c r="AU906" s="161" t="s">
        <v>87</v>
      </c>
      <c r="AV906" s="13" t="s">
        <v>87</v>
      </c>
      <c r="AW906" s="13" t="s">
        <v>39</v>
      </c>
      <c r="AX906" s="13" t="s">
        <v>78</v>
      </c>
      <c r="AY906" s="161" t="s">
        <v>348</v>
      </c>
    </row>
    <row r="907" spans="2:65" s="12" customFormat="1" ht="10.199999999999999">
      <c r="B907" s="153"/>
      <c r="D907" s="154" t="s">
        <v>360</v>
      </c>
      <c r="E907" s="155" t="s">
        <v>32</v>
      </c>
      <c r="F907" s="156" t="s">
        <v>2477</v>
      </c>
      <c r="H907" s="155" t="s">
        <v>32</v>
      </c>
      <c r="I907" s="157"/>
      <c r="L907" s="153"/>
      <c r="M907" s="158"/>
      <c r="T907" s="159"/>
      <c r="AT907" s="155" t="s">
        <v>360</v>
      </c>
      <c r="AU907" s="155" t="s">
        <v>87</v>
      </c>
      <c r="AV907" s="12" t="s">
        <v>85</v>
      </c>
      <c r="AW907" s="12" t="s">
        <v>39</v>
      </c>
      <c r="AX907" s="12" t="s">
        <v>78</v>
      </c>
      <c r="AY907" s="155" t="s">
        <v>348</v>
      </c>
    </row>
    <row r="908" spans="2:65" s="13" customFormat="1" ht="10.199999999999999">
      <c r="B908" s="160"/>
      <c r="D908" s="154" t="s">
        <v>360</v>
      </c>
      <c r="E908" s="161" t="s">
        <v>32</v>
      </c>
      <c r="F908" s="162" t="s">
        <v>2478</v>
      </c>
      <c r="H908" s="163">
        <v>0.96399999999999997</v>
      </c>
      <c r="I908" s="164"/>
      <c r="L908" s="160"/>
      <c r="M908" s="165"/>
      <c r="T908" s="166"/>
      <c r="AT908" s="161" t="s">
        <v>360</v>
      </c>
      <c r="AU908" s="161" t="s">
        <v>87</v>
      </c>
      <c r="AV908" s="13" t="s">
        <v>87</v>
      </c>
      <c r="AW908" s="13" t="s">
        <v>39</v>
      </c>
      <c r="AX908" s="13" t="s">
        <v>78</v>
      </c>
      <c r="AY908" s="161" t="s">
        <v>348</v>
      </c>
    </row>
    <row r="909" spans="2:65" s="14" customFormat="1" ht="10.199999999999999">
      <c r="B909" s="171"/>
      <c r="D909" s="154" t="s">
        <v>360</v>
      </c>
      <c r="E909" s="172" t="s">
        <v>32</v>
      </c>
      <c r="F909" s="173" t="s">
        <v>444</v>
      </c>
      <c r="H909" s="174">
        <v>102.83199999999999</v>
      </c>
      <c r="I909" s="175"/>
      <c r="L909" s="171"/>
      <c r="M909" s="176"/>
      <c r="T909" s="177"/>
      <c r="AT909" s="172" t="s">
        <v>360</v>
      </c>
      <c r="AU909" s="172" t="s">
        <v>87</v>
      </c>
      <c r="AV909" s="14" t="s">
        <v>133</v>
      </c>
      <c r="AW909" s="14" t="s">
        <v>39</v>
      </c>
      <c r="AX909" s="14" t="s">
        <v>85</v>
      </c>
      <c r="AY909" s="172" t="s">
        <v>348</v>
      </c>
    </row>
    <row r="910" spans="2:65" s="1" customFormat="1" ht="44.25" customHeight="1">
      <c r="B910" s="33"/>
      <c r="C910" s="136" t="s">
        <v>897</v>
      </c>
      <c r="D910" s="136" t="s">
        <v>352</v>
      </c>
      <c r="E910" s="137" t="s">
        <v>1389</v>
      </c>
      <c r="F910" s="138" t="s">
        <v>407</v>
      </c>
      <c r="G910" s="139" t="s">
        <v>408</v>
      </c>
      <c r="H910" s="140">
        <v>103.58499999999999</v>
      </c>
      <c r="I910" s="141"/>
      <c r="J910" s="142">
        <f>ROUND(I910*H910,2)</f>
        <v>0</v>
      </c>
      <c r="K910" s="138" t="s">
        <v>356</v>
      </c>
      <c r="L910" s="33"/>
      <c r="M910" s="143" t="s">
        <v>32</v>
      </c>
      <c r="N910" s="144" t="s">
        <v>49</v>
      </c>
      <c r="P910" s="145">
        <f>O910*H910</f>
        <v>0</v>
      </c>
      <c r="Q910" s="145">
        <v>0</v>
      </c>
      <c r="R910" s="145">
        <f>Q910*H910</f>
        <v>0</v>
      </c>
      <c r="S910" s="145">
        <v>0</v>
      </c>
      <c r="T910" s="146">
        <f>S910*H910</f>
        <v>0</v>
      </c>
      <c r="AR910" s="147" t="s">
        <v>133</v>
      </c>
      <c r="AT910" s="147" t="s">
        <v>352</v>
      </c>
      <c r="AU910" s="147" t="s">
        <v>87</v>
      </c>
      <c r="AY910" s="17" t="s">
        <v>348</v>
      </c>
      <c r="BE910" s="148">
        <f>IF(N910="základní",J910,0)</f>
        <v>0</v>
      </c>
      <c r="BF910" s="148">
        <f>IF(N910="snížená",J910,0)</f>
        <v>0</v>
      </c>
      <c r="BG910" s="148">
        <f>IF(N910="zákl. přenesená",J910,0)</f>
        <v>0</v>
      </c>
      <c r="BH910" s="148">
        <f>IF(N910="sníž. přenesená",J910,0)</f>
        <v>0</v>
      </c>
      <c r="BI910" s="148">
        <f>IF(N910="nulová",J910,0)</f>
        <v>0</v>
      </c>
      <c r="BJ910" s="17" t="s">
        <v>85</v>
      </c>
      <c r="BK910" s="148">
        <f>ROUND(I910*H910,2)</f>
        <v>0</v>
      </c>
      <c r="BL910" s="17" t="s">
        <v>133</v>
      </c>
      <c r="BM910" s="147" t="s">
        <v>2486</v>
      </c>
    </row>
    <row r="911" spans="2:65" s="1" customFormat="1" ht="10.199999999999999">
      <c r="B911" s="33"/>
      <c r="D911" s="149" t="s">
        <v>358</v>
      </c>
      <c r="F911" s="150" t="s">
        <v>1391</v>
      </c>
      <c r="I911" s="151"/>
      <c r="L911" s="33"/>
      <c r="M911" s="152"/>
      <c r="T911" s="54"/>
      <c r="AT911" s="17" t="s">
        <v>358</v>
      </c>
      <c r="AU911" s="17" t="s">
        <v>87</v>
      </c>
    </row>
    <row r="912" spans="2:65" s="12" customFormat="1" ht="10.199999999999999">
      <c r="B912" s="153"/>
      <c r="D912" s="154" t="s">
        <v>360</v>
      </c>
      <c r="E912" s="155" t="s">
        <v>32</v>
      </c>
      <c r="F912" s="156" t="s">
        <v>2465</v>
      </c>
      <c r="H912" s="155" t="s">
        <v>32</v>
      </c>
      <c r="I912" s="157"/>
      <c r="L912" s="153"/>
      <c r="M912" s="158"/>
      <c r="T912" s="159"/>
      <c r="AT912" s="155" t="s">
        <v>360</v>
      </c>
      <c r="AU912" s="155" t="s">
        <v>87</v>
      </c>
      <c r="AV912" s="12" t="s">
        <v>85</v>
      </c>
      <c r="AW912" s="12" t="s">
        <v>39</v>
      </c>
      <c r="AX912" s="12" t="s">
        <v>78</v>
      </c>
      <c r="AY912" s="155" t="s">
        <v>348</v>
      </c>
    </row>
    <row r="913" spans="2:65" s="13" customFormat="1" ht="10.199999999999999">
      <c r="B913" s="160"/>
      <c r="D913" s="154" t="s">
        <v>360</v>
      </c>
      <c r="E913" s="161" t="s">
        <v>32</v>
      </c>
      <c r="F913" s="162" t="s">
        <v>2466</v>
      </c>
      <c r="H913" s="163">
        <v>103.58499999999999</v>
      </c>
      <c r="I913" s="164"/>
      <c r="L913" s="160"/>
      <c r="M913" s="165"/>
      <c r="T913" s="166"/>
      <c r="AT913" s="161" t="s">
        <v>360</v>
      </c>
      <c r="AU913" s="161" t="s">
        <v>87</v>
      </c>
      <c r="AV913" s="13" t="s">
        <v>87</v>
      </c>
      <c r="AW913" s="13" t="s">
        <v>39</v>
      </c>
      <c r="AX913" s="13" t="s">
        <v>85</v>
      </c>
      <c r="AY913" s="161" t="s">
        <v>348</v>
      </c>
    </row>
    <row r="914" spans="2:65" s="11" customFormat="1" ht="22.8" customHeight="1">
      <c r="B914" s="124"/>
      <c r="D914" s="125" t="s">
        <v>77</v>
      </c>
      <c r="E914" s="134" t="s">
        <v>1397</v>
      </c>
      <c r="F914" s="134" t="s">
        <v>1398</v>
      </c>
      <c r="I914" s="127"/>
      <c r="J914" s="135">
        <f>BK914</f>
        <v>0</v>
      </c>
      <c r="L914" s="124"/>
      <c r="M914" s="129"/>
      <c r="P914" s="130">
        <f>SUM(P915:P916)</f>
        <v>0</v>
      </c>
      <c r="R914" s="130">
        <f>SUM(R915:R916)</f>
        <v>0</v>
      </c>
      <c r="T914" s="131">
        <f>SUM(T915:T916)</f>
        <v>0</v>
      </c>
      <c r="AR914" s="125" t="s">
        <v>85</v>
      </c>
      <c r="AT914" s="132" t="s">
        <v>77</v>
      </c>
      <c r="AU914" s="132" t="s">
        <v>85</v>
      </c>
      <c r="AY914" s="125" t="s">
        <v>348</v>
      </c>
      <c r="BK914" s="133">
        <f>SUM(BK915:BK916)</f>
        <v>0</v>
      </c>
    </row>
    <row r="915" spans="2:65" s="1" customFormat="1" ht="37.799999999999997" customHeight="1">
      <c r="B915" s="33"/>
      <c r="C915" s="136" t="s">
        <v>901</v>
      </c>
      <c r="D915" s="136" t="s">
        <v>352</v>
      </c>
      <c r="E915" s="137" t="s">
        <v>1400</v>
      </c>
      <c r="F915" s="138" t="s">
        <v>1401</v>
      </c>
      <c r="G915" s="139" t="s">
        <v>408</v>
      </c>
      <c r="H915" s="140">
        <v>211.1</v>
      </c>
      <c r="I915" s="141"/>
      <c r="J915" s="142">
        <f>ROUND(I915*H915,2)</f>
        <v>0</v>
      </c>
      <c r="K915" s="138" t="s">
        <v>356</v>
      </c>
      <c r="L915" s="33"/>
      <c r="M915" s="143" t="s">
        <v>32</v>
      </c>
      <c r="N915" s="144" t="s">
        <v>49</v>
      </c>
      <c r="P915" s="145">
        <f>O915*H915</f>
        <v>0</v>
      </c>
      <c r="Q915" s="145">
        <v>0</v>
      </c>
      <c r="R915" s="145">
        <f>Q915*H915</f>
        <v>0</v>
      </c>
      <c r="S915" s="145">
        <v>0</v>
      </c>
      <c r="T915" s="146">
        <f>S915*H915</f>
        <v>0</v>
      </c>
      <c r="AR915" s="147" t="s">
        <v>133</v>
      </c>
      <c r="AT915" s="147" t="s">
        <v>352</v>
      </c>
      <c r="AU915" s="147" t="s">
        <v>87</v>
      </c>
      <c r="AY915" s="17" t="s">
        <v>348</v>
      </c>
      <c r="BE915" s="148">
        <f>IF(N915="základní",J915,0)</f>
        <v>0</v>
      </c>
      <c r="BF915" s="148">
        <f>IF(N915="snížená",J915,0)</f>
        <v>0</v>
      </c>
      <c r="BG915" s="148">
        <f>IF(N915="zákl. přenesená",J915,0)</f>
        <v>0</v>
      </c>
      <c r="BH915" s="148">
        <f>IF(N915="sníž. přenesená",J915,0)</f>
        <v>0</v>
      </c>
      <c r="BI915" s="148">
        <f>IF(N915="nulová",J915,0)</f>
        <v>0</v>
      </c>
      <c r="BJ915" s="17" t="s">
        <v>85</v>
      </c>
      <c r="BK915" s="148">
        <f>ROUND(I915*H915,2)</f>
        <v>0</v>
      </c>
      <c r="BL915" s="17" t="s">
        <v>133</v>
      </c>
      <c r="BM915" s="147" t="s">
        <v>2487</v>
      </c>
    </row>
    <row r="916" spans="2:65" s="1" customFormat="1" ht="10.199999999999999">
      <c r="B916" s="33"/>
      <c r="D916" s="149" t="s">
        <v>358</v>
      </c>
      <c r="F916" s="150" t="s">
        <v>1403</v>
      </c>
      <c r="I916" s="151"/>
      <c r="L916" s="33"/>
      <c r="M916" s="192"/>
      <c r="N916" s="193"/>
      <c r="O916" s="193"/>
      <c r="P916" s="193"/>
      <c r="Q916" s="193"/>
      <c r="R916" s="193"/>
      <c r="S916" s="193"/>
      <c r="T916" s="194"/>
      <c r="AT916" s="17" t="s">
        <v>358</v>
      </c>
      <c r="AU916" s="17" t="s">
        <v>87</v>
      </c>
    </row>
    <row r="917" spans="2:65" s="1" customFormat="1" ht="6.9" customHeight="1">
      <c r="B917" s="42"/>
      <c r="C917" s="43"/>
      <c r="D917" s="43"/>
      <c r="E917" s="43"/>
      <c r="F917" s="43"/>
      <c r="G917" s="43"/>
      <c r="H917" s="43"/>
      <c r="I917" s="43"/>
      <c r="J917" s="43"/>
      <c r="K917" s="43"/>
      <c r="L917" s="33"/>
    </row>
  </sheetData>
  <sheetProtection algorithmName="SHA-512" hashValue="K0RET2kfsR3PKXAjX7S/SEJYPWBgB714ncUhCYqgc2Ah3gYXBH/8QwiZkgkCaMT+o8LnZXp+JMY2MQ0Qoyi9Ww==" saltValue="/qKoST9FCVgHeSf5lkgezceAs0fipwnarmOYXKcUq0OI60hx3lLZwnsD19dRwk0uGh3ufdTerdpIeN7LAcquZg==" spinCount="100000" sheet="1" objects="1" scenarios="1" formatColumns="0" formatRows="0" autoFilter="0"/>
  <autoFilter ref="C111:K916" xr:uid="{00000000-0009-0000-0000-000004000000}"/>
  <mergeCells count="12">
    <mergeCell ref="E104:H104"/>
    <mergeCell ref="L2:V2"/>
    <mergeCell ref="E50:H50"/>
    <mergeCell ref="E52:H52"/>
    <mergeCell ref="E54:H54"/>
    <mergeCell ref="E100:H100"/>
    <mergeCell ref="E102:H102"/>
    <mergeCell ref="E7:H7"/>
    <mergeCell ref="E9:H9"/>
    <mergeCell ref="E11:H11"/>
    <mergeCell ref="E20:H20"/>
    <mergeCell ref="E29:H29"/>
  </mergeCells>
  <hyperlinks>
    <hyperlink ref="F117" r:id="rId1" xr:uid="{00000000-0004-0000-0400-000000000000}"/>
    <hyperlink ref="F129" r:id="rId2" xr:uid="{00000000-0004-0000-0400-000001000000}"/>
    <hyperlink ref="F139" r:id="rId3" xr:uid="{00000000-0004-0000-0400-000002000000}"/>
    <hyperlink ref="F144" r:id="rId4" xr:uid="{00000000-0004-0000-0400-000003000000}"/>
    <hyperlink ref="F150" r:id="rId5" xr:uid="{00000000-0004-0000-0400-000004000000}"/>
    <hyperlink ref="F159" r:id="rId6" xr:uid="{00000000-0004-0000-0400-000005000000}"/>
    <hyperlink ref="F171" r:id="rId7" xr:uid="{00000000-0004-0000-0400-000006000000}"/>
    <hyperlink ref="F178" r:id="rId8" xr:uid="{00000000-0004-0000-0400-000007000000}"/>
    <hyperlink ref="F183" r:id="rId9" xr:uid="{00000000-0004-0000-0400-000008000000}"/>
    <hyperlink ref="F192" r:id="rId10" xr:uid="{00000000-0004-0000-0400-000009000000}"/>
    <hyperlink ref="F206" r:id="rId11" xr:uid="{00000000-0004-0000-0400-00000A000000}"/>
    <hyperlink ref="F213" r:id="rId12" xr:uid="{00000000-0004-0000-0400-00000B000000}"/>
    <hyperlink ref="F215" r:id="rId13" xr:uid="{00000000-0004-0000-0400-00000C000000}"/>
    <hyperlink ref="F220" r:id="rId14" xr:uid="{00000000-0004-0000-0400-00000D000000}"/>
    <hyperlink ref="F226" r:id="rId15" xr:uid="{00000000-0004-0000-0400-00000E000000}"/>
    <hyperlink ref="F233" r:id="rId16" xr:uid="{00000000-0004-0000-0400-00000F000000}"/>
    <hyperlink ref="F238" r:id="rId17" xr:uid="{00000000-0004-0000-0400-000010000000}"/>
    <hyperlink ref="F245" r:id="rId18" xr:uid="{00000000-0004-0000-0400-000011000000}"/>
    <hyperlink ref="F247" r:id="rId19" xr:uid="{00000000-0004-0000-0400-000012000000}"/>
    <hyperlink ref="F254" r:id="rId20" xr:uid="{00000000-0004-0000-0400-000013000000}"/>
    <hyperlink ref="F258" r:id="rId21" xr:uid="{00000000-0004-0000-0400-000014000000}"/>
    <hyperlink ref="F264" r:id="rId22" xr:uid="{00000000-0004-0000-0400-000015000000}"/>
    <hyperlink ref="F266" r:id="rId23" xr:uid="{00000000-0004-0000-0400-000016000000}"/>
    <hyperlink ref="F272" r:id="rId24" xr:uid="{00000000-0004-0000-0400-000017000000}"/>
    <hyperlink ref="F276" r:id="rId25" xr:uid="{00000000-0004-0000-0400-000018000000}"/>
    <hyperlink ref="F284" r:id="rId26" xr:uid="{00000000-0004-0000-0400-000019000000}"/>
    <hyperlink ref="F289" r:id="rId27" xr:uid="{00000000-0004-0000-0400-00001A000000}"/>
    <hyperlink ref="F295" r:id="rId28" xr:uid="{00000000-0004-0000-0400-00001B000000}"/>
    <hyperlink ref="F305" r:id="rId29" xr:uid="{00000000-0004-0000-0400-00001C000000}"/>
    <hyperlink ref="F310" r:id="rId30" xr:uid="{00000000-0004-0000-0400-00001D000000}"/>
    <hyperlink ref="F315" r:id="rId31" xr:uid="{00000000-0004-0000-0400-00001E000000}"/>
    <hyperlink ref="F320" r:id="rId32" xr:uid="{00000000-0004-0000-0400-00001F000000}"/>
    <hyperlink ref="F325" r:id="rId33" xr:uid="{00000000-0004-0000-0400-000020000000}"/>
    <hyperlink ref="F330" r:id="rId34" xr:uid="{00000000-0004-0000-0400-000021000000}"/>
    <hyperlink ref="F335" r:id="rId35" xr:uid="{00000000-0004-0000-0400-000022000000}"/>
    <hyperlink ref="F340" r:id="rId36" xr:uid="{00000000-0004-0000-0400-000023000000}"/>
    <hyperlink ref="F345" r:id="rId37" xr:uid="{00000000-0004-0000-0400-000024000000}"/>
    <hyperlink ref="F350" r:id="rId38" xr:uid="{00000000-0004-0000-0400-000025000000}"/>
    <hyperlink ref="F358" r:id="rId39" xr:uid="{00000000-0004-0000-0400-000026000000}"/>
    <hyperlink ref="F364" r:id="rId40" xr:uid="{00000000-0004-0000-0400-000027000000}"/>
    <hyperlink ref="F369" r:id="rId41" xr:uid="{00000000-0004-0000-0400-000028000000}"/>
    <hyperlink ref="F373" r:id="rId42" xr:uid="{00000000-0004-0000-0400-000029000000}"/>
    <hyperlink ref="F381" r:id="rId43" xr:uid="{00000000-0004-0000-0400-00002A000000}"/>
    <hyperlink ref="F385" r:id="rId44" xr:uid="{00000000-0004-0000-0400-00002B000000}"/>
    <hyperlink ref="F390" r:id="rId45" xr:uid="{00000000-0004-0000-0400-00002C000000}"/>
    <hyperlink ref="F396" r:id="rId46" xr:uid="{00000000-0004-0000-0400-00002D000000}"/>
    <hyperlink ref="F405" r:id="rId47" xr:uid="{00000000-0004-0000-0400-00002E000000}"/>
    <hyperlink ref="F410" r:id="rId48" xr:uid="{00000000-0004-0000-0400-00002F000000}"/>
    <hyperlink ref="F415" r:id="rId49" xr:uid="{00000000-0004-0000-0400-000030000000}"/>
    <hyperlink ref="F417" r:id="rId50" xr:uid="{00000000-0004-0000-0400-000031000000}"/>
    <hyperlink ref="F425" r:id="rId51" xr:uid="{00000000-0004-0000-0400-000032000000}"/>
    <hyperlink ref="F427" r:id="rId52" xr:uid="{00000000-0004-0000-0400-000033000000}"/>
    <hyperlink ref="F432" r:id="rId53" xr:uid="{00000000-0004-0000-0400-000034000000}"/>
    <hyperlink ref="F438" r:id="rId54" xr:uid="{00000000-0004-0000-0400-000035000000}"/>
    <hyperlink ref="F447" r:id="rId55" xr:uid="{00000000-0004-0000-0400-000036000000}"/>
    <hyperlink ref="F450" r:id="rId56" xr:uid="{00000000-0004-0000-0400-000037000000}"/>
    <hyperlink ref="F455" r:id="rId57" xr:uid="{00000000-0004-0000-0400-000038000000}"/>
    <hyperlink ref="F459" r:id="rId58" xr:uid="{00000000-0004-0000-0400-000039000000}"/>
    <hyperlink ref="F467" r:id="rId59" xr:uid="{00000000-0004-0000-0400-00003A000000}"/>
    <hyperlink ref="F471" r:id="rId60" xr:uid="{00000000-0004-0000-0400-00003B000000}"/>
    <hyperlink ref="F476" r:id="rId61" xr:uid="{00000000-0004-0000-0400-00003C000000}"/>
    <hyperlink ref="F482" r:id="rId62" xr:uid="{00000000-0004-0000-0400-00003D000000}"/>
    <hyperlink ref="F491" r:id="rId63" xr:uid="{00000000-0004-0000-0400-00003E000000}"/>
    <hyperlink ref="F496" r:id="rId64" xr:uid="{00000000-0004-0000-0400-00003F000000}"/>
    <hyperlink ref="F504" r:id="rId65" xr:uid="{00000000-0004-0000-0400-000040000000}"/>
    <hyperlink ref="F508" r:id="rId66" xr:uid="{00000000-0004-0000-0400-000041000000}"/>
    <hyperlink ref="F513" r:id="rId67" xr:uid="{00000000-0004-0000-0400-000042000000}"/>
    <hyperlink ref="F519" r:id="rId68" xr:uid="{00000000-0004-0000-0400-000043000000}"/>
    <hyperlink ref="F528" r:id="rId69" xr:uid="{00000000-0004-0000-0400-000044000000}"/>
    <hyperlink ref="F533" r:id="rId70" xr:uid="{00000000-0004-0000-0400-000045000000}"/>
    <hyperlink ref="F538" r:id="rId71" xr:uid="{00000000-0004-0000-0400-000046000000}"/>
    <hyperlink ref="F542" r:id="rId72" xr:uid="{00000000-0004-0000-0400-000047000000}"/>
    <hyperlink ref="F547" r:id="rId73" xr:uid="{00000000-0004-0000-0400-000048000000}"/>
    <hyperlink ref="F551" r:id="rId74" xr:uid="{00000000-0004-0000-0400-000049000000}"/>
    <hyperlink ref="F556" r:id="rId75" xr:uid="{00000000-0004-0000-0400-00004A000000}"/>
    <hyperlink ref="F561" r:id="rId76" xr:uid="{00000000-0004-0000-0400-00004B000000}"/>
    <hyperlink ref="F566" r:id="rId77" xr:uid="{00000000-0004-0000-0400-00004C000000}"/>
    <hyperlink ref="F570" r:id="rId78" xr:uid="{00000000-0004-0000-0400-00004D000000}"/>
    <hyperlink ref="F575" r:id="rId79" xr:uid="{00000000-0004-0000-0400-00004E000000}"/>
    <hyperlink ref="F581" r:id="rId80" xr:uid="{00000000-0004-0000-0400-00004F000000}"/>
    <hyperlink ref="F586" r:id="rId81" xr:uid="{00000000-0004-0000-0400-000050000000}"/>
    <hyperlink ref="F590" r:id="rId82" xr:uid="{00000000-0004-0000-0400-000051000000}"/>
    <hyperlink ref="F596" r:id="rId83" xr:uid="{00000000-0004-0000-0400-000052000000}"/>
    <hyperlink ref="F602" r:id="rId84" xr:uid="{00000000-0004-0000-0400-000053000000}"/>
    <hyperlink ref="F607" r:id="rId85" xr:uid="{00000000-0004-0000-0400-000054000000}"/>
    <hyperlink ref="F611" r:id="rId86" xr:uid="{00000000-0004-0000-0400-000055000000}"/>
    <hyperlink ref="F616" r:id="rId87" xr:uid="{00000000-0004-0000-0400-000056000000}"/>
    <hyperlink ref="F619" r:id="rId88" xr:uid="{00000000-0004-0000-0400-000057000000}"/>
    <hyperlink ref="F624" r:id="rId89" xr:uid="{00000000-0004-0000-0400-000058000000}"/>
    <hyperlink ref="F626" r:id="rId90" xr:uid="{00000000-0004-0000-0400-000059000000}"/>
    <hyperlink ref="F631" r:id="rId91" xr:uid="{00000000-0004-0000-0400-00005A000000}"/>
    <hyperlink ref="F635" r:id="rId92" xr:uid="{00000000-0004-0000-0400-00005B000000}"/>
    <hyperlink ref="F638" r:id="rId93" xr:uid="{00000000-0004-0000-0400-00005C000000}"/>
    <hyperlink ref="F643" r:id="rId94" xr:uid="{00000000-0004-0000-0400-00005D000000}"/>
    <hyperlink ref="F646" r:id="rId95" xr:uid="{00000000-0004-0000-0400-00005E000000}"/>
    <hyperlink ref="F652" r:id="rId96" xr:uid="{00000000-0004-0000-0400-00005F000000}"/>
    <hyperlink ref="F658" r:id="rId97" xr:uid="{00000000-0004-0000-0400-000060000000}"/>
    <hyperlink ref="F660" r:id="rId98" xr:uid="{00000000-0004-0000-0400-000061000000}"/>
    <hyperlink ref="F666" r:id="rId99" xr:uid="{00000000-0004-0000-0400-000062000000}"/>
    <hyperlink ref="F668" r:id="rId100" xr:uid="{00000000-0004-0000-0400-000063000000}"/>
    <hyperlink ref="F673" r:id="rId101" xr:uid="{00000000-0004-0000-0400-000064000000}"/>
    <hyperlink ref="F675" r:id="rId102" xr:uid="{00000000-0004-0000-0400-000065000000}"/>
    <hyperlink ref="F680" r:id="rId103" xr:uid="{00000000-0004-0000-0400-000066000000}"/>
    <hyperlink ref="F686" r:id="rId104" xr:uid="{00000000-0004-0000-0400-000067000000}"/>
    <hyperlink ref="F693" r:id="rId105" xr:uid="{00000000-0004-0000-0400-000068000000}"/>
    <hyperlink ref="F699" r:id="rId106" xr:uid="{00000000-0004-0000-0400-000069000000}"/>
    <hyperlink ref="F703" r:id="rId107" xr:uid="{00000000-0004-0000-0400-00006A000000}"/>
    <hyperlink ref="F707" r:id="rId108" xr:uid="{00000000-0004-0000-0400-00006B000000}"/>
    <hyperlink ref="F712" r:id="rId109" xr:uid="{00000000-0004-0000-0400-00006C000000}"/>
    <hyperlink ref="F714" r:id="rId110" xr:uid="{00000000-0004-0000-0400-00006D000000}"/>
    <hyperlink ref="F719" r:id="rId111" xr:uid="{00000000-0004-0000-0400-00006E000000}"/>
    <hyperlink ref="F722" r:id="rId112" xr:uid="{00000000-0004-0000-0400-00006F000000}"/>
    <hyperlink ref="F727" r:id="rId113" xr:uid="{00000000-0004-0000-0400-000070000000}"/>
    <hyperlink ref="F729" r:id="rId114" xr:uid="{00000000-0004-0000-0400-000071000000}"/>
    <hyperlink ref="F734" r:id="rId115" xr:uid="{00000000-0004-0000-0400-000072000000}"/>
    <hyperlink ref="F737" r:id="rId116" xr:uid="{00000000-0004-0000-0400-000073000000}"/>
    <hyperlink ref="F741" r:id="rId117" xr:uid="{00000000-0004-0000-0400-000074000000}"/>
    <hyperlink ref="F746" r:id="rId118" xr:uid="{00000000-0004-0000-0400-000075000000}"/>
    <hyperlink ref="F751" r:id="rId119" xr:uid="{00000000-0004-0000-0400-000076000000}"/>
    <hyperlink ref="F757" r:id="rId120" xr:uid="{00000000-0004-0000-0400-000077000000}"/>
    <hyperlink ref="F764" r:id="rId121" xr:uid="{00000000-0004-0000-0400-000078000000}"/>
    <hyperlink ref="F773" r:id="rId122" xr:uid="{00000000-0004-0000-0400-000079000000}"/>
    <hyperlink ref="F780" r:id="rId123" xr:uid="{00000000-0004-0000-0400-00007A000000}"/>
    <hyperlink ref="F790" r:id="rId124" xr:uid="{00000000-0004-0000-0400-00007B000000}"/>
    <hyperlink ref="F803" r:id="rId125" xr:uid="{00000000-0004-0000-0400-00007C000000}"/>
    <hyperlink ref="F813" r:id="rId126" xr:uid="{00000000-0004-0000-0400-00007D000000}"/>
    <hyperlink ref="F821" r:id="rId127" xr:uid="{00000000-0004-0000-0400-00007E000000}"/>
    <hyperlink ref="F826" r:id="rId128" xr:uid="{00000000-0004-0000-0400-00007F000000}"/>
    <hyperlink ref="F830" r:id="rId129" xr:uid="{00000000-0004-0000-0400-000080000000}"/>
    <hyperlink ref="F834" r:id="rId130" xr:uid="{00000000-0004-0000-0400-000081000000}"/>
    <hyperlink ref="F841" r:id="rId131" xr:uid="{00000000-0004-0000-0400-000082000000}"/>
    <hyperlink ref="F845" r:id="rId132" xr:uid="{00000000-0004-0000-0400-000083000000}"/>
    <hyperlink ref="F850" r:id="rId133" xr:uid="{00000000-0004-0000-0400-000084000000}"/>
    <hyperlink ref="F854" r:id="rId134" xr:uid="{00000000-0004-0000-0400-000085000000}"/>
    <hyperlink ref="F859" r:id="rId135" xr:uid="{00000000-0004-0000-0400-000086000000}"/>
    <hyperlink ref="F870" r:id="rId136" xr:uid="{00000000-0004-0000-0400-000087000000}"/>
    <hyperlink ref="F882" r:id="rId137" xr:uid="{00000000-0004-0000-0400-000088000000}"/>
    <hyperlink ref="F889" r:id="rId138" xr:uid="{00000000-0004-0000-0400-000089000000}"/>
    <hyperlink ref="F900" r:id="rId139" xr:uid="{00000000-0004-0000-0400-00008A000000}"/>
    <hyperlink ref="F911" r:id="rId140" xr:uid="{00000000-0004-0000-0400-00008B000000}"/>
    <hyperlink ref="F916" r:id="rId141" xr:uid="{00000000-0004-0000-0400-00008C000000}"/>
  </hyperlinks>
  <pageMargins left="0.39370078740157483" right="0.39370078740157483" top="0.39370078740157483" bottom="0.39370078740157483" header="0" footer="0"/>
  <pageSetup paperSize="9" scale="76" fitToHeight="100" orientation="portrait" blackAndWhite="1" r:id="rId142"/>
  <headerFooter>
    <oddHeader xml:space="preserve">&amp;LTÁBOR - SÍDLIŠTĚ NAD LUŽNICÍ - NÁMĚSTÍ PŘÁTELSTVÍ, ČÁST A&amp;CDOPAS s.r.o.&amp;RPOLOŽKOVÝ VÝKAZ VÝMĚR
</oddHeader>
    <oddFooter>&amp;LSO 01 - Parkoviště, zpevněné plochy&amp;CStrana &amp;P z &amp;N&amp;RPoložkový soupis prací</oddFooter>
  </headerFooter>
  <drawing r:id="rId14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171"/>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316"/>
      <c r="M2" s="316"/>
      <c r="N2" s="316"/>
      <c r="O2" s="316"/>
      <c r="P2" s="316"/>
      <c r="Q2" s="316"/>
      <c r="R2" s="316"/>
      <c r="S2" s="316"/>
      <c r="T2" s="316"/>
      <c r="U2" s="316"/>
      <c r="V2" s="316"/>
      <c r="AT2" s="17" t="s">
        <v>105</v>
      </c>
    </row>
    <row r="3" spans="2:46" ht="6.9" customHeight="1">
      <c r="B3" s="18"/>
      <c r="C3" s="19"/>
      <c r="D3" s="19"/>
      <c r="E3" s="19"/>
      <c r="F3" s="19"/>
      <c r="G3" s="19"/>
      <c r="H3" s="19"/>
      <c r="I3" s="19"/>
      <c r="J3" s="19"/>
      <c r="K3" s="19"/>
      <c r="L3" s="20"/>
      <c r="AT3" s="17" t="s">
        <v>87</v>
      </c>
    </row>
    <row r="4" spans="2:46" ht="24.9" customHeight="1">
      <c r="B4" s="20"/>
      <c r="D4" s="21" t="s">
        <v>117</v>
      </c>
      <c r="L4" s="20"/>
      <c r="M4" s="92" t="s">
        <v>10</v>
      </c>
      <c r="AT4" s="17" t="s">
        <v>4</v>
      </c>
    </row>
    <row r="5" spans="2:46" ht="6.9" customHeight="1">
      <c r="B5" s="20"/>
      <c r="L5" s="20"/>
    </row>
    <row r="6" spans="2:46" ht="12" customHeight="1">
      <c r="B6" s="20"/>
      <c r="D6" s="27" t="s">
        <v>16</v>
      </c>
      <c r="L6" s="20"/>
    </row>
    <row r="7" spans="2:46" ht="16.5" customHeight="1">
      <c r="B7" s="20"/>
      <c r="E7" s="331" t="str">
        <f>'Rekapitulace stavby'!K6</f>
        <v>Tábor - Sídliště Nad Lužnicí - Náměstí Přátelství, část A</v>
      </c>
      <c r="F7" s="332"/>
      <c r="G7" s="332"/>
      <c r="H7" s="332"/>
      <c r="L7" s="20"/>
    </row>
    <row r="8" spans="2:46" ht="12" customHeight="1">
      <c r="B8" s="20"/>
      <c r="D8" s="27" t="s">
        <v>130</v>
      </c>
      <c r="L8" s="20"/>
    </row>
    <row r="9" spans="2:46" s="1" customFormat="1" ht="16.5" customHeight="1">
      <c r="B9" s="33"/>
      <c r="E9" s="331" t="s">
        <v>2078</v>
      </c>
      <c r="F9" s="333"/>
      <c r="G9" s="333"/>
      <c r="H9" s="333"/>
      <c r="L9" s="33"/>
    </row>
    <row r="10" spans="2:46" s="1" customFormat="1" ht="12" customHeight="1">
      <c r="B10" s="33"/>
      <c r="D10" s="27" t="s">
        <v>138</v>
      </c>
      <c r="L10" s="33"/>
    </row>
    <row r="11" spans="2:46" s="1" customFormat="1" ht="16.5" customHeight="1">
      <c r="B11" s="33"/>
      <c r="E11" s="290" t="s">
        <v>2488</v>
      </c>
      <c r="F11" s="333"/>
      <c r="G11" s="333"/>
      <c r="H11" s="333"/>
      <c r="L11" s="33"/>
    </row>
    <row r="12" spans="2:46" s="1" customFormat="1" ht="10.199999999999999">
      <c r="B12" s="33"/>
      <c r="L12" s="33"/>
    </row>
    <row r="13" spans="2:46" s="1" customFormat="1" ht="12" customHeight="1">
      <c r="B13" s="33"/>
      <c r="D13" s="27" t="s">
        <v>18</v>
      </c>
      <c r="F13" s="25" t="s">
        <v>32</v>
      </c>
      <c r="I13" s="27" t="s">
        <v>20</v>
      </c>
      <c r="J13" s="25" t="s">
        <v>32</v>
      </c>
      <c r="L13" s="33"/>
    </row>
    <row r="14" spans="2:46" s="1" customFormat="1" ht="12" customHeight="1">
      <c r="B14" s="33"/>
      <c r="D14" s="27" t="s">
        <v>22</v>
      </c>
      <c r="F14" s="25" t="s">
        <v>23</v>
      </c>
      <c r="I14" s="27" t="s">
        <v>24</v>
      </c>
      <c r="J14" s="50" t="str">
        <f>'Rekapitulace stavby'!AN8</f>
        <v>20. 6. 2024</v>
      </c>
      <c r="L14" s="33"/>
    </row>
    <row r="15" spans="2:46" s="1" customFormat="1" ht="10.8" customHeight="1">
      <c r="B15" s="33"/>
      <c r="L15" s="33"/>
    </row>
    <row r="16" spans="2:46" s="1" customFormat="1" ht="12" customHeight="1">
      <c r="B16" s="33"/>
      <c r="D16" s="27" t="s">
        <v>30</v>
      </c>
      <c r="I16" s="27" t="s">
        <v>31</v>
      </c>
      <c r="J16" s="25" t="s">
        <v>32</v>
      </c>
      <c r="L16" s="33"/>
    </row>
    <row r="17" spans="2:12" s="1" customFormat="1" ht="18" customHeight="1">
      <c r="B17" s="33"/>
      <c r="E17" s="25" t="s">
        <v>33</v>
      </c>
      <c r="I17" s="27" t="s">
        <v>34</v>
      </c>
      <c r="J17" s="25" t="s">
        <v>32</v>
      </c>
      <c r="L17" s="33"/>
    </row>
    <row r="18" spans="2:12" s="1" customFormat="1" ht="6.9" customHeight="1">
      <c r="B18" s="33"/>
      <c r="L18" s="33"/>
    </row>
    <row r="19" spans="2:12" s="1" customFormat="1" ht="12" customHeight="1">
      <c r="B19" s="33"/>
      <c r="D19" s="27" t="s">
        <v>35</v>
      </c>
      <c r="I19" s="27" t="s">
        <v>31</v>
      </c>
      <c r="J19" s="28" t="str">
        <f>'Rekapitulace stavby'!AN13</f>
        <v>Vyplň údaj</v>
      </c>
      <c r="L19" s="33"/>
    </row>
    <row r="20" spans="2:12" s="1" customFormat="1" ht="18" customHeight="1">
      <c r="B20" s="33"/>
      <c r="E20" s="334" t="str">
        <f>'Rekapitulace stavby'!E14</f>
        <v>Vyplň údaj</v>
      </c>
      <c r="F20" s="315"/>
      <c r="G20" s="315"/>
      <c r="H20" s="315"/>
      <c r="I20" s="27" t="s">
        <v>34</v>
      </c>
      <c r="J20" s="28" t="str">
        <f>'Rekapitulace stavby'!AN14</f>
        <v>Vyplň údaj</v>
      </c>
      <c r="L20" s="33"/>
    </row>
    <row r="21" spans="2:12" s="1" customFormat="1" ht="6.9" customHeight="1">
      <c r="B21" s="33"/>
      <c r="L21" s="33"/>
    </row>
    <row r="22" spans="2:12" s="1" customFormat="1" ht="12" customHeight="1">
      <c r="B22" s="33"/>
      <c r="D22" s="27" t="s">
        <v>37</v>
      </c>
      <c r="I22" s="27" t="s">
        <v>31</v>
      </c>
      <c r="J22" s="25" t="s">
        <v>32</v>
      </c>
      <c r="L22" s="33"/>
    </row>
    <row r="23" spans="2:12" s="1" customFormat="1" ht="18" customHeight="1">
      <c r="B23" s="33"/>
      <c r="E23" s="25" t="s">
        <v>38</v>
      </c>
      <c r="I23" s="27" t="s">
        <v>34</v>
      </c>
      <c r="J23" s="25" t="s">
        <v>32</v>
      </c>
      <c r="L23" s="33"/>
    </row>
    <row r="24" spans="2:12" s="1" customFormat="1" ht="6.9" customHeight="1">
      <c r="B24" s="33"/>
      <c r="L24" s="33"/>
    </row>
    <row r="25" spans="2:12" s="1" customFormat="1" ht="12" customHeight="1">
      <c r="B25" s="33"/>
      <c r="D25" s="27" t="s">
        <v>40</v>
      </c>
      <c r="I25" s="27" t="s">
        <v>31</v>
      </c>
      <c r="J25" s="25" t="s">
        <v>32</v>
      </c>
      <c r="L25" s="33"/>
    </row>
    <row r="26" spans="2:12" s="1" customFormat="1" ht="18" customHeight="1">
      <c r="B26" s="33"/>
      <c r="E26" s="25" t="s">
        <v>41</v>
      </c>
      <c r="I26" s="27" t="s">
        <v>34</v>
      </c>
      <c r="J26" s="25" t="s">
        <v>32</v>
      </c>
      <c r="L26" s="33"/>
    </row>
    <row r="27" spans="2:12" s="1" customFormat="1" ht="6.9" customHeight="1">
      <c r="B27" s="33"/>
      <c r="L27" s="33"/>
    </row>
    <row r="28" spans="2:12" s="1" customFormat="1" ht="12" customHeight="1">
      <c r="B28" s="33"/>
      <c r="D28" s="27" t="s">
        <v>42</v>
      </c>
      <c r="L28" s="33"/>
    </row>
    <row r="29" spans="2:12" s="7" customFormat="1" ht="71.25" customHeight="1">
      <c r="B29" s="93"/>
      <c r="E29" s="320" t="s">
        <v>43</v>
      </c>
      <c r="F29" s="320"/>
      <c r="G29" s="320"/>
      <c r="H29" s="320"/>
      <c r="L29" s="93"/>
    </row>
    <row r="30" spans="2:12" s="1" customFormat="1" ht="6.9" customHeight="1">
      <c r="B30" s="33"/>
      <c r="L30" s="33"/>
    </row>
    <row r="31" spans="2:12" s="1" customFormat="1" ht="6.9" customHeight="1">
      <c r="B31" s="33"/>
      <c r="D31" s="51"/>
      <c r="E31" s="51"/>
      <c r="F31" s="51"/>
      <c r="G31" s="51"/>
      <c r="H31" s="51"/>
      <c r="I31" s="51"/>
      <c r="J31" s="51"/>
      <c r="K31" s="51"/>
      <c r="L31" s="33"/>
    </row>
    <row r="32" spans="2:12" s="1" customFormat="1" ht="25.35" customHeight="1">
      <c r="B32" s="33"/>
      <c r="D32" s="95" t="s">
        <v>44</v>
      </c>
      <c r="J32" s="64">
        <f>ROUND(J90, 2)</f>
        <v>0</v>
      </c>
      <c r="L32" s="33"/>
    </row>
    <row r="33" spans="2:12" s="1" customFormat="1" ht="6.9" customHeight="1">
      <c r="B33" s="33"/>
      <c r="D33" s="51"/>
      <c r="E33" s="51"/>
      <c r="F33" s="51"/>
      <c r="G33" s="51"/>
      <c r="H33" s="51"/>
      <c r="I33" s="51"/>
      <c r="J33" s="51"/>
      <c r="K33" s="51"/>
      <c r="L33" s="33"/>
    </row>
    <row r="34" spans="2:12" s="1" customFormat="1" ht="14.4" customHeight="1">
      <c r="B34" s="33"/>
      <c r="F34" s="36" t="s">
        <v>46</v>
      </c>
      <c r="I34" s="36" t="s">
        <v>45</v>
      </c>
      <c r="J34" s="36" t="s">
        <v>47</v>
      </c>
      <c r="L34" s="33"/>
    </row>
    <row r="35" spans="2:12" s="1" customFormat="1" ht="14.4" customHeight="1">
      <c r="B35" s="33"/>
      <c r="D35" s="53" t="s">
        <v>48</v>
      </c>
      <c r="E35" s="27" t="s">
        <v>49</v>
      </c>
      <c r="F35" s="84">
        <f>ROUND((SUM(BE90:BE170)),  2)</f>
        <v>0</v>
      </c>
      <c r="I35" s="96">
        <v>0.21</v>
      </c>
      <c r="J35" s="84">
        <f>ROUND(((SUM(BE90:BE170))*I35),  2)</f>
        <v>0</v>
      </c>
      <c r="L35" s="33"/>
    </row>
    <row r="36" spans="2:12" s="1" customFormat="1" ht="14.4" customHeight="1">
      <c r="B36" s="33"/>
      <c r="E36" s="27" t="s">
        <v>50</v>
      </c>
      <c r="F36" s="84">
        <f>ROUND((SUM(BF90:BF170)),  2)</f>
        <v>0</v>
      </c>
      <c r="I36" s="96">
        <v>0.12</v>
      </c>
      <c r="J36" s="84">
        <f>ROUND(((SUM(BF90:BF170))*I36),  2)</f>
        <v>0</v>
      </c>
      <c r="L36" s="33"/>
    </row>
    <row r="37" spans="2:12" s="1" customFormat="1" ht="14.4" hidden="1" customHeight="1">
      <c r="B37" s="33"/>
      <c r="E37" s="27" t="s">
        <v>51</v>
      </c>
      <c r="F37" s="84">
        <f>ROUND((SUM(BG90:BG170)),  2)</f>
        <v>0</v>
      </c>
      <c r="I37" s="96">
        <v>0.21</v>
      </c>
      <c r="J37" s="84">
        <f>0</f>
        <v>0</v>
      </c>
      <c r="L37" s="33"/>
    </row>
    <row r="38" spans="2:12" s="1" customFormat="1" ht="14.4" hidden="1" customHeight="1">
      <c r="B38" s="33"/>
      <c r="E38" s="27" t="s">
        <v>52</v>
      </c>
      <c r="F38" s="84">
        <f>ROUND((SUM(BH90:BH170)),  2)</f>
        <v>0</v>
      </c>
      <c r="I38" s="96">
        <v>0.12</v>
      </c>
      <c r="J38" s="84">
        <f>0</f>
        <v>0</v>
      </c>
      <c r="L38" s="33"/>
    </row>
    <row r="39" spans="2:12" s="1" customFormat="1" ht="14.4" hidden="1" customHeight="1">
      <c r="B39" s="33"/>
      <c r="E39" s="27" t="s">
        <v>53</v>
      </c>
      <c r="F39" s="84">
        <f>ROUND((SUM(BI90:BI170)),  2)</f>
        <v>0</v>
      </c>
      <c r="I39" s="96">
        <v>0</v>
      </c>
      <c r="J39" s="84">
        <f>0</f>
        <v>0</v>
      </c>
      <c r="L39" s="33"/>
    </row>
    <row r="40" spans="2:12" s="1" customFormat="1" ht="6.9" customHeight="1">
      <c r="B40" s="33"/>
      <c r="L40" s="33"/>
    </row>
    <row r="41" spans="2:12" s="1" customFormat="1" ht="25.35" customHeight="1">
      <c r="B41" s="33"/>
      <c r="C41" s="97"/>
      <c r="D41" s="98" t="s">
        <v>54</v>
      </c>
      <c r="E41" s="55"/>
      <c r="F41" s="55"/>
      <c r="G41" s="99" t="s">
        <v>55</v>
      </c>
      <c r="H41" s="100" t="s">
        <v>56</v>
      </c>
      <c r="I41" s="55"/>
      <c r="J41" s="101">
        <f>SUM(J32:J39)</f>
        <v>0</v>
      </c>
      <c r="K41" s="102"/>
      <c r="L41" s="33"/>
    </row>
    <row r="42" spans="2:12" s="1" customFormat="1" ht="14.4" customHeight="1">
      <c r="B42" s="42"/>
      <c r="C42" s="43"/>
      <c r="D42" s="43"/>
      <c r="E42" s="43"/>
      <c r="F42" s="43"/>
      <c r="G42" s="43"/>
      <c r="H42" s="43"/>
      <c r="I42" s="43"/>
      <c r="J42" s="43"/>
      <c r="K42" s="43"/>
      <c r="L42" s="33"/>
    </row>
    <row r="46" spans="2:12" s="1" customFormat="1" ht="6.9" customHeight="1">
      <c r="B46" s="44"/>
      <c r="C46" s="45"/>
      <c r="D46" s="45"/>
      <c r="E46" s="45"/>
      <c r="F46" s="45"/>
      <c r="G46" s="45"/>
      <c r="H46" s="45"/>
      <c r="I46" s="45"/>
      <c r="J46" s="45"/>
      <c r="K46" s="45"/>
      <c r="L46" s="33"/>
    </row>
    <row r="47" spans="2:12" s="1" customFormat="1" ht="24.9" customHeight="1">
      <c r="B47" s="33"/>
      <c r="C47" s="21" t="s">
        <v>245</v>
      </c>
      <c r="L47" s="33"/>
    </row>
    <row r="48" spans="2:12" s="1" customFormat="1" ht="6.9" customHeight="1">
      <c r="B48" s="33"/>
      <c r="L48" s="33"/>
    </row>
    <row r="49" spans="2:47" s="1" customFormat="1" ht="12" customHeight="1">
      <c r="B49" s="33"/>
      <c r="C49" s="27" t="s">
        <v>16</v>
      </c>
      <c r="L49" s="33"/>
    </row>
    <row r="50" spans="2:47" s="1" customFormat="1" ht="16.5" customHeight="1">
      <c r="B50" s="33"/>
      <c r="E50" s="331" t="str">
        <f>E7</f>
        <v>Tábor - Sídliště Nad Lužnicí - Náměstí Přátelství, část A</v>
      </c>
      <c r="F50" s="332"/>
      <c r="G50" s="332"/>
      <c r="H50" s="332"/>
      <c r="L50" s="33"/>
    </row>
    <row r="51" spans="2:47" ht="12" customHeight="1">
      <c r="B51" s="20"/>
      <c r="C51" s="27" t="s">
        <v>130</v>
      </c>
      <c r="L51" s="20"/>
    </row>
    <row r="52" spans="2:47" s="1" customFormat="1" ht="16.5" customHeight="1">
      <c r="B52" s="33"/>
      <c r="E52" s="331" t="s">
        <v>2078</v>
      </c>
      <c r="F52" s="333"/>
      <c r="G52" s="333"/>
      <c r="H52" s="333"/>
      <c r="L52" s="33"/>
    </row>
    <row r="53" spans="2:47" s="1" customFormat="1" ht="12" customHeight="1">
      <c r="B53" s="33"/>
      <c r="C53" s="27" t="s">
        <v>138</v>
      </c>
      <c r="L53" s="33"/>
    </row>
    <row r="54" spans="2:47" s="1" customFormat="1" ht="16.5" customHeight="1">
      <c r="B54" s="33"/>
      <c r="E54" s="290" t="str">
        <f>E11</f>
        <v>SO 09 - Mobiliář</v>
      </c>
      <c r="F54" s="333"/>
      <c r="G54" s="333"/>
      <c r="H54" s="333"/>
      <c r="L54" s="33"/>
    </row>
    <row r="55" spans="2:47" s="1" customFormat="1" ht="6.9" customHeight="1">
      <c r="B55" s="33"/>
      <c r="L55" s="33"/>
    </row>
    <row r="56" spans="2:47" s="1" customFormat="1" ht="12" customHeight="1">
      <c r="B56" s="33"/>
      <c r="C56" s="27" t="s">
        <v>22</v>
      </c>
      <c r="F56" s="25" t="str">
        <f>F14</f>
        <v>Tábor</v>
      </c>
      <c r="I56" s="27" t="s">
        <v>24</v>
      </c>
      <c r="J56" s="50" t="str">
        <f>IF(J14="","",J14)</f>
        <v>20. 6. 2024</v>
      </c>
      <c r="L56" s="33"/>
    </row>
    <row r="57" spans="2:47" s="1" customFormat="1" ht="6.9" customHeight="1">
      <c r="B57" s="33"/>
      <c r="L57" s="33"/>
    </row>
    <row r="58" spans="2:47" s="1" customFormat="1" ht="40.049999999999997" customHeight="1">
      <c r="B58" s="33"/>
      <c r="C58" s="27" t="s">
        <v>30</v>
      </c>
      <c r="F58" s="25" t="str">
        <f>E17</f>
        <v>Město Tábor, Žižkovo nám. 2/2, 390 01 Tábor</v>
      </c>
      <c r="I58" s="27" t="s">
        <v>37</v>
      </c>
      <c r="J58" s="31" t="str">
        <f>E23</f>
        <v>DOPAS s.r.o., Mahenova 494/3, 150 00 Praha</v>
      </c>
      <c r="L58" s="33"/>
    </row>
    <row r="59" spans="2:47" s="1" customFormat="1" ht="15.15" customHeight="1">
      <c r="B59" s="33"/>
      <c r="C59" s="27" t="s">
        <v>35</v>
      </c>
      <c r="F59" s="25" t="str">
        <f>IF(E20="","",E20)</f>
        <v>Vyplň údaj</v>
      </c>
      <c r="I59" s="27" t="s">
        <v>40</v>
      </c>
      <c r="J59" s="31" t="str">
        <f>E26</f>
        <v>L.Štuller</v>
      </c>
      <c r="L59" s="33"/>
    </row>
    <row r="60" spans="2:47" s="1" customFormat="1" ht="10.35" customHeight="1">
      <c r="B60" s="33"/>
      <c r="L60" s="33"/>
    </row>
    <row r="61" spans="2:47" s="1" customFormat="1" ht="29.25" customHeight="1">
      <c r="B61" s="33"/>
      <c r="C61" s="103" t="s">
        <v>284</v>
      </c>
      <c r="D61" s="97"/>
      <c r="E61" s="97"/>
      <c r="F61" s="97"/>
      <c r="G61" s="97"/>
      <c r="H61" s="97"/>
      <c r="I61" s="97"/>
      <c r="J61" s="104" t="s">
        <v>285</v>
      </c>
      <c r="K61" s="97"/>
      <c r="L61" s="33"/>
    </row>
    <row r="62" spans="2:47" s="1" customFormat="1" ht="10.35" customHeight="1">
      <c r="B62" s="33"/>
      <c r="L62" s="33"/>
    </row>
    <row r="63" spans="2:47" s="1" customFormat="1" ht="22.8" customHeight="1">
      <c r="B63" s="33"/>
      <c r="C63" s="105" t="s">
        <v>76</v>
      </c>
      <c r="J63" s="64">
        <f>J90</f>
        <v>0</v>
      </c>
      <c r="L63" s="33"/>
      <c r="AU63" s="17" t="s">
        <v>292</v>
      </c>
    </row>
    <row r="64" spans="2:47" s="8" customFormat="1" ht="24.9" customHeight="1">
      <c r="B64" s="106"/>
      <c r="D64" s="107" t="s">
        <v>296</v>
      </c>
      <c r="E64" s="108"/>
      <c r="F64" s="108"/>
      <c r="G64" s="108"/>
      <c r="H64" s="108"/>
      <c r="I64" s="108"/>
      <c r="J64" s="109">
        <f>J91</f>
        <v>0</v>
      </c>
      <c r="L64" s="106"/>
    </row>
    <row r="65" spans="2:12" s="9" customFormat="1" ht="19.95" customHeight="1">
      <c r="B65" s="111"/>
      <c r="D65" s="112" t="s">
        <v>300</v>
      </c>
      <c r="E65" s="113"/>
      <c r="F65" s="113"/>
      <c r="G65" s="113"/>
      <c r="H65" s="113"/>
      <c r="I65" s="113"/>
      <c r="J65" s="114">
        <f>J92</f>
        <v>0</v>
      </c>
      <c r="L65" s="111"/>
    </row>
    <row r="66" spans="2:12" s="9" customFormat="1" ht="19.95" customHeight="1">
      <c r="B66" s="111"/>
      <c r="D66" s="112" t="s">
        <v>304</v>
      </c>
      <c r="E66" s="113"/>
      <c r="F66" s="113"/>
      <c r="G66" s="113"/>
      <c r="H66" s="113"/>
      <c r="I66" s="113"/>
      <c r="J66" s="114">
        <f>J122</f>
        <v>0</v>
      </c>
      <c r="L66" s="111"/>
    </row>
    <row r="67" spans="2:12" s="9" customFormat="1" ht="19.95" customHeight="1">
      <c r="B67" s="111"/>
      <c r="D67" s="112" t="s">
        <v>319</v>
      </c>
      <c r="E67" s="113"/>
      <c r="F67" s="113"/>
      <c r="G67" s="113"/>
      <c r="H67" s="113"/>
      <c r="I67" s="113"/>
      <c r="J67" s="114">
        <f>J148</f>
        <v>0</v>
      </c>
      <c r="L67" s="111"/>
    </row>
    <row r="68" spans="2:12" s="9" customFormat="1" ht="19.95" customHeight="1">
      <c r="B68" s="111"/>
      <c r="D68" s="112" t="s">
        <v>329</v>
      </c>
      <c r="E68" s="113"/>
      <c r="F68" s="113"/>
      <c r="G68" s="113"/>
      <c r="H68" s="113"/>
      <c r="I68" s="113"/>
      <c r="J68" s="114">
        <f>J168</f>
        <v>0</v>
      </c>
      <c r="L68" s="111"/>
    </row>
    <row r="69" spans="2:12" s="1" customFormat="1" ht="21.75" customHeight="1">
      <c r="B69" s="33"/>
      <c r="L69" s="33"/>
    </row>
    <row r="70" spans="2:12" s="1" customFormat="1" ht="6.9" customHeight="1">
      <c r="B70" s="42"/>
      <c r="C70" s="43"/>
      <c r="D70" s="43"/>
      <c r="E70" s="43"/>
      <c r="F70" s="43"/>
      <c r="G70" s="43"/>
      <c r="H70" s="43"/>
      <c r="I70" s="43"/>
      <c r="J70" s="43"/>
      <c r="K70" s="43"/>
      <c r="L70" s="33"/>
    </row>
    <row r="74" spans="2:12" s="1" customFormat="1" ht="6.9" customHeight="1">
      <c r="B74" s="44"/>
      <c r="C74" s="45"/>
      <c r="D74" s="45"/>
      <c r="E74" s="45"/>
      <c r="F74" s="45"/>
      <c r="G74" s="45"/>
      <c r="H74" s="45"/>
      <c r="I74" s="45"/>
      <c r="J74" s="45"/>
      <c r="K74" s="45"/>
      <c r="L74" s="33"/>
    </row>
    <row r="75" spans="2:12" s="1" customFormat="1" ht="24.9" customHeight="1">
      <c r="B75" s="33"/>
      <c r="C75" s="21" t="s">
        <v>333</v>
      </c>
      <c r="L75" s="33"/>
    </row>
    <row r="76" spans="2:12" s="1" customFormat="1" ht="6.9" customHeight="1">
      <c r="B76" s="33"/>
      <c r="L76" s="33"/>
    </row>
    <row r="77" spans="2:12" s="1" customFormat="1" ht="12" customHeight="1">
      <c r="B77" s="33"/>
      <c r="C77" s="27" t="s">
        <v>16</v>
      </c>
      <c r="L77" s="33"/>
    </row>
    <row r="78" spans="2:12" s="1" customFormat="1" ht="16.5" customHeight="1">
      <c r="B78" s="33"/>
      <c r="E78" s="331" t="str">
        <f>E7</f>
        <v>Tábor - Sídliště Nad Lužnicí - Náměstí Přátelství, část A</v>
      </c>
      <c r="F78" s="332"/>
      <c r="G78" s="332"/>
      <c r="H78" s="332"/>
      <c r="L78" s="33"/>
    </row>
    <row r="79" spans="2:12" ht="12" customHeight="1">
      <c r="B79" s="20"/>
      <c r="C79" s="27" t="s">
        <v>130</v>
      </c>
      <c r="L79" s="20"/>
    </row>
    <row r="80" spans="2:12" s="1" customFormat="1" ht="16.5" customHeight="1">
      <c r="B80" s="33"/>
      <c r="E80" s="331" t="s">
        <v>2078</v>
      </c>
      <c r="F80" s="333"/>
      <c r="G80" s="333"/>
      <c r="H80" s="333"/>
      <c r="L80" s="33"/>
    </row>
    <row r="81" spans="2:65" s="1" customFormat="1" ht="12" customHeight="1">
      <c r="B81" s="33"/>
      <c r="C81" s="27" t="s">
        <v>138</v>
      </c>
      <c r="L81" s="33"/>
    </row>
    <row r="82" spans="2:65" s="1" customFormat="1" ht="16.5" customHeight="1">
      <c r="B82" s="33"/>
      <c r="E82" s="290" t="str">
        <f>E11</f>
        <v>SO 09 - Mobiliář</v>
      </c>
      <c r="F82" s="333"/>
      <c r="G82" s="333"/>
      <c r="H82" s="333"/>
      <c r="L82" s="33"/>
    </row>
    <row r="83" spans="2:65" s="1" customFormat="1" ht="6.9" customHeight="1">
      <c r="B83" s="33"/>
      <c r="L83" s="33"/>
    </row>
    <row r="84" spans="2:65" s="1" customFormat="1" ht="12" customHeight="1">
      <c r="B84" s="33"/>
      <c r="C84" s="27" t="s">
        <v>22</v>
      </c>
      <c r="F84" s="25" t="str">
        <f>F14</f>
        <v>Tábor</v>
      </c>
      <c r="I84" s="27" t="s">
        <v>24</v>
      </c>
      <c r="J84" s="50" t="str">
        <f>IF(J14="","",J14)</f>
        <v>20. 6. 2024</v>
      </c>
      <c r="L84" s="33"/>
    </row>
    <row r="85" spans="2:65" s="1" customFormat="1" ht="6.9" customHeight="1">
      <c r="B85" s="33"/>
      <c r="L85" s="33"/>
    </row>
    <row r="86" spans="2:65" s="1" customFormat="1" ht="40.049999999999997" customHeight="1">
      <c r="B86" s="33"/>
      <c r="C86" s="27" t="s">
        <v>30</v>
      </c>
      <c r="F86" s="25" t="str">
        <f>E17</f>
        <v>Město Tábor, Žižkovo nám. 2/2, 390 01 Tábor</v>
      </c>
      <c r="I86" s="27" t="s">
        <v>37</v>
      </c>
      <c r="J86" s="31" t="str">
        <f>E23</f>
        <v>DOPAS s.r.o., Mahenova 494/3, 150 00 Praha</v>
      </c>
      <c r="L86" s="33"/>
    </row>
    <row r="87" spans="2:65" s="1" customFormat="1" ht="15.15" customHeight="1">
      <c r="B87" s="33"/>
      <c r="C87" s="27" t="s">
        <v>35</v>
      </c>
      <c r="F87" s="25" t="str">
        <f>IF(E20="","",E20)</f>
        <v>Vyplň údaj</v>
      </c>
      <c r="I87" s="27" t="s">
        <v>40</v>
      </c>
      <c r="J87" s="31" t="str">
        <f>E26</f>
        <v>L.Štuller</v>
      </c>
      <c r="L87" s="33"/>
    </row>
    <row r="88" spans="2:65" s="1" customFormat="1" ht="10.35" customHeight="1">
      <c r="B88" s="33"/>
      <c r="L88" s="33"/>
    </row>
    <row r="89" spans="2:65" s="10" customFormat="1" ht="29.25" customHeight="1">
      <c r="B89" s="116"/>
      <c r="C89" s="117" t="s">
        <v>334</v>
      </c>
      <c r="D89" s="118" t="s">
        <v>63</v>
      </c>
      <c r="E89" s="118" t="s">
        <v>59</v>
      </c>
      <c r="F89" s="118" t="s">
        <v>60</v>
      </c>
      <c r="G89" s="118" t="s">
        <v>335</v>
      </c>
      <c r="H89" s="118" t="s">
        <v>336</v>
      </c>
      <c r="I89" s="118" t="s">
        <v>337</v>
      </c>
      <c r="J89" s="118" t="s">
        <v>285</v>
      </c>
      <c r="K89" s="119" t="s">
        <v>338</v>
      </c>
      <c r="L89" s="116"/>
      <c r="M89" s="57" t="s">
        <v>32</v>
      </c>
      <c r="N89" s="58" t="s">
        <v>48</v>
      </c>
      <c r="O89" s="58" t="s">
        <v>339</v>
      </c>
      <c r="P89" s="58" t="s">
        <v>340</v>
      </c>
      <c r="Q89" s="58" t="s">
        <v>341</v>
      </c>
      <c r="R89" s="58" t="s">
        <v>342</v>
      </c>
      <c r="S89" s="58" t="s">
        <v>343</v>
      </c>
      <c r="T89" s="59" t="s">
        <v>344</v>
      </c>
    </row>
    <row r="90" spans="2:65" s="1" customFormat="1" ht="22.8" customHeight="1">
      <c r="B90" s="33"/>
      <c r="C90" s="62" t="s">
        <v>345</v>
      </c>
      <c r="J90" s="120">
        <f>BK90</f>
        <v>0</v>
      </c>
      <c r="L90" s="33"/>
      <c r="M90" s="60"/>
      <c r="N90" s="51"/>
      <c r="O90" s="51"/>
      <c r="P90" s="121">
        <f>P91</f>
        <v>0</v>
      </c>
      <c r="Q90" s="51"/>
      <c r="R90" s="121">
        <f>R91</f>
        <v>0.45172716000000007</v>
      </c>
      <c r="S90" s="51"/>
      <c r="T90" s="122">
        <f>T91</f>
        <v>0</v>
      </c>
      <c r="AT90" s="17" t="s">
        <v>77</v>
      </c>
      <c r="AU90" s="17" t="s">
        <v>292</v>
      </c>
      <c r="BK90" s="123">
        <f>BK91</f>
        <v>0</v>
      </c>
    </row>
    <row r="91" spans="2:65" s="11" customFormat="1" ht="25.95" customHeight="1">
      <c r="B91" s="124"/>
      <c r="D91" s="125" t="s">
        <v>77</v>
      </c>
      <c r="E91" s="126" t="s">
        <v>346</v>
      </c>
      <c r="F91" s="126" t="s">
        <v>347</v>
      </c>
      <c r="I91" s="127"/>
      <c r="J91" s="128">
        <f>BK91</f>
        <v>0</v>
      </c>
      <c r="L91" s="124"/>
      <c r="M91" s="129"/>
      <c r="P91" s="130">
        <f>P92+P122+P148+P168</f>
        <v>0</v>
      </c>
      <c r="R91" s="130">
        <f>R92+R122+R148+R168</f>
        <v>0.45172716000000007</v>
      </c>
      <c r="T91" s="131">
        <f>T92+T122+T148+T168</f>
        <v>0</v>
      </c>
      <c r="AR91" s="125" t="s">
        <v>85</v>
      </c>
      <c r="AT91" s="132" t="s">
        <v>77</v>
      </c>
      <c r="AU91" s="132" t="s">
        <v>78</v>
      </c>
      <c r="AY91" s="125" t="s">
        <v>348</v>
      </c>
      <c r="BK91" s="133">
        <f>BK92+BK122+BK148+BK168</f>
        <v>0</v>
      </c>
    </row>
    <row r="92" spans="2:65" s="11" customFormat="1" ht="22.8" customHeight="1">
      <c r="B92" s="124"/>
      <c r="D92" s="125" t="s">
        <v>77</v>
      </c>
      <c r="E92" s="134" t="s">
        <v>85</v>
      </c>
      <c r="F92" s="134" t="s">
        <v>349</v>
      </c>
      <c r="I92" s="127"/>
      <c r="J92" s="135">
        <f>BK92</f>
        <v>0</v>
      </c>
      <c r="L92" s="124"/>
      <c r="M92" s="129"/>
      <c r="P92" s="130">
        <f>SUM(P93:P121)</f>
        <v>0</v>
      </c>
      <c r="R92" s="130">
        <f>SUM(R93:R121)</f>
        <v>0</v>
      </c>
      <c r="T92" s="131">
        <f>SUM(T93:T121)</f>
        <v>0</v>
      </c>
      <c r="AR92" s="125" t="s">
        <v>85</v>
      </c>
      <c r="AT92" s="132" t="s">
        <v>77</v>
      </c>
      <c r="AU92" s="132" t="s">
        <v>85</v>
      </c>
      <c r="AY92" s="125" t="s">
        <v>348</v>
      </c>
      <c r="BK92" s="133">
        <f>SUM(BK93:BK121)</f>
        <v>0</v>
      </c>
    </row>
    <row r="93" spans="2:65" s="1" customFormat="1" ht="44.25" customHeight="1">
      <c r="B93" s="33"/>
      <c r="C93" s="136" t="s">
        <v>85</v>
      </c>
      <c r="D93" s="136" t="s">
        <v>352</v>
      </c>
      <c r="E93" s="137" t="s">
        <v>2489</v>
      </c>
      <c r="F93" s="138" t="s">
        <v>2490</v>
      </c>
      <c r="G93" s="139" t="s">
        <v>355</v>
      </c>
      <c r="H93" s="140">
        <v>0.16800000000000001</v>
      </c>
      <c r="I93" s="141"/>
      <c r="J93" s="142">
        <f>ROUND(I93*H93,2)</f>
        <v>0</v>
      </c>
      <c r="K93" s="138" t="s">
        <v>356</v>
      </c>
      <c r="L93" s="33"/>
      <c r="M93" s="143" t="s">
        <v>32</v>
      </c>
      <c r="N93" s="144" t="s">
        <v>49</v>
      </c>
      <c r="P93" s="145">
        <f>O93*H93</f>
        <v>0</v>
      </c>
      <c r="Q93" s="145">
        <v>0</v>
      </c>
      <c r="R93" s="145">
        <f>Q93*H93</f>
        <v>0</v>
      </c>
      <c r="S93" s="145">
        <v>0</v>
      </c>
      <c r="T93" s="146">
        <f>S93*H93</f>
        <v>0</v>
      </c>
      <c r="AR93" s="147" t="s">
        <v>133</v>
      </c>
      <c r="AT93" s="147" t="s">
        <v>352</v>
      </c>
      <c r="AU93" s="147" t="s">
        <v>87</v>
      </c>
      <c r="AY93" s="17" t="s">
        <v>348</v>
      </c>
      <c r="BE93" s="148">
        <f>IF(N93="základní",J93,0)</f>
        <v>0</v>
      </c>
      <c r="BF93" s="148">
        <f>IF(N93="snížená",J93,0)</f>
        <v>0</v>
      </c>
      <c r="BG93" s="148">
        <f>IF(N93="zákl. přenesená",J93,0)</f>
        <v>0</v>
      </c>
      <c r="BH93" s="148">
        <f>IF(N93="sníž. přenesená",J93,0)</f>
        <v>0</v>
      </c>
      <c r="BI93" s="148">
        <f>IF(N93="nulová",J93,0)</f>
        <v>0</v>
      </c>
      <c r="BJ93" s="17" t="s">
        <v>85</v>
      </c>
      <c r="BK93" s="148">
        <f>ROUND(I93*H93,2)</f>
        <v>0</v>
      </c>
      <c r="BL93" s="17" t="s">
        <v>133</v>
      </c>
      <c r="BM93" s="147" t="s">
        <v>2491</v>
      </c>
    </row>
    <row r="94" spans="2:65" s="1" customFormat="1" ht="10.199999999999999">
      <c r="B94" s="33"/>
      <c r="D94" s="149" t="s">
        <v>358</v>
      </c>
      <c r="F94" s="150" t="s">
        <v>2492</v>
      </c>
      <c r="I94" s="151"/>
      <c r="L94" s="33"/>
      <c r="M94" s="152"/>
      <c r="T94" s="54"/>
      <c r="AT94" s="17" t="s">
        <v>358</v>
      </c>
      <c r="AU94" s="17" t="s">
        <v>87</v>
      </c>
    </row>
    <row r="95" spans="2:65" s="12" customFormat="1" ht="10.199999999999999">
      <c r="B95" s="153"/>
      <c r="D95" s="154" t="s">
        <v>360</v>
      </c>
      <c r="E95" s="155" t="s">
        <v>32</v>
      </c>
      <c r="F95" s="156" t="s">
        <v>2493</v>
      </c>
      <c r="H95" s="155" t="s">
        <v>32</v>
      </c>
      <c r="I95" s="157"/>
      <c r="L95" s="153"/>
      <c r="M95" s="158"/>
      <c r="T95" s="159"/>
      <c r="AT95" s="155" t="s">
        <v>360</v>
      </c>
      <c r="AU95" s="155" t="s">
        <v>87</v>
      </c>
      <c r="AV95" s="12" t="s">
        <v>85</v>
      </c>
      <c r="AW95" s="12" t="s">
        <v>39</v>
      </c>
      <c r="AX95" s="12" t="s">
        <v>78</v>
      </c>
      <c r="AY95" s="155" t="s">
        <v>348</v>
      </c>
    </row>
    <row r="96" spans="2:65" s="12" customFormat="1" ht="10.199999999999999">
      <c r="B96" s="153"/>
      <c r="D96" s="154" t="s">
        <v>360</v>
      </c>
      <c r="E96" s="155" t="s">
        <v>32</v>
      </c>
      <c r="F96" s="156" t="s">
        <v>2494</v>
      </c>
      <c r="H96" s="155" t="s">
        <v>32</v>
      </c>
      <c r="I96" s="157"/>
      <c r="L96" s="153"/>
      <c r="M96" s="158"/>
      <c r="T96" s="159"/>
      <c r="AT96" s="155" t="s">
        <v>360</v>
      </c>
      <c r="AU96" s="155" t="s">
        <v>87</v>
      </c>
      <c r="AV96" s="12" t="s">
        <v>85</v>
      </c>
      <c r="AW96" s="12" t="s">
        <v>39</v>
      </c>
      <c r="AX96" s="12" t="s">
        <v>78</v>
      </c>
      <c r="AY96" s="155" t="s">
        <v>348</v>
      </c>
    </row>
    <row r="97" spans="2:65" s="12" customFormat="1" ht="10.199999999999999">
      <c r="B97" s="153"/>
      <c r="D97" s="154" t="s">
        <v>360</v>
      </c>
      <c r="E97" s="155" t="s">
        <v>32</v>
      </c>
      <c r="F97" s="156" t="s">
        <v>2495</v>
      </c>
      <c r="H97" s="155" t="s">
        <v>32</v>
      </c>
      <c r="I97" s="157"/>
      <c r="L97" s="153"/>
      <c r="M97" s="158"/>
      <c r="T97" s="159"/>
      <c r="AT97" s="155" t="s">
        <v>360</v>
      </c>
      <c r="AU97" s="155" t="s">
        <v>87</v>
      </c>
      <c r="AV97" s="12" t="s">
        <v>85</v>
      </c>
      <c r="AW97" s="12" t="s">
        <v>39</v>
      </c>
      <c r="AX97" s="12" t="s">
        <v>78</v>
      </c>
      <c r="AY97" s="155" t="s">
        <v>348</v>
      </c>
    </row>
    <row r="98" spans="2:65" s="13" customFormat="1" ht="10.199999999999999">
      <c r="B98" s="160"/>
      <c r="D98" s="154" t="s">
        <v>360</v>
      </c>
      <c r="E98" s="161" t="s">
        <v>32</v>
      </c>
      <c r="F98" s="162" t="s">
        <v>2496</v>
      </c>
      <c r="H98" s="163">
        <v>0.16800000000000001</v>
      </c>
      <c r="I98" s="164"/>
      <c r="L98" s="160"/>
      <c r="M98" s="165"/>
      <c r="T98" s="166"/>
      <c r="AT98" s="161" t="s">
        <v>360</v>
      </c>
      <c r="AU98" s="161" t="s">
        <v>87</v>
      </c>
      <c r="AV98" s="13" t="s">
        <v>87</v>
      </c>
      <c r="AW98" s="13" t="s">
        <v>39</v>
      </c>
      <c r="AX98" s="13" t="s">
        <v>85</v>
      </c>
      <c r="AY98" s="161" t="s">
        <v>348</v>
      </c>
    </row>
    <row r="99" spans="2:65" s="1" customFormat="1" ht="62.7" customHeight="1">
      <c r="B99" s="33"/>
      <c r="C99" s="136" t="s">
        <v>87</v>
      </c>
      <c r="D99" s="136" t="s">
        <v>352</v>
      </c>
      <c r="E99" s="137" t="s">
        <v>395</v>
      </c>
      <c r="F99" s="138" t="s">
        <v>396</v>
      </c>
      <c r="G99" s="139" t="s">
        <v>355</v>
      </c>
      <c r="H99" s="140">
        <v>0.16800000000000001</v>
      </c>
      <c r="I99" s="141"/>
      <c r="J99" s="142">
        <f>ROUND(I99*H99,2)</f>
        <v>0</v>
      </c>
      <c r="K99" s="138" t="s">
        <v>356</v>
      </c>
      <c r="L99" s="33"/>
      <c r="M99" s="143" t="s">
        <v>32</v>
      </c>
      <c r="N99" s="144" t="s">
        <v>49</v>
      </c>
      <c r="P99" s="145">
        <f>O99*H99</f>
        <v>0</v>
      </c>
      <c r="Q99" s="145">
        <v>0</v>
      </c>
      <c r="R99" s="145">
        <f>Q99*H99</f>
        <v>0</v>
      </c>
      <c r="S99" s="145">
        <v>0</v>
      </c>
      <c r="T99" s="146">
        <f>S99*H99</f>
        <v>0</v>
      </c>
      <c r="AR99" s="147" t="s">
        <v>133</v>
      </c>
      <c r="AT99" s="147" t="s">
        <v>352</v>
      </c>
      <c r="AU99" s="147" t="s">
        <v>87</v>
      </c>
      <c r="AY99" s="17" t="s">
        <v>348</v>
      </c>
      <c r="BE99" s="148">
        <f>IF(N99="základní",J99,0)</f>
        <v>0</v>
      </c>
      <c r="BF99" s="148">
        <f>IF(N99="snížená",J99,0)</f>
        <v>0</v>
      </c>
      <c r="BG99" s="148">
        <f>IF(N99="zákl. přenesená",J99,0)</f>
        <v>0</v>
      </c>
      <c r="BH99" s="148">
        <f>IF(N99="sníž. přenesená",J99,0)</f>
        <v>0</v>
      </c>
      <c r="BI99" s="148">
        <f>IF(N99="nulová",J99,0)</f>
        <v>0</v>
      </c>
      <c r="BJ99" s="17" t="s">
        <v>85</v>
      </c>
      <c r="BK99" s="148">
        <f>ROUND(I99*H99,2)</f>
        <v>0</v>
      </c>
      <c r="BL99" s="17" t="s">
        <v>133</v>
      </c>
      <c r="BM99" s="147" t="s">
        <v>2497</v>
      </c>
    </row>
    <row r="100" spans="2:65" s="1" customFormat="1" ht="10.199999999999999">
      <c r="B100" s="33"/>
      <c r="D100" s="149" t="s">
        <v>358</v>
      </c>
      <c r="F100" s="150" t="s">
        <v>398</v>
      </c>
      <c r="I100" s="151"/>
      <c r="L100" s="33"/>
      <c r="M100" s="152"/>
      <c r="T100" s="54"/>
      <c r="AT100" s="17" t="s">
        <v>358</v>
      </c>
      <c r="AU100" s="17" t="s">
        <v>87</v>
      </c>
    </row>
    <row r="101" spans="2:65" s="12" customFormat="1" ht="10.199999999999999">
      <c r="B101" s="153"/>
      <c r="D101" s="154" t="s">
        <v>360</v>
      </c>
      <c r="E101" s="155" t="s">
        <v>32</v>
      </c>
      <c r="F101" s="156" t="s">
        <v>2183</v>
      </c>
      <c r="H101" s="155" t="s">
        <v>32</v>
      </c>
      <c r="I101" s="157"/>
      <c r="L101" s="153"/>
      <c r="M101" s="158"/>
      <c r="T101" s="159"/>
      <c r="AT101" s="155" t="s">
        <v>360</v>
      </c>
      <c r="AU101" s="155" t="s">
        <v>87</v>
      </c>
      <c r="AV101" s="12" t="s">
        <v>85</v>
      </c>
      <c r="AW101" s="12" t="s">
        <v>39</v>
      </c>
      <c r="AX101" s="12" t="s">
        <v>78</v>
      </c>
      <c r="AY101" s="155" t="s">
        <v>348</v>
      </c>
    </row>
    <row r="102" spans="2:65" s="12" customFormat="1" ht="10.199999999999999">
      <c r="B102" s="153"/>
      <c r="D102" s="154" t="s">
        <v>360</v>
      </c>
      <c r="E102" s="155" t="s">
        <v>32</v>
      </c>
      <c r="F102" s="156" t="s">
        <v>2498</v>
      </c>
      <c r="H102" s="155" t="s">
        <v>32</v>
      </c>
      <c r="I102" s="157"/>
      <c r="L102" s="153"/>
      <c r="M102" s="158"/>
      <c r="T102" s="159"/>
      <c r="AT102" s="155" t="s">
        <v>360</v>
      </c>
      <c r="AU102" s="155" t="s">
        <v>87</v>
      </c>
      <c r="AV102" s="12" t="s">
        <v>85</v>
      </c>
      <c r="AW102" s="12" t="s">
        <v>39</v>
      </c>
      <c r="AX102" s="12" t="s">
        <v>78</v>
      </c>
      <c r="AY102" s="155" t="s">
        <v>348</v>
      </c>
    </row>
    <row r="103" spans="2:65" s="13" customFormat="1" ht="10.199999999999999">
      <c r="B103" s="160"/>
      <c r="D103" s="154" t="s">
        <v>360</v>
      </c>
      <c r="E103" s="161" t="s">
        <v>32</v>
      </c>
      <c r="F103" s="162" t="s">
        <v>2499</v>
      </c>
      <c r="H103" s="163">
        <v>0.16800000000000001</v>
      </c>
      <c r="I103" s="164"/>
      <c r="L103" s="160"/>
      <c r="M103" s="165"/>
      <c r="T103" s="166"/>
      <c r="AT103" s="161" t="s">
        <v>360</v>
      </c>
      <c r="AU103" s="161" t="s">
        <v>87</v>
      </c>
      <c r="AV103" s="13" t="s">
        <v>87</v>
      </c>
      <c r="AW103" s="13" t="s">
        <v>39</v>
      </c>
      <c r="AX103" s="13" t="s">
        <v>85</v>
      </c>
      <c r="AY103" s="161" t="s">
        <v>348</v>
      </c>
    </row>
    <row r="104" spans="2:65" s="1" customFormat="1" ht="66.75" customHeight="1">
      <c r="B104" s="33"/>
      <c r="C104" s="136" t="s">
        <v>113</v>
      </c>
      <c r="D104" s="136" t="s">
        <v>352</v>
      </c>
      <c r="E104" s="137" t="s">
        <v>401</v>
      </c>
      <c r="F104" s="138" t="s">
        <v>402</v>
      </c>
      <c r="G104" s="139" t="s">
        <v>355</v>
      </c>
      <c r="H104" s="140">
        <v>0.84</v>
      </c>
      <c r="I104" s="141"/>
      <c r="J104" s="142">
        <f>ROUND(I104*H104,2)</f>
        <v>0</v>
      </c>
      <c r="K104" s="138" t="s">
        <v>356</v>
      </c>
      <c r="L104" s="33"/>
      <c r="M104" s="143" t="s">
        <v>32</v>
      </c>
      <c r="N104" s="144" t="s">
        <v>49</v>
      </c>
      <c r="P104" s="145">
        <f>O104*H104</f>
        <v>0</v>
      </c>
      <c r="Q104" s="145">
        <v>0</v>
      </c>
      <c r="R104" s="145">
        <f>Q104*H104</f>
        <v>0</v>
      </c>
      <c r="S104" s="145">
        <v>0</v>
      </c>
      <c r="T104" s="146">
        <f>S104*H104</f>
        <v>0</v>
      </c>
      <c r="AR104" s="147" t="s">
        <v>133</v>
      </c>
      <c r="AT104" s="147" t="s">
        <v>352</v>
      </c>
      <c r="AU104" s="147" t="s">
        <v>87</v>
      </c>
      <c r="AY104" s="17" t="s">
        <v>348</v>
      </c>
      <c r="BE104" s="148">
        <f>IF(N104="základní",J104,0)</f>
        <v>0</v>
      </c>
      <c r="BF104" s="148">
        <f>IF(N104="snížená",J104,0)</f>
        <v>0</v>
      </c>
      <c r="BG104" s="148">
        <f>IF(N104="zákl. přenesená",J104,0)</f>
        <v>0</v>
      </c>
      <c r="BH104" s="148">
        <f>IF(N104="sníž. přenesená",J104,0)</f>
        <v>0</v>
      </c>
      <c r="BI104" s="148">
        <f>IF(N104="nulová",J104,0)</f>
        <v>0</v>
      </c>
      <c r="BJ104" s="17" t="s">
        <v>85</v>
      </c>
      <c r="BK104" s="148">
        <f>ROUND(I104*H104,2)</f>
        <v>0</v>
      </c>
      <c r="BL104" s="17" t="s">
        <v>133</v>
      </c>
      <c r="BM104" s="147" t="s">
        <v>2500</v>
      </c>
    </row>
    <row r="105" spans="2:65" s="1" customFormat="1" ht="10.199999999999999">
      <c r="B105" s="33"/>
      <c r="D105" s="149" t="s">
        <v>358</v>
      </c>
      <c r="F105" s="150" t="s">
        <v>404</v>
      </c>
      <c r="I105" s="151"/>
      <c r="L105" s="33"/>
      <c r="M105" s="152"/>
      <c r="T105" s="54"/>
      <c r="AT105" s="17" t="s">
        <v>358</v>
      </c>
      <c r="AU105" s="17" t="s">
        <v>87</v>
      </c>
    </row>
    <row r="106" spans="2:65" s="12" customFormat="1" ht="10.199999999999999">
      <c r="B106" s="153"/>
      <c r="D106" s="154" t="s">
        <v>360</v>
      </c>
      <c r="E106" s="155" t="s">
        <v>32</v>
      </c>
      <c r="F106" s="156" t="s">
        <v>2183</v>
      </c>
      <c r="H106" s="155" t="s">
        <v>32</v>
      </c>
      <c r="I106" s="157"/>
      <c r="L106" s="153"/>
      <c r="M106" s="158"/>
      <c r="T106" s="159"/>
      <c r="AT106" s="155" t="s">
        <v>360</v>
      </c>
      <c r="AU106" s="155" t="s">
        <v>87</v>
      </c>
      <c r="AV106" s="12" t="s">
        <v>85</v>
      </c>
      <c r="AW106" s="12" t="s">
        <v>39</v>
      </c>
      <c r="AX106" s="12" t="s">
        <v>78</v>
      </c>
      <c r="AY106" s="155" t="s">
        <v>348</v>
      </c>
    </row>
    <row r="107" spans="2:65" s="12" customFormat="1" ht="10.199999999999999">
      <c r="B107" s="153"/>
      <c r="D107" s="154" t="s">
        <v>360</v>
      </c>
      <c r="E107" s="155" t="s">
        <v>32</v>
      </c>
      <c r="F107" s="156" t="s">
        <v>2498</v>
      </c>
      <c r="H107" s="155" t="s">
        <v>32</v>
      </c>
      <c r="I107" s="157"/>
      <c r="L107" s="153"/>
      <c r="M107" s="158"/>
      <c r="T107" s="159"/>
      <c r="AT107" s="155" t="s">
        <v>360</v>
      </c>
      <c r="AU107" s="155" t="s">
        <v>87</v>
      </c>
      <c r="AV107" s="12" t="s">
        <v>85</v>
      </c>
      <c r="AW107" s="12" t="s">
        <v>39</v>
      </c>
      <c r="AX107" s="12" t="s">
        <v>78</v>
      </c>
      <c r="AY107" s="155" t="s">
        <v>348</v>
      </c>
    </row>
    <row r="108" spans="2:65" s="13" customFormat="1" ht="10.199999999999999">
      <c r="B108" s="160"/>
      <c r="D108" s="154" t="s">
        <v>360</v>
      </c>
      <c r="E108" s="161" t="s">
        <v>32</v>
      </c>
      <c r="F108" s="162" t="s">
        <v>2499</v>
      </c>
      <c r="H108" s="163">
        <v>0.16800000000000001</v>
      </c>
      <c r="I108" s="164"/>
      <c r="L108" s="160"/>
      <c r="M108" s="165"/>
      <c r="T108" s="166"/>
      <c r="AT108" s="161" t="s">
        <v>360</v>
      </c>
      <c r="AU108" s="161" t="s">
        <v>87</v>
      </c>
      <c r="AV108" s="13" t="s">
        <v>87</v>
      </c>
      <c r="AW108" s="13" t="s">
        <v>39</v>
      </c>
      <c r="AX108" s="13" t="s">
        <v>85</v>
      </c>
      <c r="AY108" s="161" t="s">
        <v>348</v>
      </c>
    </row>
    <row r="109" spans="2:65" s="13" customFormat="1" ht="10.199999999999999">
      <c r="B109" s="160"/>
      <c r="D109" s="154" t="s">
        <v>360</v>
      </c>
      <c r="F109" s="162" t="s">
        <v>2501</v>
      </c>
      <c r="H109" s="163">
        <v>0.84</v>
      </c>
      <c r="I109" s="164"/>
      <c r="L109" s="160"/>
      <c r="M109" s="165"/>
      <c r="T109" s="166"/>
      <c r="AT109" s="161" t="s">
        <v>360</v>
      </c>
      <c r="AU109" s="161" t="s">
        <v>87</v>
      </c>
      <c r="AV109" s="13" t="s">
        <v>87</v>
      </c>
      <c r="AW109" s="13" t="s">
        <v>4</v>
      </c>
      <c r="AX109" s="13" t="s">
        <v>85</v>
      </c>
      <c r="AY109" s="161" t="s">
        <v>348</v>
      </c>
    </row>
    <row r="110" spans="2:65" s="1" customFormat="1" ht="44.25" customHeight="1">
      <c r="B110" s="33"/>
      <c r="C110" s="136" t="s">
        <v>133</v>
      </c>
      <c r="D110" s="136" t="s">
        <v>352</v>
      </c>
      <c r="E110" s="137" t="s">
        <v>406</v>
      </c>
      <c r="F110" s="138" t="s">
        <v>407</v>
      </c>
      <c r="G110" s="139" t="s">
        <v>408</v>
      </c>
      <c r="H110" s="140">
        <v>0.29399999999999998</v>
      </c>
      <c r="I110" s="141"/>
      <c r="J110" s="142">
        <f>ROUND(I110*H110,2)</f>
        <v>0</v>
      </c>
      <c r="K110" s="138" t="s">
        <v>356</v>
      </c>
      <c r="L110" s="33"/>
      <c r="M110" s="143" t="s">
        <v>32</v>
      </c>
      <c r="N110" s="144" t="s">
        <v>49</v>
      </c>
      <c r="P110" s="145">
        <f>O110*H110</f>
        <v>0</v>
      </c>
      <c r="Q110" s="145">
        <v>0</v>
      </c>
      <c r="R110" s="145">
        <f>Q110*H110</f>
        <v>0</v>
      </c>
      <c r="S110" s="145">
        <v>0</v>
      </c>
      <c r="T110" s="146">
        <f>S110*H110</f>
        <v>0</v>
      </c>
      <c r="AR110" s="147" t="s">
        <v>133</v>
      </c>
      <c r="AT110" s="147" t="s">
        <v>352</v>
      </c>
      <c r="AU110" s="147" t="s">
        <v>87</v>
      </c>
      <c r="AY110" s="17" t="s">
        <v>348</v>
      </c>
      <c r="BE110" s="148">
        <f>IF(N110="základní",J110,0)</f>
        <v>0</v>
      </c>
      <c r="BF110" s="148">
        <f>IF(N110="snížená",J110,0)</f>
        <v>0</v>
      </c>
      <c r="BG110" s="148">
        <f>IF(N110="zákl. přenesená",J110,0)</f>
        <v>0</v>
      </c>
      <c r="BH110" s="148">
        <f>IF(N110="sníž. přenesená",J110,0)</f>
        <v>0</v>
      </c>
      <c r="BI110" s="148">
        <f>IF(N110="nulová",J110,0)</f>
        <v>0</v>
      </c>
      <c r="BJ110" s="17" t="s">
        <v>85</v>
      </c>
      <c r="BK110" s="148">
        <f>ROUND(I110*H110,2)</f>
        <v>0</v>
      </c>
      <c r="BL110" s="17" t="s">
        <v>133</v>
      </c>
      <c r="BM110" s="147" t="s">
        <v>2502</v>
      </c>
    </row>
    <row r="111" spans="2:65" s="1" customFormat="1" ht="10.199999999999999">
      <c r="B111" s="33"/>
      <c r="D111" s="149" t="s">
        <v>358</v>
      </c>
      <c r="F111" s="150" t="s">
        <v>410</v>
      </c>
      <c r="I111" s="151"/>
      <c r="L111" s="33"/>
      <c r="M111" s="152"/>
      <c r="T111" s="54"/>
      <c r="AT111" s="17" t="s">
        <v>358</v>
      </c>
      <c r="AU111" s="17" t="s">
        <v>87</v>
      </c>
    </row>
    <row r="112" spans="2:65" s="12" customFormat="1" ht="10.199999999999999">
      <c r="B112" s="153"/>
      <c r="D112" s="154" t="s">
        <v>360</v>
      </c>
      <c r="E112" s="155" t="s">
        <v>32</v>
      </c>
      <c r="F112" s="156" t="s">
        <v>2183</v>
      </c>
      <c r="H112" s="155" t="s">
        <v>32</v>
      </c>
      <c r="I112" s="157"/>
      <c r="L112" s="153"/>
      <c r="M112" s="158"/>
      <c r="T112" s="159"/>
      <c r="AT112" s="155" t="s">
        <v>360</v>
      </c>
      <c r="AU112" s="155" t="s">
        <v>87</v>
      </c>
      <c r="AV112" s="12" t="s">
        <v>85</v>
      </c>
      <c r="AW112" s="12" t="s">
        <v>39</v>
      </c>
      <c r="AX112" s="12" t="s">
        <v>78</v>
      </c>
      <c r="AY112" s="155" t="s">
        <v>348</v>
      </c>
    </row>
    <row r="113" spans="2:65" s="12" customFormat="1" ht="20.399999999999999">
      <c r="B113" s="153"/>
      <c r="D113" s="154" t="s">
        <v>360</v>
      </c>
      <c r="E113" s="155" t="s">
        <v>32</v>
      </c>
      <c r="F113" s="156" t="s">
        <v>411</v>
      </c>
      <c r="H113" s="155" t="s">
        <v>32</v>
      </c>
      <c r="I113" s="157"/>
      <c r="L113" s="153"/>
      <c r="M113" s="158"/>
      <c r="T113" s="159"/>
      <c r="AT113" s="155" t="s">
        <v>360</v>
      </c>
      <c r="AU113" s="155" t="s">
        <v>87</v>
      </c>
      <c r="AV113" s="12" t="s">
        <v>85</v>
      </c>
      <c r="AW113" s="12" t="s">
        <v>39</v>
      </c>
      <c r="AX113" s="12" t="s">
        <v>78</v>
      </c>
      <c r="AY113" s="155" t="s">
        <v>348</v>
      </c>
    </row>
    <row r="114" spans="2:65" s="12" customFormat="1" ht="10.199999999999999">
      <c r="B114" s="153"/>
      <c r="D114" s="154" t="s">
        <v>360</v>
      </c>
      <c r="E114" s="155" t="s">
        <v>32</v>
      </c>
      <c r="F114" s="156" t="s">
        <v>2498</v>
      </c>
      <c r="H114" s="155" t="s">
        <v>32</v>
      </c>
      <c r="I114" s="157"/>
      <c r="L114" s="153"/>
      <c r="M114" s="158"/>
      <c r="T114" s="159"/>
      <c r="AT114" s="155" t="s">
        <v>360</v>
      </c>
      <c r="AU114" s="155" t="s">
        <v>87</v>
      </c>
      <c r="AV114" s="12" t="s">
        <v>85</v>
      </c>
      <c r="AW114" s="12" t="s">
        <v>39</v>
      </c>
      <c r="AX114" s="12" t="s">
        <v>78</v>
      </c>
      <c r="AY114" s="155" t="s">
        <v>348</v>
      </c>
    </row>
    <row r="115" spans="2:65" s="13" customFormat="1" ht="10.199999999999999">
      <c r="B115" s="160"/>
      <c r="D115" s="154" t="s">
        <v>360</v>
      </c>
      <c r="E115" s="161" t="s">
        <v>32</v>
      </c>
      <c r="F115" s="162" t="s">
        <v>2499</v>
      </c>
      <c r="H115" s="163">
        <v>0.16800000000000001</v>
      </c>
      <c r="I115" s="164"/>
      <c r="L115" s="160"/>
      <c r="M115" s="165"/>
      <c r="T115" s="166"/>
      <c r="AT115" s="161" t="s">
        <v>360</v>
      </c>
      <c r="AU115" s="161" t="s">
        <v>87</v>
      </c>
      <c r="AV115" s="13" t="s">
        <v>87</v>
      </c>
      <c r="AW115" s="13" t="s">
        <v>39</v>
      </c>
      <c r="AX115" s="13" t="s">
        <v>85</v>
      </c>
      <c r="AY115" s="161" t="s">
        <v>348</v>
      </c>
    </row>
    <row r="116" spans="2:65" s="13" customFormat="1" ht="10.199999999999999">
      <c r="B116" s="160"/>
      <c r="D116" s="154" t="s">
        <v>360</v>
      </c>
      <c r="F116" s="162" t="s">
        <v>2503</v>
      </c>
      <c r="H116" s="163">
        <v>0.29399999999999998</v>
      </c>
      <c r="I116" s="164"/>
      <c r="L116" s="160"/>
      <c r="M116" s="165"/>
      <c r="T116" s="166"/>
      <c r="AT116" s="161" t="s">
        <v>360</v>
      </c>
      <c r="AU116" s="161" t="s">
        <v>87</v>
      </c>
      <c r="AV116" s="13" t="s">
        <v>87</v>
      </c>
      <c r="AW116" s="13" t="s">
        <v>4</v>
      </c>
      <c r="AX116" s="13" t="s">
        <v>85</v>
      </c>
      <c r="AY116" s="161" t="s">
        <v>348</v>
      </c>
    </row>
    <row r="117" spans="2:65" s="1" customFormat="1" ht="37.799999999999997" customHeight="1">
      <c r="B117" s="33"/>
      <c r="C117" s="136" t="s">
        <v>413</v>
      </c>
      <c r="D117" s="136" t="s">
        <v>352</v>
      </c>
      <c r="E117" s="137" t="s">
        <v>414</v>
      </c>
      <c r="F117" s="138" t="s">
        <v>415</v>
      </c>
      <c r="G117" s="139" t="s">
        <v>355</v>
      </c>
      <c r="H117" s="140">
        <v>0.16800000000000001</v>
      </c>
      <c r="I117" s="141"/>
      <c r="J117" s="142">
        <f>ROUND(I117*H117,2)</f>
        <v>0</v>
      </c>
      <c r="K117" s="138" t="s">
        <v>356</v>
      </c>
      <c r="L117" s="33"/>
      <c r="M117" s="143" t="s">
        <v>32</v>
      </c>
      <c r="N117" s="144" t="s">
        <v>49</v>
      </c>
      <c r="P117" s="145">
        <f>O117*H117</f>
        <v>0</v>
      </c>
      <c r="Q117" s="145">
        <v>0</v>
      </c>
      <c r="R117" s="145">
        <f>Q117*H117</f>
        <v>0</v>
      </c>
      <c r="S117" s="145">
        <v>0</v>
      </c>
      <c r="T117" s="146">
        <f>S117*H117</f>
        <v>0</v>
      </c>
      <c r="AR117" s="147" t="s">
        <v>133</v>
      </c>
      <c r="AT117" s="147" t="s">
        <v>352</v>
      </c>
      <c r="AU117" s="147" t="s">
        <v>87</v>
      </c>
      <c r="AY117" s="17" t="s">
        <v>348</v>
      </c>
      <c r="BE117" s="148">
        <f>IF(N117="základní",J117,0)</f>
        <v>0</v>
      </c>
      <c r="BF117" s="148">
        <f>IF(N117="snížená",J117,0)</f>
        <v>0</v>
      </c>
      <c r="BG117" s="148">
        <f>IF(N117="zákl. přenesená",J117,0)</f>
        <v>0</v>
      </c>
      <c r="BH117" s="148">
        <f>IF(N117="sníž. přenesená",J117,0)</f>
        <v>0</v>
      </c>
      <c r="BI117" s="148">
        <f>IF(N117="nulová",J117,0)</f>
        <v>0</v>
      </c>
      <c r="BJ117" s="17" t="s">
        <v>85</v>
      </c>
      <c r="BK117" s="148">
        <f>ROUND(I117*H117,2)</f>
        <v>0</v>
      </c>
      <c r="BL117" s="17" t="s">
        <v>133</v>
      </c>
      <c r="BM117" s="147" t="s">
        <v>2504</v>
      </c>
    </row>
    <row r="118" spans="2:65" s="1" customFormat="1" ht="10.199999999999999">
      <c r="B118" s="33"/>
      <c r="D118" s="149" t="s">
        <v>358</v>
      </c>
      <c r="F118" s="150" t="s">
        <v>417</v>
      </c>
      <c r="I118" s="151"/>
      <c r="L118" s="33"/>
      <c r="M118" s="152"/>
      <c r="T118" s="54"/>
      <c r="AT118" s="17" t="s">
        <v>358</v>
      </c>
      <c r="AU118" s="17" t="s">
        <v>87</v>
      </c>
    </row>
    <row r="119" spans="2:65" s="12" customFormat="1" ht="10.199999999999999">
      <c r="B119" s="153"/>
      <c r="D119" s="154" t="s">
        <v>360</v>
      </c>
      <c r="E119" s="155" t="s">
        <v>32</v>
      </c>
      <c r="F119" s="156" t="s">
        <v>2183</v>
      </c>
      <c r="H119" s="155" t="s">
        <v>32</v>
      </c>
      <c r="I119" s="157"/>
      <c r="L119" s="153"/>
      <c r="M119" s="158"/>
      <c r="T119" s="159"/>
      <c r="AT119" s="155" t="s">
        <v>360</v>
      </c>
      <c r="AU119" s="155" t="s">
        <v>87</v>
      </c>
      <c r="AV119" s="12" t="s">
        <v>85</v>
      </c>
      <c r="AW119" s="12" t="s">
        <v>39</v>
      </c>
      <c r="AX119" s="12" t="s">
        <v>78</v>
      </c>
      <c r="AY119" s="155" t="s">
        <v>348</v>
      </c>
    </row>
    <row r="120" spans="2:65" s="12" customFormat="1" ht="10.199999999999999">
      <c r="B120" s="153"/>
      <c r="D120" s="154" t="s">
        <v>360</v>
      </c>
      <c r="E120" s="155" t="s">
        <v>32</v>
      </c>
      <c r="F120" s="156" t="s">
        <v>2498</v>
      </c>
      <c r="H120" s="155" t="s">
        <v>32</v>
      </c>
      <c r="I120" s="157"/>
      <c r="L120" s="153"/>
      <c r="M120" s="158"/>
      <c r="T120" s="159"/>
      <c r="AT120" s="155" t="s">
        <v>360</v>
      </c>
      <c r="AU120" s="155" t="s">
        <v>87</v>
      </c>
      <c r="AV120" s="12" t="s">
        <v>85</v>
      </c>
      <c r="AW120" s="12" t="s">
        <v>39</v>
      </c>
      <c r="AX120" s="12" t="s">
        <v>78</v>
      </c>
      <c r="AY120" s="155" t="s">
        <v>348</v>
      </c>
    </row>
    <row r="121" spans="2:65" s="13" customFormat="1" ht="10.199999999999999">
      <c r="B121" s="160"/>
      <c r="D121" s="154" t="s">
        <v>360</v>
      </c>
      <c r="E121" s="161" t="s">
        <v>32</v>
      </c>
      <c r="F121" s="162" t="s">
        <v>2499</v>
      </c>
      <c r="H121" s="163">
        <v>0.16800000000000001</v>
      </c>
      <c r="I121" s="164"/>
      <c r="L121" s="160"/>
      <c r="M121" s="165"/>
      <c r="T121" s="166"/>
      <c r="AT121" s="161" t="s">
        <v>360</v>
      </c>
      <c r="AU121" s="161" t="s">
        <v>87</v>
      </c>
      <c r="AV121" s="13" t="s">
        <v>87</v>
      </c>
      <c r="AW121" s="13" t="s">
        <v>39</v>
      </c>
      <c r="AX121" s="13" t="s">
        <v>85</v>
      </c>
      <c r="AY121" s="161" t="s">
        <v>348</v>
      </c>
    </row>
    <row r="122" spans="2:65" s="11" customFormat="1" ht="22.8" customHeight="1">
      <c r="B122" s="124"/>
      <c r="D122" s="125" t="s">
        <v>77</v>
      </c>
      <c r="E122" s="134" t="s">
        <v>87</v>
      </c>
      <c r="F122" s="134" t="s">
        <v>430</v>
      </c>
      <c r="I122" s="127"/>
      <c r="J122" s="135">
        <f>BK122</f>
        <v>0</v>
      </c>
      <c r="L122" s="124"/>
      <c r="M122" s="129"/>
      <c r="P122" s="130">
        <f>SUM(P123:P147)</f>
        <v>0</v>
      </c>
      <c r="R122" s="130">
        <f>SUM(R123:R147)</f>
        <v>0.29028716000000004</v>
      </c>
      <c r="T122" s="131">
        <f>SUM(T123:T147)</f>
        <v>0</v>
      </c>
      <c r="AR122" s="125" t="s">
        <v>85</v>
      </c>
      <c r="AT122" s="132" t="s">
        <v>77</v>
      </c>
      <c r="AU122" s="132" t="s">
        <v>85</v>
      </c>
      <c r="AY122" s="125" t="s">
        <v>348</v>
      </c>
      <c r="BK122" s="133">
        <f>SUM(BK123:BK147)</f>
        <v>0</v>
      </c>
    </row>
    <row r="123" spans="2:65" s="1" customFormat="1" ht="24.15" customHeight="1">
      <c r="B123" s="33"/>
      <c r="C123" s="136" t="s">
        <v>129</v>
      </c>
      <c r="D123" s="136" t="s">
        <v>352</v>
      </c>
      <c r="E123" s="137" t="s">
        <v>2505</v>
      </c>
      <c r="F123" s="138" t="s">
        <v>2506</v>
      </c>
      <c r="G123" s="139" t="s">
        <v>355</v>
      </c>
      <c r="H123" s="140">
        <v>2.8000000000000001E-2</v>
      </c>
      <c r="I123" s="141"/>
      <c r="J123" s="142">
        <f>ROUND(I123*H123,2)</f>
        <v>0</v>
      </c>
      <c r="K123" s="138" t="s">
        <v>356</v>
      </c>
      <c r="L123" s="33"/>
      <c r="M123" s="143" t="s">
        <v>32</v>
      </c>
      <c r="N123" s="144" t="s">
        <v>49</v>
      </c>
      <c r="P123" s="145">
        <f>O123*H123</f>
        <v>0</v>
      </c>
      <c r="Q123" s="145">
        <v>1.98</v>
      </c>
      <c r="R123" s="145">
        <f>Q123*H123</f>
        <v>5.5440000000000003E-2</v>
      </c>
      <c r="S123" s="145">
        <v>0</v>
      </c>
      <c r="T123" s="146">
        <f>S123*H123</f>
        <v>0</v>
      </c>
      <c r="AR123" s="147" t="s">
        <v>133</v>
      </c>
      <c r="AT123" s="147" t="s">
        <v>352</v>
      </c>
      <c r="AU123" s="147" t="s">
        <v>87</v>
      </c>
      <c r="AY123" s="17" t="s">
        <v>348</v>
      </c>
      <c r="BE123" s="148">
        <f>IF(N123="základní",J123,0)</f>
        <v>0</v>
      </c>
      <c r="BF123" s="148">
        <f>IF(N123="snížená",J123,0)</f>
        <v>0</v>
      </c>
      <c r="BG123" s="148">
        <f>IF(N123="zákl. přenesená",J123,0)</f>
        <v>0</v>
      </c>
      <c r="BH123" s="148">
        <f>IF(N123="sníž. přenesená",J123,0)</f>
        <v>0</v>
      </c>
      <c r="BI123" s="148">
        <f>IF(N123="nulová",J123,0)</f>
        <v>0</v>
      </c>
      <c r="BJ123" s="17" t="s">
        <v>85</v>
      </c>
      <c r="BK123" s="148">
        <f>ROUND(I123*H123,2)</f>
        <v>0</v>
      </c>
      <c r="BL123" s="17" t="s">
        <v>133</v>
      </c>
      <c r="BM123" s="147" t="s">
        <v>2507</v>
      </c>
    </row>
    <row r="124" spans="2:65" s="1" customFormat="1" ht="10.199999999999999">
      <c r="B124" s="33"/>
      <c r="D124" s="149" t="s">
        <v>358</v>
      </c>
      <c r="F124" s="150" t="s">
        <v>2508</v>
      </c>
      <c r="I124" s="151"/>
      <c r="L124" s="33"/>
      <c r="M124" s="152"/>
      <c r="T124" s="54"/>
      <c r="AT124" s="17" t="s">
        <v>358</v>
      </c>
      <c r="AU124" s="17" t="s">
        <v>87</v>
      </c>
    </row>
    <row r="125" spans="2:65" s="12" customFormat="1" ht="10.199999999999999">
      <c r="B125" s="153"/>
      <c r="D125" s="154" t="s">
        <v>360</v>
      </c>
      <c r="E125" s="155" t="s">
        <v>32</v>
      </c>
      <c r="F125" s="156" t="s">
        <v>2493</v>
      </c>
      <c r="H125" s="155" t="s">
        <v>32</v>
      </c>
      <c r="I125" s="157"/>
      <c r="L125" s="153"/>
      <c r="M125" s="158"/>
      <c r="T125" s="159"/>
      <c r="AT125" s="155" t="s">
        <v>360</v>
      </c>
      <c r="AU125" s="155" t="s">
        <v>87</v>
      </c>
      <c r="AV125" s="12" t="s">
        <v>85</v>
      </c>
      <c r="AW125" s="12" t="s">
        <v>39</v>
      </c>
      <c r="AX125" s="12" t="s">
        <v>78</v>
      </c>
      <c r="AY125" s="155" t="s">
        <v>348</v>
      </c>
    </row>
    <row r="126" spans="2:65" s="12" customFormat="1" ht="10.199999999999999">
      <c r="B126" s="153"/>
      <c r="D126" s="154" t="s">
        <v>360</v>
      </c>
      <c r="E126" s="155" t="s">
        <v>32</v>
      </c>
      <c r="F126" s="156" t="s">
        <v>2494</v>
      </c>
      <c r="H126" s="155" t="s">
        <v>32</v>
      </c>
      <c r="I126" s="157"/>
      <c r="L126" s="153"/>
      <c r="M126" s="158"/>
      <c r="T126" s="159"/>
      <c r="AT126" s="155" t="s">
        <v>360</v>
      </c>
      <c r="AU126" s="155" t="s">
        <v>87</v>
      </c>
      <c r="AV126" s="12" t="s">
        <v>85</v>
      </c>
      <c r="AW126" s="12" t="s">
        <v>39</v>
      </c>
      <c r="AX126" s="12" t="s">
        <v>78</v>
      </c>
      <c r="AY126" s="155" t="s">
        <v>348</v>
      </c>
    </row>
    <row r="127" spans="2:65" s="12" customFormat="1" ht="10.199999999999999">
      <c r="B127" s="153"/>
      <c r="D127" s="154" t="s">
        <v>360</v>
      </c>
      <c r="E127" s="155" t="s">
        <v>32</v>
      </c>
      <c r="F127" s="156" t="s">
        <v>2509</v>
      </c>
      <c r="H127" s="155" t="s">
        <v>32</v>
      </c>
      <c r="I127" s="157"/>
      <c r="L127" s="153"/>
      <c r="M127" s="158"/>
      <c r="T127" s="159"/>
      <c r="AT127" s="155" t="s">
        <v>360</v>
      </c>
      <c r="AU127" s="155" t="s">
        <v>87</v>
      </c>
      <c r="AV127" s="12" t="s">
        <v>85</v>
      </c>
      <c r="AW127" s="12" t="s">
        <v>39</v>
      </c>
      <c r="AX127" s="12" t="s">
        <v>78</v>
      </c>
      <c r="AY127" s="155" t="s">
        <v>348</v>
      </c>
    </row>
    <row r="128" spans="2:65" s="12" customFormat="1" ht="10.199999999999999">
      <c r="B128" s="153"/>
      <c r="D128" s="154" t="s">
        <v>360</v>
      </c>
      <c r="E128" s="155" t="s">
        <v>32</v>
      </c>
      <c r="F128" s="156" t="s">
        <v>2510</v>
      </c>
      <c r="H128" s="155" t="s">
        <v>32</v>
      </c>
      <c r="I128" s="157"/>
      <c r="L128" s="153"/>
      <c r="M128" s="158"/>
      <c r="T128" s="159"/>
      <c r="AT128" s="155" t="s">
        <v>360</v>
      </c>
      <c r="AU128" s="155" t="s">
        <v>87</v>
      </c>
      <c r="AV128" s="12" t="s">
        <v>85</v>
      </c>
      <c r="AW128" s="12" t="s">
        <v>39</v>
      </c>
      <c r="AX128" s="12" t="s">
        <v>78</v>
      </c>
      <c r="AY128" s="155" t="s">
        <v>348</v>
      </c>
    </row>
    <row r="129" spans="2:65" s="13" customFormat="1" ht="10.199999999999999">
      <c r="B129" s="160"/>
      <c r="D129" s="154" t="s">
        <v>360</v>
      </c>
      <c r="E129" s="161" t="s">
        <v>32</v>
      </c>
      <c r="F129" s="162" t="s">
        <v>2511</v>
      </c>
      <c r="H129" s="163">
        <v>2.8000000000000001E-2</v>
      </c>
      <c r="I129" s="164"/>
      <c r="L129" s="160"/>
      <c r="M129" s="165"/>
      <c r="T129" s="166"/>
      <c r="AT129" s="161" t="s">
        <v>360</v>
      </c>
      <c r="AU129" s="161" t="s">
        <v>87</v>
      </c>
      <c r="AV129" s="13" t="s">
        <v>87</v>
      </c>
      <c r="AW129" s="13" t="s">
        <v>39</v>
      </c>
      <c r="AX129" s="13" t="s">
        <v>85</v>
      </c>
      <c r="AY129" s="161" t="s">
        <v>348</v>
      </c>
    </row>
    <row r="130" spans="2:65" s="1" customFormat="1" ht="24.15" customHeight="1">
      <c r="B130" s="33"/>
      <c r="C130" s="136" t="s">
        <v>425</v>
      </c>
      <c r="D130" s="136" t="s">
        <v>352</v>
      </c>
      <c r="E130" s="137" t="s">
        <v>2512</v>
      </c>
      <c r="F130" s="138" t="s">
        <v>2513</v>
      </c>
      <c r="G130" s="139" t="s">
        <v>355</v>
      </c>
      <c r="H130" s="140">
        <v>0.1</v>
      </c>
      <c r="I130" s="141"/>
      <c r="J130" s="142">
        <f>ROUND(I130*H130,2)</f>
        <v>0</v>
      </c>
      <c r="K130" s="138" t="s">
        <v>356</v>
      </c>
      <c r="L130" s="33"/>
      <c r="M130" s="143" t="s">
        <v>32</v>
      </c>
      <c r="N130" s="144" t="s">
        <v>49</v>
      </c>
      <c r="P130" s="145">
        <f>O130*H130</f>
        <v>0</v>
      </c>
      <c r="Q130" s="145">
        <v>2.3010199999999998</v>
      </c>
      <c r="R130" s="145">
        <f>Q130*H130</f>
        <v>0.230102</v>
      </c>
      <c r="S130" s="145">
        <v>0</v>
      </c>
      <c r="T130" s="146">
        <f>S130*H130</f>
        <v>0</v>
      </c>
      <c r="AR130" s="147" t="s">
        <v>133</v>
      </c>
      <c r="AT130" s="147" t="s">
        <v>352</v>
      </c>
      <c r="AU130" s="147" t="s">
        <v>87</v>
      </c>
      <c r="AY130" s="17" t="s">
        <v>348</v>
      </c>
      <c r="BE130" s="148">
        <f>IF(N130="základní",J130,0)</f>
        <v>0</v>
      </c>
      <c r="BF130" s="148">
        <f>IF(N130="snížená",J130,0)</f>
        <v>0</v>
      </c>
      <c r="BG130" s="148">
        <f>IF(N130="zákl. přenesená",J130,0)</f>
        <v>0</v>
      </c>
      <c r="BH130" s="148">
        <f>IF(N130="sníž. přenesená",J130,0)</f>
        <v>0</v>
      </c>
      <c r="BI130" s="148">
        <f>IF(N130="nulová",J130,0)</f>
        <v>0</v>
      </c>
      <c r="BJ130" s="17" t="s">
        <v>85</v>
      </c>
      <c r="BK130" s="148">
        <f>ROUND(I130*H130,2)</f>
        <v>0</v>
      </c>
      <c r="BL130" s="17" t="s">
        <v>133</v>
      </c>
      <c r="BM130" s="147" t="s">
        <v>2514</v>
      </c>
    </row>
    <row r="131" spans="2:65" s="1" customFormat="1" ht="10.199999999999999">
      <c r="B131" s="33"/>
      <c r="D131" s="149" t="s">
        <v>358</v>
      </c>
      <c r="F131" s="150" t="s">
        <v>2515</v>
      </c>
      <c r="I131" s="151"/>
      <c r="L131" s="33"/>
      <c r="M131" s="152"/>
      <c r="T131" s="54"/>
      <c r="AT131" s="17" t="s">
        <v>358</v>
      </c>
      <c r="AU131" s="17" t="s">
        <v>87</v>
      </c>
    </row>
    <row r="132" spans="2:65" s="12" customFormat="1" ht="10.199999999999999">
      <c r="B132" s="153"/>
      <c r="D132" s="154" t="s">
        <v>360</v>
      </c>
      <c r="E132" s="155" t="s">
        <v>32</v>
      </c>
      <c r="F132" s="156" t="s">
        <v>2493</v>
      </c>
      <c r="H132" s="155" t="s">
        <v>32</v>
      </c>
      <c r="I132" s="157"/>
      <c r="L132" s="153"/>
      <c r="M132" s="158"/>
      <c r="T132" s="159"/>
      <c r="AT132" s="155" t="s">
        <v>360</v>
      </c>
      <c r="AU132" s="155" t="s">
        <v>87</v>
      </c>
      <c r="AV132" s="12" t="s">
        <v>85</v>
      </c>
      <c r="AW132" s="12" t="s">
        <v>39</v>
      </c>
      <c r="AX132" s="12" t="s">
        <v>78</v>
      </c>
      <c r="AY132" s="155" t="s">
        <v>348</v>
      </c>
    </row>
    <row r="133" spans="2:65" s="12" customFormat="1" ht="10.199999999999999">
      <c r="B133" s="153"/>
      <c r="D133" s="154" t="s">
        <v>360</v>
      </c>
      <c r="E133" s="155" t="s">
        <v>32</v>
      </c>
      <c r="F133" s="156" t="s">
        <v>2494</v>
      </c>
      <c r="H133" s="155" t="s">
        <v>32</v>
      </c>
      <c r="I133" s="157"/>
      <c r="L133" s="153"/>
      <c r="M133" s="158"/>
      <c r="T133" s="159"/>
      <c r="AT133" s="155" t="s">
        <v>360</v>
      </c>
      <c r="AU133" s="155" t="s">
        <v>87</v>
      </c>
      <c r="AV133" s="12" t="s">
        <v>85</v>
      </c>
      <c r="AW133" s="12" t="s">
        <v>39</v>
      </c>
      <c r="AX133" s="12" t="s">
        <v>78</v>
      </c>
      <c r="AY133" s="155" t="s">
        <v>348</v>
      </c>
    </row>
    <row r="134" spans="2:65" s="12" customFormat="1" ht="10.199999999999999">
      <c r="B134" s="153"/>
      <c r="D134" s="154" t="s">
        <v>360</v>
      </c>
      <c r="E134" s="155" t="s">
        <v>32</v>
      </c>
      <c r="F134" s="156" t="s">
        <v>2509</v>
      </c>
      <c r="H134" s="155" t="s">
        <v>32</v>
      </c>
      <c r="I134" s="157"/>
      <c r="L134" s="153"/>
      <c r="M134" s="158"/>
      <c r="T134" s="159"/>
      <c r="AT134" s="155" t="s">
        <v>360</v>
      </c>
      <c r="AU134" s="155" t="s">
        <v>87</v>
      </c>
      <c r="AV134" s="12" t="s">
        <v>85</v>
      </c>
      <c r="AW134" s="12" t="s">
        <v>39</v>
      </c>
      <c r="AX134" s="12" t="s">
        <v>78</v>
      </c>
      <c r="AY134" s="155" t="s">
        <v>348</v>
      </c>
    </row>
    <row r="135" spans="2:65" s="13" customFormat="1" ht="10.199999999999999">
      <c r="B135" s="160"/>
      <c r="D135" s="154" t="s">
        <v>360</v>
      </c>
      <c r="E135" s="161" t="s">
        <v>32</v>
      </c>
      <c r="F135" s="162" t="s">
        <v>2516</v>
      </c>
      <c r="H135" s="163">
        <v>0.1</v>
      </c>
      <c r="I135" s="164"/>
      <c r="L135" s="160"/>
      <c r="M135" s="165"/>
      <c r="T135" s="166"/>
      <c r="AT135" s="161" t="s">
        <v>360</v>
      </c>
      <c r="AU135" s="161" t="s">
        <v>87</v>
      </c>
      <c r="AV135" s="13" t="s">
        <v>87</v>
      </c>
      <c r="AW135" s="13" t="s">
        <v>39</v>
      </c>
      <c r="AX135" s="13" t="s">
        <v>85</v>
      </c>
      <c r="AY135" s="161" t="s">
        <v>348</v>
      </c>
    </row>
    <row r="136" spans="2:65" s="1" customFormat="1" ht="16.5" customHeight="1">
      <c r="B136" s="33"/>
      <c r="C136" s="136" t="s">
        <v>433</v>
      </c>
      <c r="D136" s="136" t="s">
        <v>352</v>
      </c>
      <c r="E136" s="137" t="s">
        <v>2517</v>
      </c>
      <c r="F136" s="138" t="s">
        <v>2518</v>
      </c>
      <c r="G136" s="139" t="s">
        <v>420</v>
      </c>
      <c r="H136" s="140">
        <v>1.764</v>
      </c>
      <c r="I136" s="141"/>
      <c r="J136" s="142">
        <f>ROUND(I136*H136,2)</f>
        <v>0</v>
      </c>
      <c r="K136" s="138" t="s">
        <v>356</v>
      </c>
      <c r="L136" s="33"/>
      <c r="M136" s="143" t="s">
        <v>32</v>
      </c>
      <c r="N136" s="144" t="s">
        <v>49</v>
      </c>
      <c r="P136" s="145">
        <f>O136*H136</f>
        <v>0</v>
      </c>
      <c r="Q136" s="145">
        <v>2.6900000000000001E-3</v>
      </c>
      <c r="R136" s="145">
        <f>Q136*H136</f>
        <v>4.74516E-3</v>
      </c>
      <c r="S136" s="145">
        <v>0</v>
      </c>
      <c r="T136" s="146">
        <f>S136*H136</f>
        <v>0</v>
      </c>
      <c r="AR136" s="147" t="s">
        <v>133</v>
      </c>
      <c r="AT136" s="147" t="s">
        <v>352</v>
      </c>
      <c r="AU136" s="147" t="s">
        <v>87</v>
      </c>
      <c r="AY136" s="17" t="s">
        <v>348</v>
      </c>
      <c r="BE136" s="148">
        <f>IF(N136="základní",J136,0)</f>
        <v>0</v>
      </c>
      <c r="BF136" s="148">
        <f>IF(N136="snížená",J136,0)</f>
        <v>0</v>
      </c>
      <c r="BG136" s="148">
        <f>IF(N136="zákl. přenesená",J136,0)</f>
        <v>0</v>
      </c>
      <c r="BH136" s="148">
        <f>IF(N136="sníž. přenesená",J136,0)</f>
        <v>0</v>
      </c>
      <c r="BI136" s="148">
        <f>IF(N136="nulová",J136,0)</f>
        <v>0</v>
      </c>
      <c r="BJ136" s="17" t="s">
        <v>85</v>
      </c>
      <c r="BK136" s="148">
        <f>ROUND(I136*H136,2)</f>
        <v>0</v>
      </c>
      <c r="BL136" s="17" t="s">
        <v>133</v>
      </c>
      <c r="BM136" s="147" t="s">
        <v>2519</v>
      </c>
    </row>
    <row r="137" spans="2:65" s="1" customFormat="1" ht="10.199999999999999">
      <c r="B137" s="33"/>
      <c r="D137" s="149" t="s">
        <v>358</v>
      </c>
      <c r="F137" s="150" t="s">
        <v>2520</v>
      </c>
      <c r="I137" s="151"/>
      <c r="L137" s="33"/>
      <c r="M137" s="152"/>
      <c r="T137" s="54"/>
      <c r="AT137" s="17" t="s">
        <v>358</v>
      </c>
      <c r="AU137" s="17" t="s">
        <v>87</v>
      </c>
    </row>
    <row r="138" spans="2:65" s="12" customFormat="1" ht="10.199999999999999">
      <c r="B138" s="153"/>
      <c r="D138" s="154" t="s">
        <v>360</v>
      </c>
      <c r="E138" s="155" t="s">
        <v>32</v>
      </c>
      <c r="F138" s="156" t="s">
        <v>2493</v>
      </c>
      <c r="H138" s="155" t="s">
        <v>32</v>
      </c>
      <c r="I138" s="157"/>
      <c r="L138" s="153"/>
      <c r="M138" s="158"/>
      <c r="T138" s="159"/>
      <c r="AT138" s="155" t="s">
        <v>360</v>
      </c>
      <c r="AU138" s="155" t="s">
        <v>87</v>
      </c>
      <c r="AV138" s="12" t="s">
        <v>85</v>
      </c>
      <c r="AW138" s="12" t="s">
        <v>39</v>
      </c>
      <c r="AX138" s="12" t="s">
        <v>78</v>
      </c>
      <c r="AY138" s="155" t="s">
        <v>348</v>
      </c>
    </row>
    <row r="139" spans="2:65" s="12" customFormat="1" ht="10.199999999999999">
      <c r="B139" s="153"/>
      <c r="D139" s="154" t="s">
        <v>360</v>
      </c>
      <c r="E139" s="155" t="s">
        <v>32</v>
      </c>
      <c r="F139" s="156" t="s">
        <v>2494</v>
      </c>
      <c r="H139" s="155" t="s">
        <v>32</v>
      </c>
      <c r="I139" s="157"/>
      <c r="L139" s="153"/>
      <c r="M139" s="158"/>
      <c r="T139" s="159"/>
      <c r="AT139" s="155" t="s">
        <v>360</v>
      </c>
      <c r="AU139" s="155" t="s">
        <v>87</v>
      </c>
      <c r="AV139" s="12" t="s">
        <v>85</v>
      </c>
      <c r="AW139" s="12" t="s">
        <v>39</v>
      </c>
      <c r="AX139" s="12" t="s">
        <v>78</v>
      </c>
      <c r="AY139" s="155" t="s">
        <v>348</v>
      </c>
    </row>
    <row r="140" spans="2:65" s="12" customFormat="1" ht="10.199999999999999">
      <c r="B140" s="153"/>
      <c r="D140" s="154" t="s">
        <v>360</v>
      </c>
      <c r="E140" s="155" t="s">
        <v>32</v>
      </c>
      <c r="F140" s="156" t="s">
        <v>2509</v>
      </c>
      <c r="H140" s="155" t="s">
        <v>32</v>
      </c>
      <c r="I140" s="157"/>
      <c r="L140" s="153"/>
      <c r="M140" s="158"/>
      <c r="T140" s="159"/>
      <c r="AT140" s="155" t="s">
        <v>360</v>
      </c>
      <c r="AU140" s="155" t="s">
        <v>87</v>
      </c>
      <c r="AV140" s="12" t="s">
        <v>85</v>
      </c>
      <c r="AW140" s="12" t="s">
        <v>39</v>
      </c>
      <c r="AX140" s="12" t="s">
        <v>78</v>
      </c>
      <c r="AY140" s="155" t="s">
        <v>348</v>
      </c>
    </row>
    <row r="141" spans="2:65" s="13" customFormat="1" ht="10.199999999999999">
      <c r="B141" s="160"/>
      <c r="D141" s="154" t="s">
        <v>360</v>
      </c>
      <c r="E141" s="161" t="s">
        <v>32</v>
      </c>
      <c r="F141" s="162" t="s">
        <v>2521</v>
      </c>
      <c r="H141" s="163">
        <v>1.764</v>
      </c>
      <c r="I141" s="164"/>
      <c r="L141" s="160"/>
      <c r="M141" s="165"/>
      <c r="T141" s="166"/>
      <c r="AT141" s="161" t="s">
        <v>360</v>
      </c>
      <c r="AU141" s="161" t="s">
        <v>87</v>
      </c>
      <c r="AV141" s="13" t="s">
        <v>87</v>
      </c>
      <c r="AW141" s="13" t="s">
        <v>39</v>
      </c>
      <c r="AX141" s="13" t="s">
        <v>85</v>
      </c>
      <c r="AY141" s="161" t="s">
        <v>348</v>
      </c>
    </row>
    <row r="142" spans="2:65" s="1" customFormat="1" ht="16.5" customHeight="1">
      <c r="B142" s="33"/>
      <c r="C142" s="136" t="s">
        <v>445</v>
      </c>
      <c r="D142" s="136" t="s">
        <v>352</v>
      </c>
      <c r="E142" s="137" t="s">
        <v>2522</v>
      </c>
      <c r="F142" s="138" t="s">
        <v>2523</v>
      </c>
      <c r="G142" s="139" t="s">
        <v>420</v>
      </c>
      <c r="H142" s="140">
        <v>1.764</v>
      </c>
      <c r="I142" s="141"/>
      <c r="J142" s="142">
        <f>ROUND(I142*H142,2)</f>
        <v>0</v>
      </c>
      <c r="K142" s="138" t="s">
        <v>356</v>
      </c>
      <c r="L142" s="33"/>
      <c r="M142" s="143" t="s">
        <v>32</v>
      </c>
      <c r="N142" s="144" t="s">
        <v>49</v>
      </c>
      <c r="P142" s="145">
        <f>O142*H142</f>
        <v>0</v>
      </c>
      <c r="Q142" s="145">
        <v>0</v>
      </c>
      <c r="R142" s="145">
        <f>Q142*H142</f>
        <v>0</v>
      </c>
      <c r="S142" s="145">
        <v>0</v>
      </c>
      <c r="T142" s="146">
        <f>S142*H142</f>
        <v>0</v>
      </c>
      <c r="AR142" s="147" t="s">
        <v>133</v>
      </c>
      <c r="AT142" s="147" t="s">
        <v>352</v>
      </c>
      <c r="AU142" s="147" t="s">
        <v>87</v>
      </c>
      <c r="AY142" s="17" t="s">
        <v>348</v>
      </c>
      <c r="BE142" s="148">
        <f>IF(N142="základní",J142,0)</f>
        <v>0</v>
      </c>
      <c r="BF142" s="148">
        <f>IF(N142="snížená",J142,0)</f>
        <v>0</v>
      </c>
      <c r="BG142" s="148">
        <f>IF(N142="zákl. přenesená",J142,0)</f>
        <v>0</v>
      </c>
      <c r="BH142" s="148">
        <f>IF(N142="sníž. přenesená",J142,0)</f>
        <v>0</v>
      </c>
      <c r="BI142" s="148">
        <f>IF(N142="nulová",J142,0)</f>
        <v>0</v>
      </c>
      <c r="BJ142" s="17" t="s">
        <v>85</v>
      </c>
      <c r="BK142" s="148">
        <f>ROUND(I142*H142,2)</f>
        <v>0</v>
      </c>
      <c r="BL142" s="17" t="s">
        <v>133</v>
      </c>
      <c r="BM142" s="147" t="s">
        <v>2524</v>
      </c>
    </row>
    <row r="143" spans="2:65" s="1" customFormat="1" ht="10.199999999999999">
      <c r="B143" s="33"/>
      <c r="D143" s="149" t="s">
        <v>358</v>
      </c>
      <c r="F143" s="150" t="s">
        <v>2525</v>
      </c>
      <c r="I143" s="151"/>
      <c r="L143" s="33"/>
      <c r="M143" s="152"/>
      <c r="T143" s="54"/>
      <c r="AT143" s="17" t="s">
        <v>358</v>
      </c>
      <c r="AU143" s="17" t="s">
        <v>87</v>
      </c>
    </row>
    <row r="144" spans="2:65" s="12" customFormat="1" ht="10.199999999999999">
      <c r="B144" s="153"/>
      <c r="D144" s="154" t="s">
        <v>360</v>
      </c>
      <c r="E144" s="155" t="s">
        <v>32</v>
      </c>
      <c r="F144" s="156" t="s">
        <v>2493</v>
      </c>
      <c r="H144" s="155" t="s">
        <v>32</v>
      </c>
      <c r="I144" s="157"/>
      <c r="L144" s="153"/>
      <c r="M144" s="158"/>
      <c r="T144" s="159"/>
      <c r="AT144" s="155" t="s">
        <v>360</v>
      </c>
      <c r="AU144" s="155" t="s">
        <v>87</v>
      </c>
      <c r="AV144" s="12" t="s">
        <v>85</v>
      </c>
      <c r="AW144" s="12" t="s">
        <v>39</v>
      </c>
      <c r="AX144" s="12" t="s">
        <v>78</v>
      </c>
      <c r="AY144" s="155" t="s">
        <v>348</v>
      </c>
    </row>
    <row r="145" spans="2:65" s="12" customFormat="1" ht="10.199999999999999">
      <c r="B145" s="153"/>
      <c r="D145" s="154" t="s">
        <v>360</v>
      </c>
      <c r="E145" s="155" t="s">
        <v>32</v>
      </c>
      <c r="F145" s="156" t="s">
        <v>2494</v>
      </c>
      <c r="H145" s="155" t="s">
        <v>32</v>
      </c>
      <c r="I145" s="157"/>
      <c r="L145" s="153"/>
      <c r="M145" s="158"/>
      <c r="T145" s="159"/>
      <c r="AT145" s="155" t="s">
        <v>360</v>
      </c>
      <c r="AU145" s="155" t="s">
        <v>87</v>
      </c>
      <c r="AV145" s="12" t="s">
        <v>85</v>
      </c>
      <c r="AW145" s="12" t="s">
        <v>39</v>
      </c>
      <c r="AX145" s="12" t="s">
        <v>78</v>
      </c>
      <c r="AY145" s="155" t="s">
        <v>348</v>
      </c>
    </row>
    <row r="146" spans="2:65" s="12" customFormat="1" ht="10.199999999999999">
      <c r="B146" s="153"/>
      <c r="D146" s="154" t="s">
        <v>360</v>
      </c>
      <c r="E146" s="155" t="s">
        <v>32</v>
      </c>
      <c r="F146" s="156" t="s">
        <v>2509</v>
      </c>
      <c r="H146" s="155" t="s">
        <v>32</v>
      </c>
      <c r="I146" s="157"/>
      <c r="L146" s="153"/>
      <c r="M146" s="158"/>
      <c r="T146" s="159"/>
      <c r="AT146" s="155" t="s">
        <v>360</v>
      </c>
      <c r="AU146" s="155" t="s">
        <v>87</v>
      </c>
      <c r="AV146" s="12" t="s">
        <v>85</v>
      </c>
      <c r="AW146" s="12" t="s">
        <v>39</v>
      </c>
      <c r="AX146" s="12" t="s">
        <v>78</v>
      </c>
      <c r="AY146" s="155" t="s">
        <v>348</v>
      </c>
    </row>
    <row r="147" spans="2:65" s="13" customFormat="1" ht="10.199999999999999">
      <c r="B147" s="160"/>
      <c r="D147" s="154" t="s">
        <v>360</v>
      </c>
      <c r="E147" s="161" t="s">
        <v>32</v>
      </c>
      <c r="F147" s="162" t="s">
        <v>2521</v>
      </c>
      <c r="H147" s="163">
        <v>1.764</v>
      </c>
      <c r="I147" s="164"/>
      <c r="L147" s="160"/>
      <c r="M147" s="165"/>
      <c r="T147" s="166"/>
      <c r="AT147" s="161" t="s">
        <v>360</v>
      </c>
      <c r="AU147" s="161" t="s">
        <v>87</v>
      </c>
      <c r="AV147" s="13" t="s">
        <v>87</v>
      </c>
      <c r="AW147" s="13" t="s">
        <v>39</v>
      </c>
      <c r="AX147" s="13" t="s">
        <v>85</v>
      </c>
      <c r="AY147" s="161" t="s">
        <v>348</v>
      </c>
    </row>
    <row r="148" spans="2:65" s="11" customFormat="1" ht="22.8" customHeight="1">
      <c r="B148" s="124"/>
      <c r="D148" s="125" t="s">
        <v>77</v>
      </c>
      <c r="E148" s="134" t="s">
        <v>445</v>
      </c>
      <c r="F148" s="134" t="s">
        <v>974</v>
      </c>
      <c r="I148" s="127"/>
      <c r="J148" s="135">
        <f>BK148</f>
        <v>0</v>
      </c>
      <c r="L148" s="124"/>
      <c r="M148" s="129"/>
      <c r="P148" s="130">
        <f>SUM(P149:P167)</f>
        <v>0</v>
      </c>
      <c r="R148" s="130">
        <f>SUM(R149:R167)</f>
        <v>0.16144000000000003</v>
      </c>
      <c r="T148" s="131">
        <f>SUM(T149:T167)</f>
        <v>0</v>
      </c>
      <c r="AR148" s="125" t="s">
        <v>85</v>
      </c>
      <c r="AT148" s="132" t="s">
        <v>77</v>
      </c>
      <c r="AU148" s="132" t="s">
        <v>85</v>
      </c>
      <c r="AY148" s="125" t="s">
        <v>348</v>
      </c>
      <c r="BK148" s="133">
        <f>SUM(BK149:BK167)</f>
        <v>0</v>
      </c>
    </row>
    <row r="149" spans="2:65" s="1" customFormat="1" ht="24.15" customHeight="1">
      <c r="B149" s="33"/>
      <c r="C149" s="136" t="s">
        <v>452</v>
      </c>
      <c r="D149" s="136" t="s">
        <v>352</v>
      </c>
      <c r="E149" s="137" t="s">
        <v>2526</v>
      </c>
      <c r="F149" s="138" t="s">
        <v>2527</v>
      </c>
      <c r="G149" s="139" t="s">
        <v>515</v>
      </c>
      <c r="H149" s="140">
        <v>1</v>
      </c>
      <c r="I149" s="141"/>
      <c r="J149" s="142">
        <f>ROUND(I149*H149,2)</f>
        <v>0</v>
      </c>
      <c r="K149" s="138" t="s">
        <v>356</v>
      </c>
      <c r="L149" s="33"/>
      <c r="M149" s="143" t="s">
        <v>32</v>
      </c>
      <c r="N149" s="144" t="s">
        <v>49</v>
      </c>
      <c r="P149" s="145">
        <f>O149*H149</f>
        <v>0</v>
      </c>
      <c r="Q149" s="145">
        <v>1E-3</v>
      </c>
      <c r="R149" s="145">
        <f>Q149*H149</f>
        <v>1E-3</v>
      </c>
      <c r="S149" s="145">
        <v>0</v>
      </c>
      <c r="T149" s="146">
        <f>S149*H149</f>
        <v>0</v>
      </c>
      <c r="AR149" s="147" t="s">
        <v>133</v>
      </c>
      <c r="AT149" s="147" t="s">
        <v>352</v>
      </c>
      <c r="AU149" s="147" t="s">
        <v>87</v>
      </c>
      <c r="AY149" s="17" t="s">
        <v>348</v>
      </c>
      <c r="BE149" s="148">
        <f>IF(N149="základní",J149,0)</f>
        <v>0</v>
      </c>
      <c r="BF149" s="148">
        <f>IF(N149="snížená",J149,0)</f>
        <v>0</v>
      </c>
      <c r="BG149" s="148">
        <f>IF(N149="zákl. přenesená",J149,0)</f>
        <v>0</v>
      </c>
      <c r="BH149" s="148">
        <f>IF(N149="sníž. přenesená",J149,0)</f>
        <v>0</v>
      </c>
      <c r="BI149" s="148">
        <f>IF(N149="nulová",J149,0)</f>
        <v>0</v>
      </c>
      <c r="BJ149" s="17" t="s">
        <v>85</v>
      </c>
      <c r="BK149" s="148">
        <f>ROUND(I149*H149,2)</f>
        <v>0</v>
      </c>
      <c r="BL149" s="17" t="s">
        <v>133</v>
      </c>
      <c r="BM149" s="147" t="s">
        <v>2528</v>
      </c>
    </row>
    <row r="150" spans="2:65" s="1" customFormat="1" ht="10.199999999999999">
      <c r="B150" s="33"/>
      <c r="D150" s="149" t="s">
        <v>358</v>
      </c>
      <c r="F150" s="150" t="s">
        <v>2529</v>
      </c>
      <c r="I150" s="151"/>
      <c r="L150" s="33"/>
      <c r="M150" s="152"/>
      <c r="T150" s="54"/>
      <c r="AT150" s="17" t="s">
        <v>358</v>
      </c>
      <c r="AU150" s="17" t="s">
        <v>87</v>
      </c>
    </row>
    <row r="151" spans="2:65" s="12" customFormat="1" ht="10.199999999999999">
      <c r="B151" s="153"/>
      <c r="D151" s="154" t="s">
        <v>360</v>
      </c>
      <c r="E151" s="155" t="s">
        <v>32</v>
      </c>
      <c r="F151" s="156" t="s">
        <v>2493</v>
      </c>
      <c r="H151" s="155" t="s">
        <v>32</v>
      </c>
      <c r="I151" s="157"/>
      <c r="L151" s="153"/>
      <c r="M151" s="158"/>
      <c r="T151" s="159"/>
      <c r="AT151" s="155" t="s">
        <v>360</v>
      </c>
      <c r="AU151" s="155" t="s">
        <v>87</v>
      </c>
      <c r="AV151" s="12" t="s">
        <v>85</v>
      </c>
      <c r="AW151" s="12" t="s">
        <v>39</v>
      </c>
      <c r="AX151" s="12" t="s">
        <v>78</v>
      </c>
      <c r="AY151" s="155" t="s">
        <v>348</v>
      </c>
    </row>
    <row r="152" spans="2:65" s="12" customFormat="1" ht="10.199999999999999">
      <c r="B152" s="153"/>
      <c r="D152" s="154" t="s">
        <v>360</v>
      </c>
      <c r="E152" s="155" t="s">
        <v>32</v>
      </c>
      <c r="F152" s="156" t="s">
        <v>2494</v>
      </c>
      <c r="H152" s="155" t="s">
        <v>32</v>
      </c>
      <c r="I152" s="157"/>
      <c r="L152" s="153"/>
      <c r="M152" s="158"/>
      <c r="T152" s="159"/>
      <c r="AT152" s="155" t="s">
        <v>360</v>
      </c>
      <c r="AU152" s="155" t="s">
        <v>87</v>
      </c>
      <c r="AV152" s="12" t="s">
        <v>85</v>
      </c>
      <c r="AW152" s="12" t="s">
        <v>39</v>
      </c>
      <c r="AX152" s="12" t="s">
        <v>78</v>
      </c>
      <c r="AY152" s="155" t="s">
        <v>348</v>
      </c>
    </row>
    <row r="153" spans="2:65" s="13" customFormat="1" ht="10.199999999999999">
      <c r="B153" s="160"/>
      <c r="D153" s="154" t="s">
        <v>360</v>
      </c>
      <c r="E153" s="161" t="s">
        <v>32</v>
      </c>
      <c r="F153" s="162" t="s">
        <v>531</v>
      </c>
      <c r="H153" s="163">
        <v>1</v>
      </c>
      <c r="I153" s="164"/>
      <c r="L153" s="160"/>
      <c r="M153" s="165"/>
      <c r="T153" s="166"/>
      <c r="AT153" s="161" t="s">
        <v>360</v>
      </c>
      <c r="AU153" s="161" t="s">
        <v>87</v>
      </c>
      <c r="AV153" s="13" t="s">
        <v>87</v>
      </c>
      <c r="AW153" s="13" t="s">
        <v>39</v>
      </c>
      <c r="AX153" s="13" t="s">
        <v>85</v>
      </c>
      <c r="AY153" s="161" t="s">
        <v>348</v>
      </c>
    </row>
    <row r="154" spans="2:65" s="1" customFormat="1" ht="24.15" customHeight="1">
      <c r="B154" s="33"/>
      <c r="C154" s="178" t="s">
        <v>465</v>
      </c>
      <c r="D154" s="178" t="s">
        <v>496</v>
      </c>
      <c r="E154" s="179" t="s">
        <v>2530</v>
      </c>
      <c r="F154" s="180" t="s">
        <v>2531</v>
      </c>
      <c r="G154" s="181" t="s">
        <v>515</v>
      </c>
      <c r="H154" s="182">
        <v>1</v>
      </c>
      <c r="I154" s="183"/>
      <c r="J154" s="184">
        <f>ROUND(I154*H154,2)</f>
        <v>0</v>
      </c>
      <c r="K154" s="180" t="s">
        <v>356</v>
      </c>
      <c r="L154" s="185"/>
      <c r="M154" s="186" t="s">
        <v>32</v>
      </c>
      <c r="N154" s="187" t="s">
        <v>49</v>
      </c>
      <c r="P154" s="145">
        <f>O154*H154</f>
        <v>0</v>
      </c>
      <c r="Q154" s="145">
        <v>0.16</v>
      </c>
      <c r="R154" s="145">
        <f>Q154*H154</f>
        <v>0.16</v>
      </c>
      <c r="S154" s="145">
        <v>0</v>
      </c>
      <c r="T154" s="146">
        <f>S154*H154</f>
        <v>0</v>
      </c>
      <c r="AR154" s="147" t="s">
        <v>433</v>
      </c>
      <c r="AT154" s="147" t="s">
        <v>496</v>
      </c>
      <c r="AU154" s="147" t="s">
        <v>87</v>
      </c>
      <c r="AY154" s="17" t="s">
        <v>348</v>
      </c>
      <c r="BE154" s="148">
        <f>IF(N154="základní",J154,0)</f>
        <v>0</v>
      </c>
      <c r="BF154" s="148">
        <f>IF(N154="snížená",J154,0)</f>
        <v>0</v>
      </c>
      <c r="BG154" s="148">
        <f>IF(N154="zákl. přenesená",J154,0)</f>
        <v>0</v>
      </c>
      <c r="BH154" s="148">
        <f>IF(N154="sníž. přenesená",J154,0)</f>
        <v>0</v>
      </c>
      <c r="BI154" s="148">
        <f>IF(N154="nulová",J154,0)</f>
        <v>0</v>
      </c>
      <c r="BJ154" s="17" t="s">
        <v>85</v>
      </c>
      <c r="BK154" s="148">
        <f>ROUND(I154*H154,2)</f>
        <v>0</v>
      </c>
      <c r="BL154" s="17" t="s">
        <v>133</v>
      </c>
      <c r="BM154" s="147" t="s">
        <v>2532</v>
      </c>
    </row>
    <row r="155" spans="2:65" s="1" customFormat="1" ht="134.4">
      <c r="B155" s="33"/>
      <c r="D155" s="154" t="s">
        <v>589</v>
      </c>
      <c r="F155" s="188" t="s">
        <v>2533</v>
      </c>
      <c r="I155" s="151"/>
      <c r="L155" s="33"/>
      <c r="M155" s="152"/>
      <c r="T155" s="54"/>
      <c r="AT155" s="17" t="s">
        <v>589</v>
      </c>
      <c r="AU155" s="17" t="s">
        <v>87</v>
      </c>
    </row>
    <row r="156" spans="2:65" s="1" customFormat="1" ht="37.799999999999997" customHeight="1">
      <c r="B156" s="33"/>
      <c r="C156" s="136" t="s">
        <v>8</v>
      </c>
      <c r="D156" s="136" t="s">
        <v>352</v>
      </c>
      <c r="E156" s="137" t="s">
        <v>2534</v>
      </c>
      <c r="F156" s="138" t="s">
        <v>2535</v>
      </c>
      <c r="G156" s="139" t="s">
        <v>515</v>
      </c>
      <c r="H156" s="140">
        <v>4</v>
      </c>
      <c r="I156" s="141"/>
      <c r="J156" s="142">
        <f>ROUND(I156*H156,2)</f>
        <v>0</v>
      </c>
      <c r="K156" s="138" t="s">
        <v>356</v>
      </c>
      <c r="L156" s="33"/>
      <c r="M156" s="143" t="s">
        <v>32</v>
      </c>
      <c r="N156" s="144" t="s">
        <v>49</v>
      </c>
      <c r="P156" s="145">
        <f>O156*H156</f>
        <v>0</v>
      </c>
      <c r="Q156" s="145">
        <v>1.0000000000000001E-5</v>
      </c>
      <c r="R156" s="145">
        <f>Q156*H156</f>
        <v>4.0000000000000003E-5</v>
      </c>
      <c r="S156" s="145">
        <v>0</v>
      </c>
      <c r="T156" s="146">
        <f>S156*H156</f>
        <v>0</v>
      </c>
      <c r="AR156" s="147" t="s">
        <v>133</v>
      </c>
      <c r="AT156" s="147" t="s">
        <v>352</v>
      </c>
      <c r="AU156" s="147" t="s">
        <v>87</v>
      </c>
      <c r="AY156" s="17" t="s">
        <v>348</v>
      </c>
      <c r="BE156" s="148">
        <f>IF(N156="základní",J156,0)</f>
        <v>0</v>
      </c>
      <c r="BF156" s="148">
        <f>IF(N156="snížená",J156,0)</f>
        <v>0</v>
      </c>
      <c r="BG156" s="148">
        <f>IF(N156="zákl. přenesená",J156,0)</f>
        <v>0</v>
      </c>
      <c r="BH156" s="148">
        <f>IF(N156="sníž. přenesená",J156,0)</f>
        <v>0</v>
      </c>
      <c r="BI156" s="148">
        <f>IF(N156="nulová",J156,0)</f>
        <v>0</v>
      </c>
      <c r="BJ156" s="17" t="s">
        <v>85</v>
      </c>
      <c r="BK156" s="148">
        <f>ROUND(I156*H156,2)</f>
        <v>0</v>
      </c>
      <c r="BL156" s="17" t="s">
        <v>133</v>
      </c>
      <c r="BM156" s="147" t="s">
        <v>2536</v>
      </c>
    </row>
    <row r="157" spans="2:65" s="1" customFormat="1" ht="10.199999999999999">
      <c r="B157" s="33"/>
      <c r="D157" s="149" t="s">
        <v>358</v>
      </c>
      <c r="F157" s="150" t="s">
        <v>2537</v>
      </c>
      <c r="I157" s="151"/>
      <c r="L157" s="33"/>
      <c r="M157" s="152"/>
      <c r="T157" s="54"/>
      <c r="AT157" s="17" t="s">
        <v>358</v>
      </c>
      <c r="AU157" s="17" t="s">
        <v>87</v>
      </c>
    </row>
    <row r="158" spans="2:65" s="12" customFormat="1" ht="10.199999999999999">
      <c r="B158" s="153"/>
      <c r="D158" s="154" t="s">
        <v>360</v>
      </c>
      <c r="E158" s="155" t="s">
        <v>32</v>
      </c>
      <c r="F158" s="156" t="s">
        <v>2493</v>
      </c>
      <c r="H158" s="155" t="s">
        <v>32</v>
      </c>
      <c r="I158" s="157"/>
      <c r="L158" s="153"/>
      <c r="M158" s="158"/>
      <c r="T158" s="159"/>
      <c r="AT158" s="155" t="s">
        <v>360</v>
      </c>
      <c r="AU158" s="155" t="s">
        <v>87</v>
      </c>
      <c r="AV158" s="12" t="s">
        <v>85</v>
      </c>
      <c r="AW158" s="12" t="s">
        <v>39</v>
      </c>
      <c r="AX158" s="12" t="s">
        <v>78</v>
      </c>
      <c r="AY158" s="155" t="s">
        <v>348</v>
      </c>
    </row>
    <row r="159" spans="2:65" s="12" customFormat="1" ht="10.199999999999999">
      <c r="B159" s="153"/>
      <c r="D159" s="154" t="s">
        <v>360</v>
      </c>
      <c r="E159" s="155" t="s">
        <v>32</v>
      </c>
      <c r="F159" s="156" t="s">
        <v>2494</v>
      </c>
      <c r="H159" s="155" t="s">
        <v>32</v>
      </c>
      <c r="I159" s="157"/>
      <c r="L159" s="153"/>
      <c r="M159" s="158"/>
      <c r="T159" s="159"/>
      <c r="AT159" s="155" t="s">
        <v>360</v>
      </c>
      <c r="AU159" s="155" t="s">
        <v>87</v>
      </c>
      <c r="AV159" s="12" t="s">
        <v>85</v>
      </c>
      <c r="AW159" s="12" t="s">
        <v>39</v>
      </c>
      <c r="AX159" s="12" t="s">
        <v>78</v>
      </c>
      <c r="AY159" s="155" t="s">
        <v>348</v>
      </c>
    </row>
    <row r="160" spans="2:65" s="12" customFormat="1" ht="10.199999999999999">
      <c r="B160" s="153"/>
      <c r="D160" s="154" t="s">
        <v>360</v>
      </c>
      <c r="E160" s="155" t="s">
        <v>32</v>
      </c>
      <c r="F160" s="156" t="s">
        <v>2538</v>
      </c>
      <c r="H160" s="155" t="s">
        <v>32</v>
      </c>
      <c r="I160" s="157"/>
      <c r="L160" s="153"/>
      <c r="M160" s="158"/>
      <c r="T160" s="159"/>
      <c r="AT160" s="155" t="s">
        <v>360</v>
      </c>
      <c r="AU160" s="155" t="s">
        <v>87</v>
      </c>
      <c r="AV160" s="12" t="s">
        <v>85</v>
      </c>
      <c r="AW160" s="12" t="s">
        <v>39</v>
      </c>
      <c r="AX160" s="12" t="s">
        <v>78</v>
      </c>
      <c r="AY160" s="155" t="s">
        <v>348</v>
      </c>
    </row>
    <row r="161" spans="2:65" s="13" customFormat="1" ht="10.199999999999999">
      <c r="B161" s="160"/>
      <c r="D161" s="154" t="s">
        <v>360</v>
      </c>
      <c r="E161" s="161" t="s">
        <v>32</v>
      </c>
      <c r="F161" s="162" t="s">
        <v>1099</v>
      </c>
      <c r="H161" s="163">
        <v>4</v>
      </c>
      <c r="I161" s="164"/>
      <c r="L161" s="160"/>
      <c r="M161" s="165"/>
      <c r="T161" s="166"/>
      <c r="AT161" s="161" t="s">
        <v>360</v>
      </c>
      <c r="AU161" s="161" t="s">
        <v>87</v>
      </c>
      <c r="AV161" s="13" t="s">
        <v>87</v>
      </c>
      <c r="AW161" s="13" t="s">
        <v>39</v>
      </c>
      <c r="AX161" s="13" t="s">
        <v>85</v>
      </c>
      <c r="AY161" s="161" t="s">
        <v>348</v>
      </c>
    </row>
    <row r="162" spans="2:65" s="1" customFormat="1" ht="33" customHeight="1">
      <c r="B162" s="33"/>
      <c r="C162" s="136" t="s">
        <v>474</v>
      </c>
      <c r="D162" s="136" t="s">
        <v>352</v>
      </c>
      <c r="E162" s="137" t="s">
        <v>2539</v>
      </c>
      <c r="F162" s="138" t="s">
        <v>2540</v>
      </c>
      <c r="G162" s="139" t="s">
        <v>515</v>
      </c>
      <c r="H162" s="140">
        <v>4</v>
      </c>
      <c r="I162" s="141"/>
      <c r="J162" s="142">
        <f>ROUND(I162*H162,2)</f>
        <v>0</v>
      </c>
      <c r="K162" s="138" t="s">
        <v>356</v>
      </c>
      <c r="L162" s="33"/>
      <c r="M162" s="143" t="s">
        <v>32</v>
      </c>
      <c r="N162" s="144" t="s">
        <v>49</v>
      </c>
      <c r="P162" s="145">
        <f>O162*H162</f>
        <v>0</v>
      </c>
      <c r="Q162" s="145">
        <v>1E-4</v>
      </c>
      <c r="R162" s="145">
        <f>Q162*H162</f>
        <v>4.0000000000000002E-4</v>
      </c>
      <c r="S162" s="145">
        <v>0</v>
      </c>
      <c r="T162" s="146">
        <f>S162*H162</f>
        <v>0</v>
      </c>
      <c r="AR162" s="147" t="s">
        <v>133</v>
      </c>
      <c r="AT162" s="147" t="s">
        <v>352</v>
      </c>
      <c r="AU162" s="147" t="s">
        <v>87</v>
      </c>
      <c r="AY162" s="17" t="s">
        <v>348</v>
      </c>
      <c r="BE162" s="148">
        <f>IF(N162="základní",J162,0)</f>
        <v>0</v>
      </c>
      <c r="BF162" s="148">
        <f>IF(N162="snížená",J162,0)</f>
        <v>0</v>
      </c>
      <c r="BG162" s="148">
        <f>IF(N162="zákl. přenesená",J162,0)</f>
        <v>0</v>
      </c>
      <c r="BH162" s="148">
        <f>IF(N162="sníž. přenesená",J162,0)</f>
        <v>0</v>
      </c>
      <c r="BI162" s="148">
        <f>IF(N162="nulová",J162,0)</f>
        <v>0</v>
      </c>
      <c r="BJ162" s="17" t="s">
        <v>85</v>
      </c>
      <c r="BK162" s="148">
        <f>ROUND(I162*H162,2)</f>
        <v>0</v>
      </c>
      <c r="BL162" s="17" t="s">
        <v>133</v>
      </c>
      <c r="BM162" s="147" t="s">
        <v>2541</v>
      </c>
    </row>
    <row r="163" spans="2:65" s="1" customFormat="1" ht="10.199999999999999">
      <c r="B163" s="33"/>
      <c r="D163" s="149" t="s">
        <v>358</v>
      </c>
      <c r="F163" s="150" t="s">
        <v>2542</v>
      </c>
      <c r="I163" s="151"/>
      <c r="L163" s="33"/>
      <c r="M163" s="152"/>
      <c r="T163" s="54"/>
      <c r="AT163" s="17" t="s">
        <v>358</v>
      </c>
      <c r="AU163" s="17" t="s">
        <v>87</v>
      </c>
    </row>
    <row r="164" spans="2:65" s="12" customFormat="1" ht="10.199999999999999">
      <c r="B164" s="153"/>
      <c r="D164" s="154" t="s">
        <v>360</v>
      </c>
      <c r="E164" s="155" t="s">
        <v>32</v>
      </c>
      <c r="F164" s="156" t="s">
        <v>2493</v>
      </c>
      <c r="H164" s="155" t="s">
        <v>32</v>
      </c>
      <c r="I164" s="157"/>
      <c r="L164" s="153"/>
      <c r="M164" s="158"/>
      <c r="T164" s="159"/>
      <c r="AT164" s="155" t="s">
        <v>360</v>
      </c>
      <c r="AU164" s="155" t="s">
        <v>87</v>
      </c>
      <c r="AV164" s="12" t="s">
        <v>85</v>
      </c>
      <c r="AW164" s="12" t="s">
        <v>39</v>
      </c>
      <c r="AX164" s="12" t="s">
        <v>78</v>
      </c>
      <c r="AY164" s="155" t="s">
        <v>348</v>
      </c>
    </row>
    <row r="165" spans="2:65" s="12" customFormat="1" ht="10.199999999999999">
      <c r="B165" s="153"/>
      <c r="D165" s="154" t="s">
        <v>360</v>
      </c>
      <c r="E165" s="155" t="s">
        <v>32</v>
      </c>
      <c r="F165" s="156" t="s">
        <v>2494</v>
      </c>
      <c r="H165" s="155" t="s">
        <v>32</v>
      </c>
      <c r="I165" s="157"/>
      <c r="L165" s="153"/>
      <c r="M165" s="158"/>
      <c r="T165" s="159"/>
      <c r="AT165" s="155" t="s">
        <v>360</v>
      </c>
      <c r="AU165" s="155" t="s">
        <v>87</v>
      </c>
      <c r="AV165" s="12" t="s">
        <v>85</v>
      </c>
      <c r="AW165" s="12" t="s">
        <v>39</v>
      </c>
      <c r="AX165" s="12" t="s">
        <v>78</v>
      </c>
      <c r="AY165" s="155" t="s">
        <v>348</v>
      </c>
    </row>
    <row r="166" spans="2:65" s="12" customFormat="1" ht="10.199999999999999">
      <c r="B166" s="153"/>
      <c r="D166" s="154" t="s">
        <v>360</v>
      </c>
      <c r="E166" s="155" t="s">
        <v>32</v>
      </c>
      <c r="F166" s="156" t="s">
        <v>2538</v>
      </c>
      <c r="H166" s="155" t="s">
        <v>32</v>
      </c>
      <c r="I166" s="157"/>
      <c r="L166" s="153"/>
      <c r="M166" s="158"/>
      <c r="T166" s="159"/>
      <c r="AT166" s="155" t="s">
        <v>360</v>
      </c>
      <c r="AU166" s="155" t="s">
        <v>87</v>
      </c>
      <c r="AV166" s="12" t="s">
        <v>85</v>
      </c>
      <c r="AW166" s="12" t="s">
        <v>39</v>
      </c>
      <c r="AX166" s="12" t="s">
        <v>78</v>
      </c>
      <c r="AY166" s="155" t="s">
        <v>348</v>
      </c>
    </row>
    <row r="167" spans="2:65" s="13" customFormat="1" ht="10.199999999999999">
      <c r="B167" s="160"/>
      <c r="D167" s="154" t="s">
        <v>360</v>
      </c>
      <c r="E167" s="161" t="s">
        <v>32</v>
      </c>
      <c r="F167" s="162" t="s">
        <v>1099</v>
      </c>
      <c r="H167" s="163">
        <v>4</v>
      </c>
      <c r="I167" s="164"/>
      <c r="L167" s="160"/>
      <c r="M167" s="165"/>
      <c r="T167" s="166"/>
      <c r="AT167" s="161" t="s">
        <v>360</v>
      </c>
      <c r="AU167" s="161" t="s">
        <v>87</v>
      </c>
      <c r="AV167" s="13" t="s">
        <v>87</v>
      </c>
      <c r="AW167" s="13" t="s">
        <v>39</v>
      </c>
      <c r="AX167" s="13" t="s">
        <v>85</v>
      </c>
      <c r="AY167" s="161" t="s">
        <v>348</v>
      </c>
    </row>
    <row r="168" spans="2:65" s="11" customFormat="1" ht="22.8" customHeight="1">
      <c r="B168" s="124"/>
      <c r="D168" s="125" t="s">
        <v>77</v>
      </c>
      <c r="E168" s="134" t="s">
        <v>1397</v>
      </c>
      <c r="F168" s="134" t="s">
        <v>1398</v>
      </c>
      <c r="I168" s="127"/>
      <c r="J168" s="135">
        <f>BK168</f>
        <v>0</v>
      </c>
      <c r="L168" s="124"/>
      <c r="M168" s="129"/>
      <c r="P168" s="130">
        <f>SUM(P169:P170)</f>
        <v>0</v>
      </c>
      <c r="R168" s="130">
        <f>SUM(R169:R170)</f>
        <v>0</v>
      </c>
      <c r="T168" s="131">
        <f>SUM(T169:T170)</f>
        <v>0</v>
      </c>
      <c r="AR168" s="125" t="s">
        <v>85</v>
      </c>
      <c r="AT168" s="132" t="s">
        <v>77</v>
      </c>
      <c r="AU168" s="132" t="s">
        <v>85</v>
      </c>
      <c r="AY168" s="125" t="s">
        <v>348</v>
      </c>
      <c r="BK168" s="133">
        <f>SUM(BK169:BK170)</f>
        <v>0</v>
      </c>
    </row>
    <row r="169" spans="2:65" s="1" customFormat="1" ht="24.15" customHeight="1">
      <c r="B169" s="33"/>
      <c r="C169" s="136" t="s">
        <v>477</v>
      </c>
      <c r="D169" s="136" t="s">
        <v>352</v>
      </c>
      <c r="E169" s="137" t="s">
        <v>2060</v>
      </c>
      <c r="F169" s="138" t="s">
        <v>2061</v>
      </c>
      <c r="G169" s="139" t="s">
        <v>408</v>
      </c>
      <c r="H169" s="140">
        <v>0.45200000000000001</v>
      </c>
      <c r="I169" s="141"/>
      <c r="J169" s="142">
        <f>ROUND(I169*H169,2)</f>
        <v>0</v>
      </c>
      <c r="K169" s="138" t="s">
        <v>356</v>
      </c>
      <c r="L169" s="33"/>
      <c r="M169" s="143" t="s">
        <v>32</v>
      </c>
      <c r="N169" s="144" t="s">
        <v>49</v>
      </c>
      <c r="P169" s="145">
        <f>O169*H169</f>
        <v>0</v>
      </c>
      <c r="Q169" s="145">
        <v>0</v>
      </c>
      <c r="R169" s="145">
        <f>Q169*H169</f>
        <v>0</v>
      </c>
      <c r="S169" s="145">
        <v>0</v>
      </c>
      <c r="T169" s="146">
        <f>S169*H169</f>
        <v>0</v>
      </c>
      <c r="AR169" s="147" t="s">
        <v>133</v>
      </c>
      <c r="AT169" s="147" t="s">
        <v>352</v>
      </c>
      <c r="AU169" s="147" t="s">
        <v>87</v>
      </c>
      <c r="AY169" s="17" t="s">
        <v>348</v>
      </c>
      <c r="BE169" s="148">
        <f>IF(N169="základní",J169,0)</f>
        <v>0</v>
      </c>
      <c r="BF169" s="148">
        <f>IF(N169="snížená",J169,0)</f>
        <v>0</v>
      </c>
      <c r="BG169" s="148">
        <f>IF(N169="zákl. přenesená",J169,0)</f>
        <v>0</v>
      </c>
      <c r="BH169" s="148">
        <f>IF(N169="sníž. přenesená",J169,0)</f>
        <v>0</v>
      </c>
      <c r="BI169" s="148">
        <f>IF(N169="nulová",J169,0)</f>
        <v>0</v>
      </c>
      <c r="BJ169" s="17" t="s">
        <v>85</v>
      </c>
      <c r="BK169" s="148">
        <f>ROUND(I169*H169,2)</f>
        <v>0</v>
      </c>
      <c r="BL169" s="17" t="s">
        <v>133</v>
      </c>
      <c r="BM169" s="147" t="s">
        <v>2543</v>
      </c>
    </row>
    <row r="170" spans="2:65" s="1" customFormat="1" ht="10.199999999999999">
      <c r="B170" s="33"/>
      <c r="D170" s="149" t="s">
        <v>358</v>
      </c>
      <c r="F170" s="150" t="s">
        <v>2063</v>
      </c>
      <c r="I170" s="151"/>
      <c r="L170" s="33"/>
      <c r="M170" s="192"/>
      <c r="N170" s="193"/>
      <c r="O170" s="193"/>
      <c r="P170" s="193"/>
      <c r="Q170" s="193"/>
      <c r="R170" s="193"/>
      <c r="S170" s="193"/>
      <c r="T170" s="194"/>
      <c r="AT170" s="17" t="s">
        <v>358</v>
      </c>
      <c r="AU170" s="17" t="s">
        <v>87</v>
      </c>
    </row>
    <row r="171" spans="2:65" s="1" customFormat="1" ht="6.9" customHeight="1">
      <c r="B171" s="42"/>
      <c r="C171" s="43"/>
      <c r="D171" s="43"/>
      <c r="E171" s="43"/>
      <c r="F171" s="43"/>
      <c r="G171" s="43"/>
      <c r="H171" s="43"/>
      <c r="I171" s="43"/>
      <c r="J171" s="43"/>
      <c r="K171" s="43"/>
      <c r="L171" s="33"/>
    </row>
  </sheetData>
  <sheetProtection algorithmName="SHA-512" hashValue="dIQju8ArQe6B+P3/lLuAimq+rM9Oy2Z+NrLdZzxsIjO4MDwu8bMFcz/+dyzsdobSxkHuaLqCOn5A2deZ4YwZAA==" saltValue="dulnTg2/NfjZXBN0GNquFIUty8Up8edsdOt22jt5Yix0F4AeX/cMSt8wVbyhsyMJNYZI77BgxdvOKuJcalwgXA==" spinCount="100000" sheet="1" objects="1" scenarios="1" formatColumns="0" formatRows="0" autoFilter="0"/>
  <autoFilter ref="C89:K170" xr:uid="{00000000-0009-0000-0000-000005000000}"/>
  <mergeCells count="12">
    <mergeCell ref="E82:H82"/>
    <mergeCell ref="L2:V2"/>
    <mergeCell ref="E50:H50"/>
    <mergeCell ref="E52:H52"/>
    <mergeCell ref="E54:H54"/>
    <mergeCell ref="E78:H78"/>
    <mergeCell ref="E80:H80"/>
    <mergeCell ref="E7:H7"/>
    <mergeCell ref="E9:H9"/>
    <mergeCell ref="E11:H11"/>
    <mergeCell ref="E20:H20"/>
    <mergeCell ref="E29:H29"/>
  </mergeCells>
  <hyperlinks>
    <hyperlink ref="F94" r:id="rId1" xr:uid="{00000000-0004-0000-0500-000000000000}"/>
    <hyperlink ref="F100" r:id="rId2" xr:uid="{00000000-0004-0000-0500-000001000000}"/>
    <hyperlink ref="F105" r:id="rId3" xr:uid="{00000000-0004-0000-0500-000002000000}"/>
    <hyperlink ref="F111" r:id="rId4" xr:uid="{00000000-0004-0000-0500-000003000000}"/>
    <hyperlink ref="F118" r:id="rId5" xr:uid="{00000000-0004-0000-0500-000004000000}"/>
    <hyperlink ref="F124" r:id="rId6" xr:uid="{00000000-0004-0000-0500-000005000000}"/>
    <hyperlink ref="F131" r:id="rId7" xr:uid="{00000000-0004-0000-0500-000006000000}"/>
    <hyperlink ref="F137" r:id="rId8" xr:uid="{00000000-0004-0000-0500-000007000000}"/>
    <hyperlink ref="F143" r:id="rId9" xr:uid="{00000000-0004-0000-0500-000008000000}"/>
    <hyperlink ref="F150" r:id="rId10" xr:uid="{00000000-0004-0000-0500-000009000000}"/>
    <hyperlink ref="F157" r:id="rId11" xr:uid="{00000000-0004-0000-0500-00000A000000}"/>
    <hyperlink ref="F163" r:id="rId12" xr:uid="{00000000-0004-0000-0500-00000B000000}"/>
    <hyperlink ref="F170" r:id="rId13" xr:uid="{00000000-0004-0000-0500-00000C000000}"/>
  </hyperlinks>
  <pageMargins left="0.39370078740157483" right="0.39370078740157483" top="0.39370078740157483" bottom="0.39370078740157483" header="0" footer="0"/>
  <pageSetup paperSize="9" scale="76" fitToHeight="100" orientation="portrait" blackAndWhite="1" r:id="rId14"/>
  <headerFooter>
    <oddHeader xml:space="preserve">&amp;LTÁBOR - SÍDLIŠTĚ NAD LUŽNICÍ - NÁMĚSTÍ PŘÁTELSTVÍ, ČÁST A&amp;CDOPAS s.r.o.&amp;RPOLOŽKOVÝ VÝKAZ VÝMĚR
</oddHeader>
    <oddFooter>&amp;LSO 09 - Mobiliář&amp;CStrana &amp;P z &amp;N&amp;RPoložkový soupis prací</oddFooter>
  </headerFooter>
  <drawing r:id="rId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737"/>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56" ht="36.9" customHeight="1">
      <c r="L2" s="316"/>
      <c r="M2" s="316"/>
      <c r="N2" s="316"/>
      <c r="O2" s="316"/>
      <c r="P2" s="316"/>
      <c r="Q2" s="316"/>
      <c r="R2" s="316"/>
      <c r="S2" s="316"/>
      <c r="T2" s="316"/>
      <c r="U2" s="316"/>
      <c r="V2" s="316"/>
      <c r="AT2" s="17" t="s">
        <v>106</v>
      </c>
      <c r="AZ2" s="91" t="s">
        <v>178</v>
      </c>
      <c r="BA2" s="91" t="s">
        <v>2544</v>
      </c>
      <c r="BB2" s="91" t="s">
        <v>32</v>
      </c>
      <c r="BC2" s="91" t="s">
        <v>2545</v>
      </c>
      <c r="BD2" s="91" t="s">
        <v>113</v>
      </c>
    </row>
    <row r="3" spans="2:56" ht="6.9" customHeight="1">
      <c r="B3" s="18"/>
      <c r="C3" s="19"/>
      <c r="D3" s="19"/>
      <c r="E3" s="19"/>
      <c r="F3" s="19"/>
      <c r="G3" s="19"/>
      <c r="H3" s="19"/>
      <c r="I3" s="19"/>
      <c r="J3" s="19"/>
      <c r="K3" s="19"/>
      <c r="L3" s="20"/>
      <c r="AT3" s="17" t="s">
        <v>87</v>
      </c>
      <c r="AZ3" s="91" t="s">
        <v>181</v>
      </c>
      <c r="BA3" s="91" t="s">
        <v>2546</v>
      </c>
      <c r="BB3" s="91" t="s">
        <v>32</v>
      </c>
      <c r="BC3" s="91" t="s">
        <v>2545</v>
      </c>
      <c r="BD3" s="91" t="s">
        <v>113</v>
      </c>
    </row>
    <row r="4" spans="2:56" ht="24.9" customHeight="1">
      <c r="B4" s="20"/>
      <c r="D4" s="21" t="s">
        <v>117</v>
      </c>
      <c r="L4" s="20"/>
      <c r="M4" s="92" t="s">
        <v>10</v>
      </c>
      <c r="AT4" s="17" t="s">
        <v>4</v>
      </c>
      <c r="AZ4" s="91" t="s">
        <v>184</v>
      </c>
      <c r="BA4" s="91" t="s">
        <v>2547</v>
      </c>
      <c r="BB4" s="91" t="s">
        <v>32</v>
      </c>
      <c r="BC4" s="91" t="s">
        <v>2548</v>
      </c>
      <c r="BD4" s="91" t="s">
        <v>113</v>
      </c>
    </row>
    <row r="5" spans="2:56" ht="6.9" customHeight="1">
      <c r="B5" s="20"/>
      <c r="L5" s="20"/>
      <c r="AZ5" s="91" t="s">
        <v>187</v>
      </c>
      <c r="BA5" s="91" t="s">
        <v>2549</v>
      </c>
      <c r="BB5" s="91" t="s">
        <v>32</v>
      </c>
      <c r="BC5" s="91" t="s">
        <v>2550</v>
      </c>
      <c r="BD5" s="91" t="s">
        <v>113</v>
      </c>
    </row>
    <row r="6" spans="2:56" ht="12" customHeight="1">
      <c r="B6" s="20"/>
      <c r="D6" s="27" t="s">
        <v>16</v>
      </c>
      <c r="L6" s="20"/>
      <c r="AZ6" s="91" t="s">
        <v>190</v>
      </c>
      <c r="BA6" s="91" t="s">
        <v>2551</v>
      </c>
      <c r="BB6" s="91" t="s">
        <v>32</v>
      </c>
      <c r="BC6" s="91" t="s">
        <v>2552</v>
      </c>
      <c r="BD6" s="91" t="s">
        <v>113</v>
      </c>
    </row>
    <row r="7" spans="2:56" ht="16.5" customHeight="1">
      <c r="B7" s="20"/>
      <c r="E7" s="331" t="str">
        <f>'Rekapitulace stavby'!K6</f>
        <v>Tábor - Sídliště Nad Lužnicí - Náměstí Přátelství, část A</v>
      </c>
      <c r="F7" s="332"/>
      <c r="G7" s="332"/>
      <c r="H7" s="332"/>
      <c r="L7" s="20"/>
      <c r="AZ7" s="91" t="s">
        <v>193</v>
      </c>
      <c r="BA7" s="91" t="s">
        <v>2553</v>
      </c>
      <c r="BB7" s="91" t="s">
        <v>32</v>
      </c>
      <c r="BC7" s="91" t="s">
        <v>2550</v>
      </c>
      <c r="BD7" s="91" t="s">
        <v>113</v>
      </c>
    </row>
    <row r="8" spans="2:56" ht="12" customHeight="1">
      <c r="B8" s="20"/>
      <c r="D8" s="27" t="s">
        <v>130</v>
      </c>
      <c r="L8" s="20"/>
      <c r="AZ8" s="91" t="s">
        <v>195</v>
      </c>
      <c r="BA8" s="91" t="s">
        <v>2554</v>
      </c>
      <c r="BB8" s="91" t="s">
        <v>32</v>
      </c>
      <c r="BC8" s="91" t="s">
        <v>2545</v>
      </c>
      <c r="BD8" s="91" t="s">
        <v>113</v>
      </c>
    </row>
    <row r="9" spans="2:56" s="1" customFormat="1" ht="16.5" customHeight="1">
      <c r="B9" s="33"/>
      <c r="E9" s="331" t="s">
        <v>2078</v>
      </c>
      <c r="F9" s="333"/>
      <c r="G9" s="333"/>
      <c r="H9" s="333"/>
      <c r="L9" s="33"/>
      <c r="AZ9" s="91" t="s">
        <v>198</v>
      </c>
      <c r="BA9" s="91" t="s">
        <v>2555</v>
      </c>
      <c r="BB9" s="91" t="s">
        <v>32</v>
      </c>
      <c r="BC9" s="91" t="s">
        <v>2545</v>
      </c>
      <c r="BD9" s="91" t="s">
        <v>113</v>
      </c>
    </row>
    <row r="10" spans="2:56" s="1" customFormat="1" ht="12" customHeight="1">
      <c r="B10" s="33"/>
      <c r="D10" s="27" t="s">
        <v>138</v>
      </c>
      <c r="L10" s="33"/>
      <c r="AZ10" s="91" t="s">
        <v>201</v>
      </c>
      <c r="BA10" s="91" t="s">
        <v>2556</v>
      </c>
      <c r="BB10" s="91" t="s">
        <v>32</v>
      </c>
      <c r="BC10" s="91" t="s">
        <v>2557</v>
      </c>
      <c r="BD10" s="91" t="s">
        <v>113</v>
      </c>
    </row>
    <row r="11" spans="2:56" s="1" customFormat="1" ht="16.5" customHeight="1">
      <c r="B11" s="33"/>
      <c r="E11" s="290" t="s">
        <v>1512</v>
      </c>
      <c r="F11" s="333"/>
      <c r="G11" s="333"/>
      <c r="H11" s="333"/>
      <c r="L11" s="33"/>
      <c r="AZ11" s="91" t="s">
        <v>204</v>
      </c>
      <c r="BA11" s="91" t="s">
        <v>2558</v>
      </c>
      <c r="BB11" s="91" t="s">
        <v>32</v>
      </c>
      <c r="BC11" s="91" t="s">
        <v>2559</v>
      </c>
      <c r="BD11" s="91" t="s">
        <v>113</v>
      </c>
    </row>
    <row r="12" spans="2:56" s="1" customFormat="1" ht="10.199999999999999">
      <c r="B12" s="33"/>
      <c r="L12" s="33"/>
      <c r="AZ12" s="91" t="s">
        <v>207</v>
      </c>
      <c r="BA12" s="91" t="s">
        <v>2560</v>
      </c>
      <c r="BB12" s="91" t="s">
        <v>32</v>
      </c>
      <c r="BC12" s="91" t="s">
        <v>2545</v>
      </c>
      <c r="BD12" s="91" t="s">
        <v>113</v>
      </c>
    </row>
    <row r="13" spans="2:56" s="1" customFormat="1" ht="12" customHeight="1">
      <c r="B13" s="33"/>
      <c r="D13" s="27" t="s">
        <v>18</v>
      </c>
      <c r="F13" s="25" t="s">
        <v>32</v>
      </c>
      <c r="I13" s="27" t="s">
        <v>20</v>
      </c>
      <c r="J13" s="25" t="s">
        <v>32</v>
      </c>
      <c r="L13" s="33"/>
      <c r="AZ13" s="91" t="s">
        <v>210</v>
      </c>
      <c r="BA13" s="91" t="s">
        <v>2561</v>
      </c>
      <c r="BB13" s="91" t="s">
        <v>32</v>
      </c>
      <c r="BC13" s="91" t="s">
        <v>842</v>
      </c>
      <c r="BD13" s="91" t="s">
        <v>113</v>
      </c>
    </row>
    <row r="14" spans="2:56" s="1" customFormat="1" ht="12" customHeight="1">
      <c r="B14" s="33"/>
      <c r="D14" s="27" t="s">
        <v>22</v>
      </c>
      <c r="F14" s="25" t="s">
        <v>23</v>
      </c>
      <c r="I14" s="27" t="s">
        <v>24</v>
      </c>
      <c r="J14" s="50" t="str">
        <f>'Rekapitulace stavby'!AN8</f>
        <v>20. 6. 2024</v>
      </c>
      <c r="L14" s="33"/>
      <c r="AZ14" s="91" t="s">
        <v>213</v>
      </c>
      <c r="BA14" s="91" t="s">
        <v>2562</v>
      </c>
      <c r="BB14" s="91" t="s">
        <v>32</v>
      </c>
      <c r="BC14" s="91" t="s">
        <v>1232</v>
      </c>
      <c r="BD14" s="91" t="s">
        <v>113</v>
      </c>
    </row>
    <row r="15" spans="2:56" s="1" customFormat="1" ht="10.8" customHeight="1">
      <c r="B15" s="33"/>
      <c r="L15" s="33"/>
      <c r="AZ15" s="91" t="s">
        <v>216</v>
      </c>
      <c r="BA15" s="91" t="s">
        <v>2563</v>
      </c>
      <c r="BB15" s="91" t="s">
        <v>32</v>
      </c>
      <c r="BC15" s="91" t="s">
        <v>2564</v>
      </c>
      <c r="BD15" s="91" t="s">
        <v>113</v>
      </c>
    </row>
    <row r="16" spans="2:56" s="1" customFormat="1" ht="12" customHeight="1">
      <c r="B16" s="33"/>
      <c r="D16" s="27" t="s">
        <v>30</v>
      </c>
      <c r="I16" s="27" t="s">
        <v>31</v>
      </c>
      <c r="J16" s="25" t="s">
        <v>32</v>
      </c>
      <c r="L16" s="33"/>
      <c r="AZ16" s="91" t="s">
        <v>219</v>
      </c>
      <c r="BA16" s="91" t="s">
        <v>2565</v>
      </c>
      <c r="BB16" s="91" t="s">
        <v>32</v>
      </c>
      <c r="BC16" s="91" t="s">
        <v>2566</v>
      </c>
      <c r="BD16" s="91" t="s">
        <v>113</v>
      </c>
    </row>
    <row r="17" spans="2:56" s="1" customFormat="1" ht="18" customHeight="1">
      <c r="B17" s="33"/>
      <c r="E17" s="25" t="s">
        <v>33</v>
      </c>
      <c r="I17" s="27" t="s">
        <v>34</v>
      </c>
      <c r="J17" s="25" t="s">
        <v>32</v>
      </c>
      <c r="L17" s="33"/>
      <c r="AZ17" s="91" t="s">
        <v>222</v>
      </c>
      <c r="BA17" s="91" t="s">
        <v>2567</v>
      </c>
      <c r="BB17" s="91" t="s">
        <v>32</v>
      </c>
      <c r="BC17" s="91" t="s">
        <v>2568</v>
      </c>
      <c r="BD17" s="91" t="s">
        <v>113</v>
      </c>
    </row>
    <row r="18" spans="2:56" s="1" customFormat="1" ht="6.9" customHeight="1">
      <c r="B18" s="33"/>
      <c r="L18" s="33"/>
      <c r="AZ18" s="91" t="s">
        <v>225</v>
      </c>
      <c r="BA18" s="91" t="s">
        <v>2569</v>
      </c>
      <c r="BB18" s="91" t="s">
        <v>32</v>
      </c>
      <c r="BC18" s="91" t="s">
        <v>113</v>
      </c>
      <c r="BD18" s="91" t="s">
        <v>113</v>
      </c>
    </row>
    <row r="19" spans="2:56" s="1" customFormat="1" ht="12" customHeight="1">
      <c r="B19" s="33"/>
      <c r="D19" s="27" t="s">
        <v>35</v>
      </c>
      <c r="I19" s="27" t="s">
        <v>31</v>
      </c>
      <c r="J19" s="28" t="str">
        <f>'Rekapitulace stavby'!AN13</f>
        <v>Vyplň údaj</v>
      </c>
      <c r="L19" s="33"/>
      <c r="AZ19" s="91" t="s">
        <v>227</v>
      </c>
      <c r="BA19" s="91" t="s">
        <v>2570</v>
      </c>
      <c r="BB19" s="91" t="s">
        <v>32</v>
      </c>
      <c r="BC19" s="91" t="s">
        <v>8</v>
      </c>
      <c r="BD19" s="91" t="s">
        <v>113</v>
      </c>
    </row>
    <row r="20" spans="2:56" s="1" customFormat="1" ht="18" customHeight="1">
      <c r="B20" s="33"/>
      <c r="E20" s="334" t="str">
        <f>'Rekapitulace stavby'!E14</f>
        <v>Vyplň údaj</v>
      </c>
      <c r="F20" s="315"/>
      <c r="G20" s="315"/>
      <c r="H20" s="315"/>
      <c r="I20" s="27" t="s">
        <v>34</v>
      </c>
      <c r="J20" s="28" t="str">
        <f>'Rekapitulace stavby'!AN14</f>
        <v>Vyplň údaj</v>
      </c>
      <c r="L20" s="33"/>
      <c r="AZ20" s="91" t="s">
        <v>230</v>
      </c>
      <c r="BA20" s="91" t="s">
        <v>2571</v>
      </c>
      <c r="BB20" s="91" t="s">
        <v>32</v>
      </c>
      <c r="BC20" s="91" t="s">
        <v>113</v>
      </c>
      <c r="BD20" s="91" t="s">
        <v>113</v>
      </c>
    </row>
    <row r="21" spans="2:56" s="1" customFormat="1" ht="6.9" customHeight="1">
      <c r="B21" s="33"/>
      <c r="L21" s="33"/>
      <c r="AZ21" s="91" t="s">
        <v>233</v>
      </c>
      <c r="BA21" s="91" t="s">
        <v>2572</v>
      </c>
      <c r="BB21" s="91" t="s">
        <v>32</v>
      </c>
      <c r="BC21" s="91" t="s">
        <v>129</v>
      </c>
      <c r="BD21" s="91" t="s">
        <v>113</v>
      </c>
    </row>
    <row r="22" spans="2:56" s="1" customFormat="1" ht="12" customHeight="1">
      <c r="B22" s="33"/>
      <c r="D22" s="27" t="s">
        <v>37</v>
      </c>
      <c r="I22" s="27" t="s">
        <v>31</v>
      </c>
      <c r="J22" s="25" t="s">
        <v>32</v>
      </c>
      <c r="L22" s="33"/>
      <c r="AZ22" s="91" t="s">
        <v>236</v>
      </c>
      <c r="BA22" s="91" t="s">
        <v>2573</v>
      </c>
      <c r="BB22" s="91" t="s">
        <v>32</v>
      </c>
      <c r="BC22" s="91" t="s">
        <v>2574</v>
      </c>
      <c r="BD22" s="91" t="s">
        <v>113</v>
      </c>
    </row>
    <row r="23" spans="2:56" s="1" customFormat="1" ht="18" customHeight="1">
      <c r="B23" s="33"/>
      <c r="E23" s="25" t="s">
        <v>38</v>
      </c>
      <c r="I23" s="27" t="s">
        <v>34</v>
      </c>
      <c r="J23" s="25" t="s">
        <v>32</v>
      </c>
      <c r="L23" s="33"/>
      <c r="AZ23" s="91" t="s">
        <v>239</v>
      </c>
      <c r="BA23" s="91" t="s">
        <v>2575</v>
      </c>
      <c r="BB23" s="91" t="s">
        <v>32</v>
      </c>
      <c r="BC23" s="91" t="s">
        <v>2576</v>
      </c>
      <c r="BD23" s="91" t="s">
        <v>113</v>
      </c>
    </row>
    <row r="24" spans="2:56" s="1" customFormat="1" ht="6.9" customHeight="1">
      <c r="B24" s="33"/>
      <c r="L24" s="33"/>
      <c r="AZ24" s="91" t="s">
        <v>242</v>
      </c>
      <c r="BA24" s="91" t="s">
        <v>2577</v>
      </c>
      <c r="BB24" s="91" t="s">
        <v>32</v>
      </c>
      <c r="BC24" s="91" t="s">
        <v>2578</v>
      </c>
      <c r="BD24" s="91" t="s">
        <v>113</v>
      </c>
    </row>
    <row r="25" spans="2:56" s="1" customFormat="1" ht="12" customHeight="1">
      <c r="B25" s="33"/>
      <c r="D25" s="27" t="s">
        <v>40</v>
      </c>
      <c r="I25" s="27" t="s">
        <v>31</v>
      </c>
      <c r="J25" s="25" t="s">
        <v>32</v>
      </c>
      <c r="L25" s="33"/>
      <c r="AZ25" s="91" t="s">
        <v>246</v>
      </c>
      <c r="BA25" s="91" t="s">
        <v>2579</v>
      </c>
      <c r="BB25" s="91" t="s">
        <v>32</v>
      </c>
      <c r="BC25" s="91" t="s">
        <v>2580</v>
      </c>
      <c r="BD25" s="91" t="s">
        <v>113</v>
      </c>
    </row>
    <row r="26" spans="2:56" s="1" customFormat="1" ht="18" customHeight="1">
      <c r="B26" s="33"/>
      <c r="E26" s="25" t="s">
        <v>41</v>
      </c>
      <c r="I26" s="27" t="s">
        <v>34</v>
      </c>
      <c r="J26" s="25" t="s">
        <v>32</v>
      </c>
      <c r="L26" s="33"/>
      <c r="AZ26" s="91" t="s">
        <v>249</v>
      </c>
      <c r="BA26" s="91" t="s">
        <v>2581</v>
      </c>
      <c r="BB26" s="91" t="s">
        <v>32</v>
      </c>
      <c r="BC26" s="91" t="s">
        <v>2582</v>
      </c>
      <c r="BD26" s="91" t="s">
        <v>113</v>
      </c>
    </row>
    <row r="27" spans="2:56" s="1" customFormat="1" ht="6.9" customHeight="1">
      <c r="B27" s="33"/>
      <c r="L27" s="33"/>
      <c r="AZ27" s="91" t="s">
        <v>251</v>
      </c>
      <c r="BA27" s="91" t="s">
        <v>2583</v>
      </c>
      <c r="BB27" s="91" t="s">
        <v>32</v>
      </c>
      <c r="BC27" s="91" t="s">
        <v>1523</v>
      </c>
      <c r="BD27" s="91" t="s">
        <v>113</v>
      </c>
    </row>
    <row r="28" spans="2:56" s="1" customFormat="1" ht="12" customHeight="1">
      <c r="B28" s="33"/>
      <c r="D28" s="27" t="s">
        <v>42</v>
      </c>
      <c r="L28" s="33"/>
      <c r="AZ28" s="91" t="s">
        <v>254</v>
      </c>
      <c r="BA28" s="91" t="s">
        <v>2584</v>
      </c>
      <c r="BB28" s="91" t="s">
        <v>32</v>
      </c>
      <c r="BC28" s="91" t="s">
        <v>2585</v>
      </c>
      <c r="BD28" s="91" t="s">
        <v>113</v>
      </c>
    </row>
    <row r="29" spans="2:56" s="7" customFormat="1" ht="71.25" customHeight="1">
      <c r="B29" s="93"/>
      <c r="E29" s="320" t="s">
        <v>43</v>
      </c>
      <c r="F29" s="320"/>
      <c r="G29" s="320"/>
      <c r="H29" s="320"/>
      <c r="L29" s="93"/>
      <c r="AZ29" s="94" t="s">
        <v>256</v>
      </c>
      <c r="BA29" s="94" t="s">
        <v>2586</v>
      </c>
      <c r="BB29" s="94" t="s">
        <v>32</v>
      </c>
      <c r="BC29" s="94" t="s">
        <v>113</v>
      </c>
      <c r="BD29" s="94" t="s">
        <v>113</v>
      </c>
    </row>
    <row r="30" spans="2:56" s="1" customFormat="1" ht="6.9" customHeight="1">
      <c r="B30" s="33"/>
      <c r="L30" s="33"/>
      <c r="AZ30" s="91" t="s">
        <v>259</v>
      </c>
      <c r="BA30" s="91" t="s">
        <v>2587</v>
      </c>
      <c r="BB30" s="91" t="s">
        <v>32</v>
      </c>
      <c r="BC30" s="91" t="s">
        <v>112</v>
      </c>
      <c r="BD30" s="91" t="s">
        <v>113</v>
      </c>
    </row>
    <row r="31" spans="2:56" s="1" customFormat="1" ht="6.9" customHeight="1">
      <c r="B31" s="33"/>
      <c r="D31" s="51"/>
      <c r="E31" s="51"/>
      <c r="F31" s="51"/>
      <c r="G31" s="51"/>
      <c r="H31" s="51"/>
      <c r="I31" s="51"/>
      <c r="J31" s="51"/>
      <c r="K31" s="51"/>
      <c r="L31" s="33"/>
      <c r="AZ31" s="91" t="s">
        <v>261</v>
      </c>
      <c r="BA31" s="91" t="s">
        <v>2588</v>
      </c>
      <c r="BB31" s="91" t="s">
        <v>32</v>
      </c>
      <c r="BC31" s="91" t="s">
        <v>2589</v>
      </c>
      <c r="BD31" s="91" t="s">
        <v>113</v>
      </c>
    </row>
    <row r="32" spans="2:56" s="1" customFormat="1" ht="25.35" customHeight="1">
      <c r="B32" s="33"/>
      <c r="D32" s="95" t="s">
        <v>44</v>
      </c>
      <c r="J32" s="64">
        <f>ROUND(J95, 2)</f>
        <v>0</v>
      </c>
      <c r="L32" s="33"/>
      <c r="AZ32" s="91" t="s">
        <v>263</v>
      </c>
      <c r="BA32" s="91" t="s">
        <v>2590</v>
      </c>
      <c r="BB32" s="91" t="s">
        <v>32</v>
      </c>
      <c r="BC32" s="91" t="s">
        <v>2591</v>
      </c>
      <c r="BD32" s="91" t="s">
        <v>113</v>
      </c>
    </row>
    <row r="33" spans="2:56" s="1" customFormat="1" ht="6.9" customHeight="1">
      <c r="B33" s="33"/>
      <c r="D33" s="51"/>
      <c r="E33" s="51"/>
      <c r="F33" s="51"/>
      <c r="G33" s="51"/>
      <c r="H33" s="51"/>
      <c r="I33" s="51"/>
      <c r="J33" s="51"/>
      <c r="K33" s="51"/>
      <c r="L33" s="33"/>
      <c r="AZ33" s="91" t="s">
        <v>266</v>
      </c>
      <c r="BA33" s="91" t="s">
        <v>2592</v>
      </c>
      <c r="BB33" s="91" t="s">
        <v>32</v>
      </c>
      <c r="BC33" s="91" t="s">
        <v>2593</v>
      </c>
      <c r="BD33" s="91" t="s">
        <v>113</v>
      </c>
    </row>
    <row r="34" spans="2:56" s="1" customFormat="1" ht="14.4" customHeight="1">
      <c r="B34" s="33"/>
      <c r="F34" s="36" t="s">
        <v>46</v>
      </c>
      <c r="I34" s="36" t="s">
        <v>45</v>
      </c>
      <c r="J34" s="36" t="s">
        <v>47</v>
      </c>
      <c r="L34" s="33"/>
      <c r="AZ34" s="91" t="s">
        <v>269</v>
      </c>
      <c r="BA34" s="91" t="s">
        <v>2594</v>
      </c>
      <c r="BB34" s="91" t="s">
        <v>32</v>
      </c>
      <c r="BC34" s="91" t="s">
        <v>129</v>
      </c>
      <c r="BD34" s="91" t="s">
        <v>113</v>
      </c>
    </row>
    <row r="35" spans="2:56" s="1" customFormat="1" ht="14.4" customHeight="1">
      <c r="B35" s="33"/>
      <c r="D35" s="53" t="s">
        <v>48</v>
      </c>
      <c r="E35" s="27" t="s">
        <v>49</v>
      </c>
      <c r="F35" s="84">
        <f>ROUND((SUM(BE95:BE736)),  2)</f>
        <v>0</v>
      </c>
      <c r="I35" s="96">
        <v>0.21</v>
      </c>
      <c r="J35" s="84">
        <f>ROUND(((SUM(BE95:BE736))*I35),  2)</f>
        <v>0</v>
      </c>
      <c r="L35" s="33"/>
    </row>
    <row r="36" spans="2:56" s="1" customFormat="1" ht="14.4" customHeight="1">
      <c r="B36" s="33"/>
      <c r="E36" s="27" t="s">
        <v>50</v>
      </c>
      <c r="F36" s="84">
        <f>ROUND((SUM(BF95:BF736)),  2)</f>
        <v>0</v>
      </c>
      <c r="I36" s="96">
        <v>0.12</v>
      </c>
      <c r="J36" s="84">
        <f>ROUND(((SUM(BF95:BF736))*I36),  2)</f>
        <v>0</v>
      </c>
      <c r="L36" s="33"/>
    </row>
    <row r="37" spans="2:56" s="1" customFormat="1" ht="14.4" hidden="1" customHeight="1">
      <c r="B37" s="33"/>
      <c r="E37" s="27" t="s">
        <v>51</v>
      </c>
      <c r="F37" s="84">
        <f>ROUND((SUM(BG95:BG736)),  2)</f>
        <v>0</v>
      </c>
      <c r="I37" s="96">
        <v>0.21</v>
      </c>
      <c r="J37" s="84">
        <f>0</f>
        <v>0</v>
      </c>
      <c r="L37" s="33"/>
    </row>
    <row r="38" spans="2:56" s="1" customFormat="1" ht="14.4" hidden="1" customHeight="1">
      <c r="B38" s="33"/>
      <c r="E38" s="27" t="s">
        <v>52</v>
      </c>
      <c r="F38" s="84">
        <f>ROUND((SUM(BH95:BH736)),  2)</f>
        <v>0</v>
      </c>
      <c r="I38" s="96">
        <v>0.12</v>
      </c>
      <c r="J38" s="84">
        <f>0</f>
        <v>0</v>
      </c>
      <c r="L38" s="33"/>
    </row>
    <row r="39" spans="2:56" s="1" customFormat="1" ht="14.4" hidden="1" customHeight="1">
      <c r="B39" s="33"/>
      <c r="E39" s="27" t="s">
        <v>53</v>
      </c>
      <c r="F39" s="84">
        <f>ROUND((SUM(BI95:BI736)),  2)</f>
        <v>0</v>
      </c>
      <c r="I39" s="96">
        <v>0</v>
      </c>
      <c r="J39" s="84">
        <f>0</f>
        <v>0</v>
      </c>
      <c r="L39" s="33"/>
    </row>
    <row r="40" spans="2:56" s="1" customFormat="1" ht="6.9" customHeight="1">
      <c r="B40" s="33"/>
      <c r="L40" s="33"/>
    </row>
    <row r="41" spans="2:56" s="1" customFormat="1" ht="25.35" customHeight="1">
      <c r="B41" s="33"/>
      <c r="C41" s="97"/>
      <c r="D41" s="98" t="s">
        <v>54</v>
      </c>
      <c r="E41" s="55"/>
      <c r="F41" s="55"/>
      <c r="G41" s="99" t="s">
        <v>55</v>
      </c>
      <c r="H41" s="100" t="s">
        <v>56</v>
      </c>
      <c r="I41" s="55"/>
      <c r="J41" s="101">
        <f>SUM(J32:J39)</f>
        <v>0</v>
      </c>
      <c r="K41" s="102"/>
      <c r="L41" s="33"/>
    </row>
    <row r="42" spans="2:56" s="1" customFormat="1" ht="14.4" customHeight="1">
      <c r="B42" s="42"/>
      <c r="C42" s="43"/>
      <c r="D42" s="43"/>
      <c r="E42" s="43"/>
      <c r="F42" s="43"/>
      <c r="G42" s="43"/>
      <c r="H42" s="43"/>
      <c r="I42" s="43"/>
      <c r="J42" s="43"/>
      <c r="K42" s="43"/>
      <c r="L42" s="33"/>
    </row>
    <row r="46" spans="2:56" s="1" customFormat="1" ht="6.9" customHeight="1">
      <c r="B46" s="44"/>
      <c r="C46" s="45"/>
      <c r="D46" s="45"/>
      <c r="E46" s="45"/>
      <c r="F46" s="45"/>
      <c r="G46" s="45"/>
      <c r="H46" s="45"/>
      <c r="I46" s="45"/>
      <c r="J46" s="45"/>
      <c r="K46" s="45"/>
      <c r="L46" s="33"/>
    </row>
    <row r="47" spans="2:56" s="1" customFormat="1" ht="24.9" customHeight="1">
      <c r="B47" s="33"/>
      <c r="C47" s="21" t="s">
        <v>245</v>
      </c>
      <c r="L47" s="33"/>
    </row>
    <row r="48" spans="2:56" s="1" customFormat="1" ht="6.9" customHeight="1">
      <c r="B48" s="33"/>
      <c r="L48" s="33"/>
    </row>
    <row r="49" spans="2:47" s="1" customFormat="1" ht="12" customHeight="1">
      <c r="B49" s="33"/>
      <c r="C49" s="27" t="s">
        <v>16</v>
      </c>
      <c r="L49" s="33"/>
    </row>
    <row r="50" spans="2:47" s="1" customFormat="1" ht="16.5" customHeight="1">
      <c r="B50" s="33"/>
      <c r="E50" s="331" t="str">
        <f>E7</f>
        <v>Tábor - Sídliště Nad Lužnicí - Náměstí Přátelství, část A</v>
      </c>
      <c r="F50" s="332"/>
      <c r="G50" s="332"/>
      <c r="H50" s="332"/>
      <c r="L50" s="33"/>
    </row>
    <row r="51" spans="2:47" ht="12" customHeight="1">
      <c r="B51" s="20"/>
      <c r="C51" s="27" t="s">
        <v>130</v>
      </c>
      <c r="L51" s="20"/>
    </row>
    <row r="52" spans="2:47" s="1" customFormat="1" ht="16.5" customHeight="1">
      <c r="B52" s="33"/>
      <c r="E52" s="331" t="s">
        <v>2078</v>
      </c>
      <c r="F52" s="333"/>
      <c r="G52" s="333"/>
      <c r="H52" s="333"/>
      <c r="L52" s="33"/>
    </row>
    <row r="53" spans="2:47" s="1" customFormat="1" ht="12" customHeight="1">
      <c r="B53" s="33"/>
      <c r="C53" s="27" t="s">
        <v>138</v>
      </c>
      <c r="L53" s="33"/>
    </row>
    <row r="54" spans="2:47" s="1" customFormat="1" ht="16.5" customHeight="1">
      <c r="B54" s="33"/>
      <c r="E54" s="290" t="str">
        <f>E11</f>
        <v>SO 11 - Veřejná zeleň</v>
      </c>
      <c r="F54" s="333"/>
      <c r="G54" s="333"/>
      <c r="H54" s="333"/>
      <c r="L54" s="33"/>
    </row>
    <row r="55" spans="2:47" s="1" customFormat="1" ht="6.9" customHeight="1">
      <c r="B55" s="33"/>
      <c r="L55" s="33"/>
    </row>
    <row r="56" spans="2:47" s="1" customFormat="1" ht="12" customHeight="1">
      <c r="B56" s="33"/>
      <c r="C56" s="27" t="s">
        <v>22</v>
      </c>
      <c r="F56" s="25" t="str">
        <f>F14</f>
        <v>Tábor</v>
      </c>
      <c r="I56" s="27" t="s">
        <v>24</v>
      </c>
      <c r="J56" s="50" t="str">
        <f>IF(J14="","",J14)</f>
        <v>20. 6. 2024</v>
      </c>
      <c r="L56" s="33"/>
    </row>
    <row r="57" spans="2:47" s="1" customFormat="1" ht="6.9" customHeight="1">
      <c r="B57" s="33"/>
      <c r="L57" s="33"/>
    </row>
    <row r="58" spans="2:47" s="1" customFormat="1" ht="40.049999999999997" customHeight="1">
      <c r="B58" s="33"/>
      <c r="C58" s="27" t="s">
        <v>30</v>
      </c>
      <c r="F58" s="25" t="str">
        <f>E17</f>
        <v>Město Tábor, Žižkovo nám. 2/2, 390 01 Tábor</v>
      </c>
      <c r="I58" s="27" t="s">
        <v>37</v>
      </c>
      <c r="J58" s="31" t="str">
        <f>E23</f>
        <v>DOPAS s.r.o., Mahenova 494/3, 150 00 Praha</v>
      </c>
      <c r="L58" s="33"/>
    </row>
    <row r="59" spans="2:47" s="1" customFormat="1" ht="15.15" customHeight="1">
      <c r="B59" s="33"/>
      <c r="C59" s="27" t="s">
        <v>35</v>
      </c>
      <c r="F59" s="25" t="str">
        <f>IF(E20="","",E20)</f>
        <v>Vyplň údaj</v>
      </c>
      <c r="I59" s="27" t="s">
        <v>40</v>
      </c>
      <c r="J59" s="31" t="str">
        <f>E26</f>
        <v>L.Štuller</v>
      </c>
      <c r="L59" s="33"/>
    </row>
    <row r="60" spans="2:47" s="1" customFormat="1" ht="10.35" customHeight="1">
      <c r="B60" s="33"/>
      <c r="L60" s="33"/>
    </row>
    <row r="61" spans="2:47" s="1" customFormat="1" ht="29.25" customHeight="1">
      <c r="B61" s="33"/>
      <c r="C61" s="103" t="s">
        <v>284</v>
      </c>
      <c r="D61" s="97"/>
      <c r="E61" s="97"/>
      <c r="F61" s="97"/>
      <c r="G61" s="97"/>
      <c r="H61" s="97"/>
      <c r="I61" s="97"/>
      <c r="J61" s="104" t="s">
        <v>285</v>
      </c>
      <c r="K61" s="97"/>
      <c r="L61" s="33"/>
    </row>
    <row r="62" spans="2:47" s="1" customFormat="1" ht="10.35" customHeight="1">
      <c r="B62" s="33"/>
      <c r="L62" s="33"/>
    </row>
    <row r="63" spans="2:47" s="1" customFormat="1" ht="22.8" customHeight="1">
      <c r="B63" s="33"/>
      <c r="C63" s="105" t="s">
        <v>76</v>
      </c>
      <c r="J63" s="64">
        <f>J95</f>
        <v>0</v>
      </c>
      <c r="L63" s="33"/>
      <c r="AU63" s="17" t="s">
        <v>292</v>
      </c>
    </row>
    <row r="64" spans="2:47" s="8" customFormat="1" ht="24.9" customHeight="1">
      <c r="B64" s="106"/>
      <c r="D64" s="107" t="s">
        <v>296</v>
      </c>
      <c r="E64" s="108"/>
      <c r="F64" s="108"/>
      <c r="G64" s="108"/>
      <c r="H64" s="108"/>
      <c r="I64" s="108"/>
      <c r="J64" s="109">
        <f>J96</f>
        <v>0</v>
      </c>
      <c r="L64" s="106"/>
    </row>
    <row r="65" spans="2:12" s="9" customFormat="1" ht="19.95" customHeight="1">
      <c r="B65" s="111"/>
      <c r="D65" s="112" t="s">
        <v>2595</v>
      </c>
      <c r="E65" s="113"/>
      <c r="F65" s="113"/>
      <c r="G65" s="113"/>
      <c r="H65" s="113"/>
      <c r="I65" s="113"/>
      <c r="J65" s="114">
        <f>J97</f>
        <v>0</v>
      </c>
      <c r="L65" s="111"/>
    </row>
    <row r="66" spans="2:12" s="9" customFormat="1" ht="19.95" customHeight="1">
      <c r="B66" s="111"/>
      <c r="D66" s="112" t="s">
        <v>2596</v>
      </c>
      <c r="E66" s="113"/>
      <c r="F66" s="113"/>
      <c r="G66" s="113"/>
      <c r="H66" s="113"/>
      <c r="I66" s="113"/>
      <c r="J66" s="114">
        <f>J169</f>
        <v>0</v>
      </c>
      <c r="L66" s="111"/>
    </row>
    <row r="67" spans="2:12" s="9" customFormat="1" ht="19.95" customHeight="1">
      <c r="B67" s="111"/>
      <c r="D67" s="112" t="s">
        <v>2597</v>
      </c>
      <c r="E67" s="113"/>
      <c r="F67" s="113"/>
      <c r="G67" s="113"/>
      <c r="H67" s="113"/>
      <c r="I67" s="113"/>
      <c r="J67" s="114">
        <f>J292</f>
        <v>0</v>
      </c>
      <c r="L67" s="111"/>
    </row>
    <row r="68" spans="2:12" s="9" customFormat="1" ht="19.95" customHeight="1">
      <c r="B68" s="111"/>
      <c r="D68" s="112" t="s">
        <v>2598</v>
      </c>
      <c r="E68" s="113"/>
      <c r="F68" s="113"/>
      <c r="G68" s="113"/>
      <c r="H68" s="113"/>
      <c r="I68" s="113"/>
      <c r="J68" s="114">
        <f>J492</f>
        <v>0</v>
      </c>
      <c r="L68" s="111"/>
    </row>
    <row r="69" spans="2:12" s="9" customFormat="1" ht="19.95" customHeight="1">
      <c r="B69" s="111"/>
      <c r="D69" s="112" t="s">
        <v>2599</v>
      </c>
      <c r="E69" s="113"/>
      <c r="F69" s="113"/>
      <c r="G69" s="113"/>
      <c r="H69" s="113"/>
      <c r="I69" s="113"/>
      <c r="J69" s="114">
        <f>J569</f>
        <v>0</v>
      </c>
      <c r="L69" s="111"/>
    </row>
    <row r="70" spans="2:12" s="9" customFormat="1" ht="19.95" customHeight="1">
      <c r="B70" s="111"/>
      <c r="D70" s="112" t="s">
        <v>2600</v>
      </c>
      <c r="E70" s="113"/>
      <c r="F70" s="113"/>
      <c r="G70" s="113"/>
      <c r="H70" s="113"/>
      <c r="I70" s="113"/>
      <c r="J70" s="114">
        <f>J612</f>
        <v>0</v>
      </c>
      <c r="L70" s="111"/>
    </row>
    <row r="71" spans="2:12" s="9" customFormat="1" ht="19.95" customHeight="1">
      <c r="B71" s="111"/>
      <c r="D71" s="112" t="s">
        <v>306</v>
      </c>
      <c r="E71" s="113"/>
      <c r="F71" s="113"/>
      <c r="G71" s="113"/>
      <c r="H71" s="113"/>
      <c r="I71" s="113"/>
      <c r="J71" s="114">
        <f>J680</f>
        <v>0</v>
      </c>
      <c r="L71" s="111"/>
    </row>
    <row r="72" spans="2:12" s="9" customFormat="1" ht="14.85" customHeight="1">
      <c r="B72" s="111"/>
      <c r="D72" s="112" t="s">
        <v>1547</v>
      </c>
      <c r="E72" s="113"/>
      <c r="F72" s="113"/>
      <c r="G72" s="113"/>
      <c r="H72" s="113"/>
      <c r="I72" s="113"/>
      <c r="J72" s="114">
        <f>J681</f>
        <v>0</v>
      </c>
      <c r="L72" s="111"/>
    </row>
    <row r="73" spans="2:12" s="9" customFormat="1" ht="19.95" customHeight="1">
      <c r="B73" s="111"/>
      <c r="D73" s="112" t="s">
        <v>329</v>
      </c>
      <c r="E73" s="113"/>
      <c r="F73" s="113"/>
      <c r="G73" s="113"/>
      <c r="H73" s="113"/>
      <c r="I73" s="113"/>
      <c r="J73" s="114">
        <f>J734</f>
        <v>0</v>
      </c>
      <c r="L73" s="111"/>
    </row>
    <row r="74" spans="2:12" s="1" customFormat="1" ht="21.75" customHeight="1">
      <c r="B74" s="33"/>
      <c r="L74" s="33"/>
    </row>
    <row r="75" spans="2:12" s="1" customFormat="1" ht="6.9" customHeight="1">
      <c r="B75" s="42"/>
      <c r="C75" s="43"/>
      <c r="D75" s="43"/>
      <c r="E75" s="43"/>
      <c r="F75" s="43"/>
      <c r="G75" s="43"/>
      <c r="H75" s="43"/>
      <c r="I75" s="43"/>
      <c r="J75" s="43"/>
      <c r="K75" s="43"/>
      <c r="L75" s="33"/>
    </row>
    <row r="79" spans="2:12" s="1" customFormat="1" ht="6.9" customHeight="1">
      <c r="B79" s="44"/>
      <c r="C79" s="45"/>
      <c r="D79" s="45"/>
      <c r="E79" s="45"/>
      <c r="F79" s="45"/>
      <c r="G79" s="45"/>
      <c r="H79" s="45"/>
      <c r="I79" s="45"/>
      <c r="J79" s="45"/>
      <c r="K79" s="45"/>
      <c r="L79" s="33"/>
    </row>
    <row r="80" spans="2:12" s="1" customFormat="1" ht="24.9" customHeight="1">
      <c r="B80" s="33"/>
      <c r="C80" s="21" t="s">
        <v>333</v>
      </c>
      <c r="L80" s="33"/>
    </row>
    <row r="81" spans="2:63" s="1" customFormat="1" ht="6.9" customHeight="1">
      <c r="B81" s="33"/>
      <c r="L81" s="33"/>
    </row>
    <row r="82" spans="2:63" s="1" customFormat="1" ht="12" customHeight="1">
      <c r="B82" s="33"/>
      <c r="C82" s="27" t="s">
        <v>16</v>
      </c>
      <c r="L82" s="33"/>
    </row>
    <row r="83" spans="2:63" s="1" customFormat="1" ht="16.5" customHeight="1">
      <c r="B83" s="33"/>
      <c r="E83" s="331" t="str">
        <f>E7</f>
        <v>Tábor - Sídliště Nad Lužnicí - Náměstí Přátelství, část A</v>
      </c>
      <c r="F83" s="332"/>
      <c r="G83" s="332"/>
      <c r="H83" s="332"/>
      <c r="L83" s="33"/>
    </row>
    <row r="84" spans="2:63" ht="12" customHeight="1">
      <c r="B84" s="20"/>
      <c r="C84" s="27" t="s">
        <v>130</v>
      </c>
      <c r="L84" s="20"/>
    </row>
    <row r="85" spans="2:63" s="1" customFormat="1" ht="16.5" customHeight="1">
      <c r="B85" s="33"/>
      <c r="E85" s="331" t="s">
        <v>2078</v>
      </c>
      <c r="F85" s="333"/>
      <c r="G85" s="333"/>
      <c r="H85" s="333"/>
      <c r="L85" s="33"/>
    </row>
    <row r="86" spans="2:63" s="1" customFormat="1" ht="12" customHeight="1">
      <c r="B86" s="33"/>
      <c r="C86" s="27" t="s">
        <v>138</v>
      </c>
      <c r="L86" s="33"/>
    </row>
    <row r="87" spans="2:63" s="1" customFormat="1" ht="16.5" customHeight="1">
      <c r="B87" s="33"/>
      <c r="E87" s="290" t="str">
        <f>E11</f>
        <v>SO 11 - Veřejná zeleň</v>
      </c>
      <c r="F87" s="333"/>
      <c r="G87" s="333"/>
      <c r="H87" s="333"/>
      <c r="L87" s="33"/>
    </row>
    <row r="88" spans="2:63" s="1" customFormat="1" ht="6.9" customHeight="1">
      <c r="B88" s="33"/>
      <c r="L88" s="33"/>
    </row>
    <row r="89" spans="2:63" s="1" customFormat="1" ht="12" customHeight="1">
      <c r="B89" s="33"/>
      <c r="C89" s="27" t="s">
        <v>22</v>
      </c>
      <c r="F89" s="25" t="str">
        <f>F14</f>
        <v>Tábor</v>
      </c>
      <c r="I89" s="27" t="s">
        <v>24</v>
      </c>
      <c r="J89" s="50" t="str">
        <f>IF(J14="","",J14)</f>
        <v>20. 6. 2024</v>
      </c>
      <c r="L89" s="33"/>
    </row>
    <row r="90" spans="2:63" s="1" customFormat="1" ht="6.9" customHeight="1">
      <c r="B90" s="33"/>
      <c r="L90" s="33"/>
    </row>
    <row r="91" spans="2:63" s="1" customFormat="1" ht="40.049999999999997" customHeight="1">
      <c r="B91" s="33"/>
      <c r="C91" s="27" t="s">
        <v>30</v>
      </c>
      <c r="F91" s="25" t="str">
        <f>E17</f>
        <v>Město Tábor, Žižkovo nám. 2/2, 390 01 Tábor</v>
      </c>
      <c r="I91" s="27" t="s">
        <v>37</v>
      </c>
      <c r="J91" s="31" t="str">
        <f>E23</f>
        <v>DOPAS s.r.o., Mahenova 494/3, 150 00 Praha</v>
      </c>
      <c r="L91" s="33"/>
    </row>
    <row r="92" spans="2:63" s="1" customFormat="1" ht="15.15" customHeight="1">
      <c r="B92" s="33"/>
      <c r="C92" s="27" t="s">
        <v>35</v>
      </c>
      <c r="F92" s="25" t="str">
        <f>IF(E20="","",E20)</f>
        <v>Vyplň údaj</v>
      </c>
      <c r="I92" s="27" t="s">
        <v>40</v>
      </c>
      <c r="J92" s="31" t="str">
        <f>E26</f>
        <v>L.Štuller</v>
      </c>
      <c r="L92" s="33"/>
    </row>
    <row r="93" spans="2:63" s="1" customFormat="1" ht="10.35" customHeight="1">
      <c r="B93" s="33"/>
      <c r="L93" s="33"/>
    </row>
    <row r="94" spans="2:63" s="10" customFormat="1" ht="29.25" customHeight="1">
      <c r="B94" s="116"/>
      <c r="C94" s="117" t="s">
        <v>334</v>
      </c>
      <c r="D94" s="118" t="s">
        <v>63</v>
      </c>
      <c r="E94" s="118" t="s">
        <v>59</v>
      </c>
      <c r="F94" s="118" t="s">
        <v>60</v>
      </c>
      <c r="G94" s="118" t="s">
        <v>335</v>
      </c>
      <c r="H94" s="118" t="s">
        <v>336</v>
      </c>
      <c r="I94" s="118" t="s">
        <v>337</v>
      </c>
      <c r="J94" s="118" t="s">
        <v>285</v>
      </c>
      <c r="K94" s="119" t="s">
        <v>338</v>
      </c>
      <c r="L94" s="116"/>
      <c r="M94" s="57" t="s">
        <v>32</v>
      </c>
      <c r="N94" s="58" t="s">
        <v>48</v>
      </c>
      <c r="O94" s="58" t="s">
        <v>339</v>
      </c>
      <c r="P94" s="58" t="s">
        <v>340</v>
      </c>
      <c r="Q94" s="58" t="s">
        <v>341</v>
      </c>
      <c r="R94" s="58" t="s">
        <v>342</v>
      </c>
      <c r="S94" s="58" t="s">
        <v>343</v>
      </c>
      <c r="T94" s="59" t="s">
        <v>344</v>
      </c>
    </row>
    <row r="95" spans="2:63" s="1" customFormat="1" ht="22.8" customHeight="1">
      <c r="B95" s="33"/>
      <c r="C95" s="62" t="s">
        <v>345</v>
      </c>
      <c r="J95" s="120">
        <f>BK95</f>
        <v>0</v>
      </c>
      <c r="L95" s="33"/>
      <c r="M95" s="60"/>
      <c r="N95" s="51"/>
      <c r="O95" s="51"/>
      <c r="P95" s="121">
        <f>P96</f>
        <v>0</v>
      </c>
      <c r="Q95" s="51"/>
      <c r="R95" s="121">
        <f>R96</f>
        <v>69.802004850000017</v>
      </c>
      <c r="S95" s="51"/>
      <c r="T95" s="122">
        <f>T96</f>
        <v>0</v>
      </c>
      <c r="AT95" s="17" t="s">
        <v>77</v>
      </c>
      <c r="AU95" s="17" t="s">
        <v>292</v>
      </c>
      <c r="BK95" s="123">
        <f>BK96</f>
        <v>0</v>
      </c>
    </row>
    <row r="96" spans="2:63" s="11" customFormat="1" ht="25.95" customHeight="1">
      <c r="B96" s="124"/>
      <c r="D96" s="125" t="s">
        <v>77</v>
      </c>
      <c r="E96" s="126" t="s">
        <v>346</v>
      </c>
      <c r="F96" s="126" t="s">
        <v>347</v>
      </c>
      <c r="I96" s="127"/>
      <c r="J96" s="128">
        <f>BK96</f>
        <v>0</v>
      </c>
      <c r="L96" s="124"/>
      <c r="M96" s="129"/>
      <c r="P96" s="130">
        <f>P97+P169+P292+P492+P569+P612+P680+P734</f>
        <v>0</v>
      </c>
      <c r="R96" s="130">
        <f>R97+R169+R292+R492+R569+R612+R680+R734</f>
        <v>69.802004850000017</v>
      </c>
      <c r="T96" s="131">
        <f>T97+T169+T292+T492+T569+T612+T680+T734</f>
        <v>0</v>
      </c>
      <c r="AR96" s="125" t="s">
        <v>85</v>
      </c>
      <c r="AT96" s="132" t="s">
        <v>77</v>
      </c>
      <c r="AU96" s="132" t="s">
        <v>78</v>
      </c>
      <c r="AY96" s="125" t="s">
        <v>348</v>
      </c>
      <c r="BK96" s="133">
        <f>BK97+BK169+BK292+BK492+BK569+BK612+BK680+BK734</f>
        <v>0</v>
      </c>
    </row>
    <row r="97" spans="2:65" s="11" customFormat="1" ht="22.8" customHeight="1">
      <c r="B97" s="124"/>
      <c r="D97" s="125" t="s">
        <v>77</v>
      </c>
      <c r="E97" s="134" t="s">
        <v>1548</v>
      </c>
      <c r="F97" s="134" t="s">
        <v>1549</v>
      </c>
      <c r="I97" s="127"/>
      <c r="J97" s="135">
        <f>BK97</f>
        <v>0</v>
      </c>
      <c r="L97" s="124"/>
      <c r="M97" s="129"/>
      <c r="P97" s="130">
        <f>SUM(P98:P168)</f>
        <v>0</v>
      </c>
      <c r="R97" s="130">
        <f>SUM(R98:R168)</f>
        <v>5.8209999999999997</v>
      </c>
      <c r="T97" s="131">
        <f>SUM(T98:T168)</f>
        <v>0</v>
      </c>
      <c r="AR97" s="125" t="s">
        <v>85</v>
      </c>
      <c r="AT97" s="132" t="s">
        <v>77</v>
      </c>
      <c r="AU97" s="132" t="s">
        <v>85</v>
      </c>
      <c r="AY97" s="125" t="s">
        <v>348</v>
      </c>
      <c r="BK97" s="133">
        <f>SUM(BK98:BK168)</f>
        <v>0</v>
      </c>
    </row>
    <row r="98" spans="2:65" s="1" customFormat="1" ht="44.25" customHeight="1">
      <c r="B98" s="33"/>
      <c r="C98" s="136" t="s">
        <v>85</v>
      </c>
      <c r="D98" s="136" t="s">
        <v>352</v>
      </c>
      <c r="E98" s="137" t="s">
        <v>803</v>
      </c>
      <c r="F98" s="138" t="s">
        <v>804</v>
      </c>
      <c r="G98" s="139" t="s">
        <v>355</v>
      </c>
      <c r="H98" s="140">
        <v>3.78</v>
      </c>
      <c r="I98" s="141"/>
      <c r="J98" s="142">
        <f>ROUND(I98*H98,2)</f>
        <v>0</v>
      </c>
      <c r="K98" s="138" t="s">
        <v>356</v>
      </c>
      <c r="L98" s="33"/>
      <c r="M98" s="143" t="s">
        <v>32</v>
      </c>
      <c r="N98" s="144" t="s">
        <v>49</v>
      </c>
      <c r="P98" s="145">
        <f>O98*H98</f>
        <v>0</v>
      </c>
      <c r="Q98" s="145">
        <v>0</v>
      </c>
      <c r="R98" s="145">
        <f>Q98*H98</f>
        <v>0</v>
      </c>
      <c r="S98" s="145">
        <v>0</v>
      </c>
      <c r="T98" s="146">
        <f>S98*H98</f>
        <v>0</v>
      </c>
      <c r="AR98" s="147" t="s">
        <v>133</v>
      </c>
      <c r="AT98" s="147" t="s">
        <v>352</v>
      </c>
      <c r="AU98" s="147" t="s">
        <v>87</v>
      </c>
      <c r="AY98" s="17" t="s">
        <v>348</v>
      </c>
      <c r="BE98" s="148">
        <f>IF(N98="základní",J98,0)</f>
        <v>0</v>
      </c>
      <c r="BF98" s="148">
        <f>IF(N98="snížená",J98,0)</f>
        <v>0</v>
      </c>
      <c r="BG98" s="148">
        <f>IF(N98="zákl. přenesená",J98,0)</f>
        <v>0</v>
      </c>
      <c r="BH98" s="148">
        <f>IF(N98="sníž. přenesená",J98,0)</f>
        <v>0</v>
      </c>
      <c r="BI98" s="148">
        <f>IF(N98="nulová",J98,0)</f>
        <v>0</v>
      </c>
      <c r="BJ98" s="17" t="s">
        <v>85</v>
      </c>
      <c r="BK98" s="148">
        <f>ROUND(I98*H98,2)</f>
        <v>0</v>
      </c>
      <c r="BL98" s="17" t="s">
        <v>133</v>
      </c>
      <c r="BM98" s="147" t="s">
        <v>2601</v>
      </c>
    </row>
    <row r="99" spans="2:65" s="1" customFormat="1" ht="10.199999999999999">
      <c r="B99" s="33"/>
      <c r="D99" s="149" t="s">
        <v>358</v>
      </c>
      <c r="F99" s="150" t="s">
        <v>806</v>
      </c>
      <c r="I99" s="151"/>
      <c r="L99" s="33"/>
      <c r="M99" s="152"/>
      <c r="T99" s="54"/>
      <c r="AT99" s="17" t="s">
        <v>358</v>
      </c>
      <c r="AU99" s="17" t="s">
        <v>87</v>
      </c>
    </row>
    <row r="100" spans="2:65" s="12" customFormat="1" ht="10.199999999999999">
      <c r="B100" s="153"/>
      <c r="D100" s="154" t="s">
        <v>360</v>
      </c>
      <c r="E100" s="155" t="s">
        <v>32</v>
      </c>
      <c r="F100" s="156" t="s">
        <v>1551</v>
      </c>
      <c r="H100" s="155" t="s">
        <v>32</v>
      </c>
      <c r="I100" s="157"/>
      <c r="L100" s="153"/>
      <c r="M100" s="158"/>
      <c r="T100" s="159"/>
      <c r="AT100" s="155" t="s">
        <v>360</v>
      </c>
      <c r="AU100" s="155" t="s">
        <v>87</v>
      </c>
      <c r="AV100" s="12" t="s">
        <v>85</v>
      </c>
      <c r="AW100" s="12" t="s">
        <v>39</v>
      </c>
      <c r="AX100" s="12" t="s">
        <v>78</v>
      </c>
      <c r="AY100" s="155" t="s">
        <v>348</v>
      </c>
    </row>
    <row r="101" spans="2:65" s="12" customFormat="1" ht="10.199999999999999">
      <c r="B101" s="153"/>
      <c r="D101" s="154" t="s">
        <v>360</v>
      </c>
      <c r="E101" s="155" t="s">
        <v>32</v>
      </c>
      <c r="F101" s="156" t="s">
        <v>1552</v>
      </c>
      <c r="H101" s="155" t="s">
        <v>32</v>
      </c>
      <c r="I101" s="157"/>
      <c r="L101" s="153"/>
      <c r="M101" s="158"/>
      <c r="T101" s="159"/>
      <c r="AT101" s="155" t="s">
        <v>360</v>
      </c>
      <c r="AU101" s="155" t="s">
        <v>87</v>
      </c>
      <c r="AV101" s="12" t="s">
        <v>85</v>
      </c>
      <c r="AW101" s="12" t="s">
        <v>39</v>
      </c>
      <c r="AX101" s="12" t="s">
        <v>78</v>
      </c>
      <c r="AY101" s="155" t="s">
        <v>348</v>
      </c>
    </row>
    <row r="102" spans="2:65" s="12" customFormat="1" ht="10.199999999999999">
      <c r="B102" s="153"/>
      <c r="D102" s="154" t="s">
        <v>360</v>
      </c>
      <c r="E102" s="155" t="s">
        <v>32</v>
      </c>
      <c r="F102" s="156" t="s">
        <v>1553</v>
      </c>
      <c r="H102" s="155" t="s">
        <v>32</v>
      </c>
      <c r="I102" s="157"/>
      <c r="L102" s="153"/>
      <c r="M102" s="158"/>
      <c r="T102" s="159"/>
      <c r="AT102" s="155" t="s">
        <v>360</v>
      </c>
      <c r="AU102" s="155" t="s">
        <v>87</v>
      </c>
      <c r="AV102" s="12" t="s">
        <v>85</v>
      </c>
      <c r="AW102" s="12" t="s">
        <v>39</v>
      </c>
      <c r="AX102" s="12" t="s">
        <v>78</v>
      </c>
      <c r="AY102" s="155" t="s">
        <v>348</v>
      </c>
    </row>
    <row r="103" spans="2:65" s="12" customFormat="1" ht="10.199999999999999">
      <c r="B103" s="153"/>
      <c r="D103" s="154" t="s">
        <v>360</v>
      </c>
      <c r="E103" s="155" t="s">
        <v>32</v>
      </c>
      <c r="F103" s="156" t="s">
        <v>1554</v>
      </c>
      <c r="H103" s="155" t="s">
        <v>32</v>
      </c>
      <c r="I103" s="157"/>
      <c r="L103" s="153"/>
      <c r="M103" s="158"/>
      <c r="T103" s="159"/>
      <c r="AT103" s="155" t="s">
        <v>360</v>
      </c>
      <c r="AU103" s="155" t="s">
        <v>87</v>
      </c>
      <c r="AV103" s="12" t="s">
        <v>85</v>
      </c>
      <c r="AW103" s="12" t="s">
        <v>39</v>
      </c>
      <c r="AX103" s="12" t="s">
        <v>78</v>
      </c>
      <c r="AY103" s="155" t="s">
        <v>348</v>
      </c>
    </row>
    <row r="104" spans="2:65" s="12" customFormat="1" ht="10.199999999999999">
      <c r="B104" s="153"/>
      <c r="D104" s="154" t="s">
        <v>360</v>
      </c>
      <c r="E104" s="155" t="s">
        <v>32</v>
      </c>
      <c r="F104" s="156" t="s">
        <v>2602</v>
      </c>
      <c r="H104" s="155" t="s">
        <v>32</v>
      </c>
      <c r="I104" s="157"/>
      <c r="L104" s="153"/>
      <c r="M104" s="158"/>
      <c r="T104" s="159"/>
      <c r="AT104" s="155" t="s">
        <v>360</v>
      </c>
      <c r="AU104" s="155" t="s">
        <v>87</v>
      </c>
      <c r="AV104" s="12" t="s">
        <v>85</v>
      </c>
      <c r="AW104" s="12" t="s">
        <v>39</v>
      </c>
      <c r="AX104" s="12" t="s">
        <v>78</v>
      </c>
      <c r="AY104" s="155" t="s">
        <v>348</v>
      </c>
    </row>
    <row r="105" spans="2:65" s="13" customFormat="1" ht="10.199999999999999">
      <c r="B105" s="160"/>
      <c r="D105" s="154" t="s">
        <v>360</v>
      </c>
      <c r="E105" s="161" t="s">
        <v>32</v>
      </c>
      <c r="F105" s="162" t="s">
        <v>2603</v>
      </c>
      <c r="H105" s="163">
        <v>3.78</v>
      </c>
      <c r="I105" s="164"/>
      <c r="L105" s="160"/>
      <c r="M105" s="165"/>
      <c r="T105" s="166"/>
      <c r="AT105" s="161" t="s">
        <v>360</v>
      </c>
      <c r="AU105" s="161" t="s">
        <v>87</v>
      </c>
      <c r="AV105" s="13" t="s">
        <v>87</v>
      </c>
      <c r="AW105" s="13" t="s">
        <v>39</v>
      </c>
      <c r="AX105" s="13" t="s">
        <v>85</v>
      </c>
      <c r="AY105" s="161" t="s">
        <v>348</v>
      </c>
    </row>
    <row r="106" spans="2:65" s="1" customFormat="1" ht="55.5" customHeight="1">
      <c r="B106" s="33"/>
      <c r="C106" s="136" t="s">
        <v>87</v>
      </c>
      <c r="D106" s="136" t="s">
        <v>352</v>
      </c>
      <c r="E106" s="137" t="s">
        <v>1557</v>
      </c>
      <c r="F106" s="138" t="s">
        <v>1558</v>
      </c>
      <c r="G106" s="139" t="s">
        <v>355</v>
      </c>
      <c r="H106" s="140">
        <v>3.78</v>
      </c>
      <c r="I106" s="141"/>
      <c r="J106" s="142">
        <f>ROUND(I106*H106,2)</f>
        <v>0</v>
      </c>
      <c r="K106" s="138" t="s">
        <v>356</v>
      </c>
      <c r="L106" s="33"/>
      <c r="M106" s="143" t="s">
        <v>32</v>
      </c>
      <c r="N106" s="144" t="s">
        <v>49</v>
      </c>
      <c r="P106" s="145">
        <f>O106*H106</f>
        <v>0</v>
      </c>
      <c r="Q106" s="145">
        <v>0</v>
      </c>
      <c r="R106" s="145">
        <f>Q106*H106</f>
        <v>0</v>
      </c>
      <c r="S106" s="145">
        <v>0</v>
      </c>
      <c r="T106" s="146">
        <f>S106*H106</f>
        <v>0</v>
      </c>
      <c r="AR106" s="147" t="s">
        <v>133</v>
      </c>
      <c r="AT106" s="147" t="s">
        <v>352</v>
      </c>
      <c r="AU106" s="147" t="s">
        <v>87</v>
      </c>
      <c r="AY106" s="17" t="s">
        <v>348</v>
      </c>
      <c r="BE106" s="148">
        <f>IF(N106="základní",J106,0)</f>
        <v>0</v>
      </c>
      <c r="BF106" s="148">
        <f>IF(N106="snížená",J106,0)</f>
        <v>0</v>
      </c>
      <c r="BG106" s="148">
        <f>IF(N106="zákl. přenesená",J106,0)</f>
        <v>0</v>
      </c>
      <c r="BH106" s="148">
        <f>IF(N106="sníž. přenesená",J106,0)</f>
        <v>0</v>
      </c>
      <c r="BI106" s="148">
        <f>IF(N106="nulová",J106,0)</f>
        <v>0</v>
      </c>
      <c r="BJ106" s="17" t="s">
        <v>85</v>
      </c>
      <c r="BK106" s="148">
        <f>ROUND(I106*H106,2)</f>
        <v>0</v>
      </c>
      <c r="BL106" s="17" t="s">
        <v>133</v>
      </c>
      <c r="BM106" s="147" t="s">
        <v>2604</v>
      </c>
    </row>
    <row r="107" spans="2:65" s="1" customFormat="1" ht="10.199999999999999">
      <c r="B107" s="33"/>
      <c r="D107" s="149" t="s">
        <v>358</v>
      </c>
      <c r="F107" s="150" t="s">
        <v>1560</v>
      </c>
      <c r="I107" s="151"/>
      <c r="L107" s="33"/>
      <c r="M107" s="152"/>
      <c r="T107" s="54"/>
      <c r="AT107" s="17" t="s">
        <v>358</v>
      </c>
      <c r="AU107" s="17" t="s">
        <v>87</v>
      </c>
    </row>
    <row r="108" spans="2:65" s="12" customFormat="1" ht="10.199999999999999">
      <c r="B108" s="153"/>
      <c r="D108" s="154" t="s">
        <v>360</v>
      </c>
      <c r="E108" s="155" t="s">
        <v>32</v>
      </c>
      <c r="F108" s="156" t="s">
        <v>1561</v>
      </c>
      <c r="H108" s="155" t="s">
        <v>32</v>
      </c>
      <c r="I108" s="157"/>
      <c r="L108" s="153"/>
      <c r="M108" s="158"/>
      <c r="T108" s="159"/>
      <c r="AT108" s="155" t="s">
        <v>360</v>
      </c>
      <c r="AU108" s="155" t="s">
        <v>87</v>
      </c>
      <c r="AV108" s="12" t="s">
        <v>85</v>
      </c>
      <c r="AW108" s="12" t="s">
        <v>39</v>
      </c>
      <c r="AX108" s="12" t="s">
        <v>78</v>
      </c>
      <c r="AY108" s="155" t="s">
        <v>348</v>
      </c>
    </row>
    <row r="109" spans="2:65" s="12" customFormat="1" ht="10.199999999999999">
      <c r="B109" s="153"/>
      <c r="D109" s="154" t="s">
        <v>360</v>
      </c>
      <c r="E109" s="155" t="s">
        <v>32</v>
      </c>
      <c r="F109" s="156" t="s">
        <v>1562</v>
      </c>
      <c r="H109" s="155" t="s">
        <v>32</v>
      </c>
      <c r="I109" s="157"/>
      <c r="L109" s="153"/>
      <c r="M109" s="158"/>
      <c r="T109" s="159"/>
      <c r="AT109" s="155" t="s">
        <v>360</v>
      </c>
      <c r="AU109" s="155" t="s">
        <v>87</v>
      </c>
      <c r="AV109" s="12" t="s">
        <v>85</v>
      </c>
      <c r="AW109" s="12" t="s">
        <v>39</v>
      </c>
      <c r="AX109" s="12" t="s">
        <v>78</v>
      </c>
      <c r="AY109" s="155" t="s">
        <v>348</v>
      </c>
    </row>
    <row r="110" spans="2:65" s="13" customFormat="1" ht="10.199999999999999">
      <c r="B110" s="160"/>
      <c r="D110" s="154" t="s">
        <v>360</v>
      </c>
      <c r="E110" s="161" t="s">
        <v>32</v>
      </c>
      <c r="F110" s="162" t="s">
        <v>2605</v>
      </c>
      <c r="H110" s="163">
        <v>3.78</v>
      </c>
      <c r="I110" s="164"/>
      <c r="L110" s="160"/>
      <c r="M110" s="165"/>
      <c r="T110" s="166"/>
      <c r="AT110" s="161" t="s">
        <v>360</v>
      </c>
      <c r="AU110" s="161" t="s">
        <v>87</v>
      </c>
      <c r="AV110" s="13" t="s">
        <v>87</v>
      </c>
      <c r="AW110" s="13" t="s">
        <v>39</v>
      </c>
      <c r="AX110" s="13" t="s">
        <v>85</v>
      </c>
      <c r="AY110" s="161" t="s">
        <v>348</v>
      </c>
    </row>
    <row r="111" spans="2:65" s="1" customFormat="1" ht="62.7" customHeight="1">
      <c r="B111" s="33"/>
      <c r="C111" s="136" t="s">
        <v>113</v>
      </c>
      <c r="D111" s="136" t="s">
        <v>352</v>
      </c>
      <c r="E111" s="137" t="s">
        <v>1564</v>
      </c>
      <c r="F111" s="138" t="s">
        <v>1565</v>
      </c>
      <c r="G111" s="139" t="s">
        <v>355</v>
      </c>
      <c r="H111" s="140">
        <v>3.78</v>
      </c>
      <c r="I111" s="141"/>
      <c r="J111" s="142">
        <f>ROUND(I111*H111,2)</f>
        <v>0</v>
      </c>
      <c r="K111" s="138" t="s">
        <v>356</v>
      </c>
      <c r="L111" s="33"/>
      <c r="M111" s="143" t="s">
        <v>32</v>
      </c>
      <c r="N111" s="144" t="s">
        <v>49</v>
      </c>
      <c r="P111" s="145">
        <f>O111*H111</f>
        <v>0</v>
      </c>
      <c r="Q111" s="145">
        <v>0</v>
      </c>
      <c r="R111" s="145">
        <f>Q111*H111</f>
        <v>0</v>
      </c>
      <c r="S111" s="145">
        <v>0</v>
      </c>
      <c r="T111" s="146">
        <f>S111*H111</f>
        <v>0</v>
      </c>
      <c r="AR111" s="147" t="s">
        <v>133</v>
      </c>
      <c r="AT111" s="147" t="s">
        <v>352</v>
      </c>
      <c r="AU111" s="147" t="s">
        <v>87</v>
      </c>
      <c r="AY111" s="17" t="s">
        <v>348</v>
      </c>
      <c r="BE111" s="148">
        <f>IF(N111="základní",J111,0)</f>
        <v>0</v>
      </c>
      <c r="BF111" s="148">
        <f>IF(N111="snížená",J111,0)</f>
        <v>0</v>
      </c>
      <c r="BG111" s="148">
        <f>IF(N111="zákl. přenesená",J111,0)</f>
        <v>0</v>
      </c>
      <c r="BH111" s="148">
        <f>IF(N111="sníž. přenesená",J111,0)</f>
        <v>0</v>
      </c>
      <c r="BI111" s="148">
        <f>IF(N111="nulová",J111,0)</f>
        <v>0</v>
      </c>
      <c r="BJ111" s="17" t="s">
        <v>85</v>
      </c>
      <c r="BK111" s="148">
        <f>ROUND(I111*H111,2)</f>
        <v>0</v>
      </c>
      <c r="BL111" s="17" t="s">
        <v>133</v>
      </c>
      <c r="BM111" s="147" t="s">
        <v>2606</v>
      </c>
    </row>
    <row r="112" spans="2:65" s="1" customFormat="1" ht="10.199999999999999">
      <c r="B112" s="33"/>
      <c r="D112" s="149" t="s">
        <v>358</v>
      </c>
      <c r="F112" s="150" t="s">
        <v>1567</v>
      </c>
      <c r="I112" s="151"/>
      <c r="L112" s="33"/>
      <c r="M112" s="152"/>
      <c r="T112" s="54"/>
      <c r="AT112" s="17" t="s">
        <v>358</v>
      </c>
      <c r="AU112" s="17" t="s">
        <v>87</v>
      </c>
    </row>
    <row r="113" spans="2:65" s="12" customFormat="1" ht="10.199999999999999">
      <c r="B113" s="153"/>
      <c r="D113" s="154" t="s">
        <v>360</v>
      </c>
      <c r="E113" s="155" t="s">
        <v>32</v>
      </c>
      <c r="F113" s="156" t="s">
        <v>1562</v>
      </c>
      <c r="H113" s="155" t="s">
        <v>32</v>
      </c>
      <c r="I113" s="157"/>
      <c r="L113" s="153"/>
      <c r="M113" s="158"/>
      <c r="T113" s="159"/>
      <c r="AT113" s="155" t="s">
        <v>360</v>
      </c>
      <c r="AU113" s="155" t="s">
        <v>87</v>
      </c>
      <c r="AV113" s="12" t="s">
        <v>85</v>
      </c>
      <c r="AW113" s="12" t="s">
        <v>39</v>
      </c>
      <c r="AX113" s="12" t="s">
        <v>78</v>
      </c>
      <c r="AY113" s="155" t="s">
        <v>348</v>
      </c>
    </row>
    <row r="114" spans="2:65" s="13" customFormat="1" ht="10.199999999999999">
      <c r="B114" s="160"/>
      <c r="D114" s="154" t="s">
        <v>360</v>
      </c>
      <c r="E114" s="161" t="s">
        <v>32</v>
      </c>
      <c r="F114" s="162" t="s">
        <v>2605</v>
      </c>
      <c r="H114" s="163">
        <v>3.78</v>
      </c>
      <c r="I114" s="164"/>
      <c r="L114" s="160"/>
      <c r="M114" s="165"/>
      <c r="T114" s="166"/>
      <c r="AT114" s="161" t="s">
        <v>360</v>
      </c>
      <c r="AU114" s="161" t="s">
        <v>87</v>
      </c>
      <c r="AV114" s="13" t="s">
        <v>87</v>
      </c>
      <c r="AW114" s="13" t="s">
        <v>39</v>
      </c>
      <c r="AX114" s="13" t="s">
        <v>85</v>
      </c>
      <c r="AY114" s="161" t="s">
        <v>348</v>
      </c>
    </row>
    <row r="115" spans="2:65" s="1" customFormat="1" ht="62.7" customHeight="1">
      <c r="B115" s="33"/>
      <c r="C115" s="136" t="s">
        <v>133</v>
      </c>
      <c r="D115" s="136" t="s">
        <v>352</v>
      </c>
      <c r="E115" s="137" t="s">
        <v>395</v>
      </c>
      <c r="F115" s="138" t="s">
        <v>396</v>
      </c>
      <c r="G115" s="139" t="s">
        <v>355</v>
      </c>
      <c r="H115" s="140">
        <v>3.78</v>
      </c>
      <c r="I115" s="141"/>
      <c r="J115" s="142">
        <f>ROUND(I115*H115,2)</f>
        <v>0</v>
      </c>
      <c r="K115" s="138" t="s">
        <v>356</v>
      </c>
      <c r="L115" s="33"/>
      <c r="M115" s="143" t="s">
        <v>32</v>
      </c>
      <c r="N115" s="144" t="s">
        <v>49</v>
      </c>
      <c r="P115" s="145">
        <f>O115*H115</f>
        <v>0</v>
      </c>
      <c r="Q115" s="145">
        <v>0</v>
      </c>
      <c r="R115" s="145">
        <f>Q115*H115</f>
        <v>0</v>
      </c>
      <c r="S115" s="145">
        <v>0</v>
      </c>
      <c r="T115" s="146">
        <f>S115*H115</f>
        <v>0</v>
      </c>
      <c r="AR115" s="147" t="s">
        <v>133</v>
      </c>
      <c r="AT115" s="147" t="s">
        <v>352</v>
      </c>
      <c r="AU115" s="147" t="s">
        <v>87</v>
      </c>
      <c r="AY115" s="17" t="s">
        <v>348</v>
      </c>
      <c r="BE115" s="148">
        <f>IF(N115="základní",J115,0)</f>
        <v>0</v>
      </c>
      <c r="BF115" s="148">
        <f>IF(N115="snížená",J115,0)</f>
        <v>0</v>
      </c>
      <c r="BG115" s="148">
        <f>IF(N115="zákl. přenesená",J115,0)</f>
        <v>0</v>
      </c>
      <c r="BH115" s="148">
        <f>IF(N115="sníž. přenesená",J115,0)</f>
        <v>0</v>
      </c>
      <c r="BI115" s="148">
        <f>IF(N115="nulová",J115,0)</f>
        <v>0</v>
      </c>
      <c r="BJ115" s="17" t="s">
        <v>85</v>
      </c>
      <c r="BK115" s="148">
        <f>ROUND(I115*H115,2)</f>
        <v>0</v>
      </c>
      <c r="BL115" s="17" t="s">
        <v>133</v>
      </c>
      <c r="BM115" s="147" t="s">
        <v>2607</v>
      </c>
    </row>
    <row r="116" spans="2:65" s="1" customFormat="1" ht="10.199999999999999">
      <c r="B116" s="33"/>
      <c r="D116" s="149" t="s">
        <v>358</v>
      </c>
      <c r="F116" s="150" t="s">
        <v>398</v>
      </c>
      <c r="I116" s="151"/>
      <c r="L116" s="33"/>
      <c r="M116" s="152"/>
      <c r="T116" s="54"/>
      <c r="AT116" s="17" t="s">
        <v>358</v>
      </c>
      <c r="AU116" s="17" t="s">
        <v>87</v>
      </c>
    </row>
    <row r="117" spans="2:65" s="12" customFormat="1" ht="10.199999999999999">
      <c r="B117" s="153"/>
      <c r="D117" s="154" t="s">
        <v>360</v>
      </c>
      <c r="E117" s="155" t="s">
        <v>32</v>
      </c>
      <c r="F117" s="156" t="s">
        <v>1562</v>
      </c>
      <c r="H117" s="155" t="s">
        <v>32</v>
      </c>
      <c r="I117" s="157"/>
      <c r="L117" s="153"/>
      <c r="M117" s="158"/>
      <c r="T117" s="159"/>
      <c r="AT117" s="155" t="s">
        <v>360</v>
      </c>
      <c r="AU117" s="155" t="s">
        <v>87</v>
      </c>
      <c r="AV117" s="12" t="s">
        <v>85</v>
      </c>
      <c r="AW117" s="12" t="s">
        <v>39</v>
      </c>
      <c r="AX117" s="12" t="s">
        <v>78</v>
      </c>
      <c r="AY117" s="155" t="s">
        <v>348</v>
      </c>
    </row>
    <row r="118" spans="2:65" s="13" customFormat="1" ht="10.199999999999999">
      <c r="B118" s="160"/>
      <c r="D118" s="154" t="s">
        <v>360</v>
      </c>
      <c r="E118" s="161" t="s">
        <v>32</v>
      </c>
      <c r="F118" s="162" t="s">
        <v>2605</v>
      </c>
      <c r="H118" s="163">
        <v>3.78</v>
      </c>
      <c r="I118" s="164"/>
      <c r="L118" s="160"/>
      <c r="M118" s="165"/>
      <c r="T118" s="166"/>
      <c r="AT118" s="161" t="s">
        <v>360</v>
      </c>
      <c r="AU118" s="161" t="s">
        <v>87</v>
      </c>
      <c r="AV118" s="13" t="s">
        <v>87</v>
      </c>
      <c r="AW118" s="13" t="s">
        <v>39</v>
      </c>
      <c r="AX118" s="13" t="s">
        <v>85</v>
      </c>
      <c r="AY118" s="161" t="s">
        <v>348</v>
      </c>
    </row>
    <row r="119" spans="2:65" s="1" customFormat="1" ht="66.75" customHeight="1">
      <c r="B119" s="33"/>
      <c r="C119" s="136" t="s">
        <v>413</v>
      </c>
      <c r="D119" s="136" t="s">
        <v>352</v>
      </c>
      <c r="E119" s="137" t="s">
        <v>401</v>
      </c>
      <c r="F119" s="138" t="s">
        <v>402</v>
      </c>
      <c r="G119" s="139" t="s">
        <v>355</v>
      </c>
      <c r="H119" s="140">
        <v>18.899999999999999</v>
      </c>
      <c r="I119" s="141"/>
      <c r="J119" s="142">
        <f>ROUND(I119*H119,2)</f>
        <v>0</v>
      </c>
      <c r="K119" s="138" t="s">
        <v>356</v>
      </c>
      <c r="L119" s="33"/>
      <c r="M119" s="143" t="s">
        <v>32</v>
      </c>
      <c r="N119" s="144" t="s">
        <v>49</v>
      </c>
      <c r="P119" s="145">
        <f>O119*H119</f>
        <v>0</v>
      </c>
      <c r="Q119" s="145">
        <v>0</v>
      </c>
      <c r="R119" s="145">
        <f>Q119*H119</f>
        <v>0</v>
      </c>
      <c r="S119" s="145">
        <v>0</v>
      </c>
      <c r="T119" s="146">
        <f>S119*H119</f>
        <v>0</v>
      </c>
      <c r="AR119" s="147" t="s">
        <v>133</v>
      </c>
      <c r="AT119" s="147" t="s">
        <v>352</v>
      </c>
      <c r="AU119" s="147" t="s">
        <v>87</v>
      </c>
      <c r="AY119" s="17" t="s">
        <v>348</v>
      </c>
      <c r="BE119" s="148">
        <f>IF(N119="základní",J119,0)</f>
        <v>0</v>
      </c>
      <c r="BF119" s="148">
        <f>IF(N119="snížená",J119,0)</f>
        <v>0</v>
      </c>
      <c r="BG119" s="148">
        <f>IF(N119="zákl. přenesená",J119,0)</f>
        <v>0</v>
      </c>
      <c r="BH119" s="148">
        <f>IF(N119="sníž. přenesená",J119,0)</f>
        <v>0</v>
      </c>
      <c r="BI119" s="148">
        <f>IF(N119="nulová",J119,0)</f>
        <v>0</v>
      </c>
      <c r="BJ119" s="17" t="s">
        <v>85</v>
      </c>
      <c r="BK119" s="148">
        <f>ROUND(I119*H119,2)</f>
        <v>0</v>
      </c>
      <c r="BL119" s="17" t="s">
        <v>133</v>
      </c>
      <c r="BM119" s="147" t="s">
        <v>2608</v>
      </c>
    </row>
    <row r="120" spans="2:65" s="1" customFormat="1" ht="10.199999999999999">
      <c r="B120" s="33"/>
      <c r="D120" s="149" t="s">
        <v>358</v>
      </c>
      <c r="F120" s="150" t="s">
        <v>404</v>
      </c>
      <c r="I120" s="151"/>
      <c r="L120" s="33"/>
      <c r="M120" s="152"/>
      <c r="T120" s="54"/>
      <c r="AT120" s="17" t="s">
        <v>358</v>
      </c>
      <c r="AU120" s="17" t="s">
        <v>87</v>
      </c>
    </row>
    <row r="121" spans="2:65" s="12" customFormat="1" ht="10.199999999999999">
      <c r="B121" s="153"/>
      <c r="D121" s="154" t="s">
        <v>360</v>
      </c>
      <c r="E121" s="155" t="s">
        <v>32</v>
      </c>
      <c r="F121" s="156" t="s">
        <v>1562</v>
      </c>
      <c r="H121" s="155" t="s">
        <v>32</v>
      </c>
      <c r="I121" s="157"/>
      <c r="L121" s="153"/>
      <c r="M121" s="158"/>
      <c r="T121" s="159"/>
      <c r="AT121" s="155" t="s">
        <v>360</v>
      </c>
      <c r="AU121" s="155" t="s">
        <v>87</v>
      </c>
      <c r="AV121" s="12" t="s">
        <v>85</v>
      </c>
      <c r="AW121" s="12" t="s">
        <v>39</v>
      </c>
      <c r="AX121" s="12" t="s">
        <v>78</v>
      </c>
      <c r="AY121" s="155" t="s">
        <v>348</v>
      </c>
    </row>
    <row r="122" spans="2:65" s="13" customFormat="1" ht="10.199999999999999">
      <c r="B122" s="160"/>
      <c r="D122" s="154" t="s">
        <v>360</v>
      </c>
      <c r="E122" s="161" t="s">
        <v>32</v>
      </c>
      <c r="F122" s="162" t="s">
        <v>2605</v>
      </c>
      <c r="H122" s="163">
        <v>3.78</v>
      </c>
      <c r="I122" s="164"/>
      <c r="L122" s="160"/>
      <c r="M122" s="165"/>
      <c r="T122" s="166"/>
      <c r="AT122" s="161" t="s">
        <v>360</v>
      </c>
      <c r="AU122" s="161" t="s">
        <v>87</v>
      </c>
      <c r="AV122" s="13" t="s">
        <v>87</v>
      </c>
      <c r="AW122" s="13" t="s">
        <v>39</v>
      </c>
      <c r="AX122" s="13" t="s">
        <v>85</v>
      </c>
      <c r="AY122" s="161" t="s">
        <v>348</v>
      </c>
    </row>
    <row r="123" spans="2:65" s="13" customFormat="1" ht="10.199999999999999">
      <c r="B123" s="160"/>
      <c r="D123" s="154" t="s">
        <v>360</v>
      </c>
      <c r="F123" s="162" t="s">
        <v>2609</v>
      </c>
      <c r="H123" s="163">
        <v>18.899999999999999</v>
      </c>
      <c r="I123" s="164"/>
      <c r="L123" s="160"/>
      <c r="M123" s="165"/>
      <c r="T123" s="166"/>
      <c r="AT123" s="161" t="s">
        <v>360</v>
      </c>
      <c r="AU123" s="161" t="s">
        <v>87</v>
      </c>
      <c r="AV123" s="13" t="s">
        <v>87</v>
      </c>
      <c r="AW123" s="13" t="s">
        <v>4</v>
      </c>
      <c r="AX123" s="13" t="s">
        <v>85</v>
      </c>
      <c r="AY123" s="161" t="s">
        <v>348</v>
      </c>
    </row>
    <row r="124" spans="2:65" s="1" customFormat="1" ht="44.25" customHeight="1">
      <c r="B124" s="33"/>
      <c r="C124" s="136" t="s">
        <v>129</v>
      </c>
      <c r="D124" s="136" t="s">
        <v>352</v>
      </c>
      <c r="E124" s="137" t="s">
        <v>1571</v>
      </c>
      <c r="F124" s="138" t="s">
        <v>1572</v>
      </c>
      <c r="G124" s="139" t="s">
        <v>355</v>
      </c>
      <c r="H124" s="140">
        <v>3.78</v>
      </c>
      <c r="I124" s="141"/>
      <c r="J124" s="142">
        <f>ROUND(I124*H124,2)</f>
        <v>0</v>
      </c>
      <c r="K124" s="138" t="s">
        <v>356</v>
      </c>
      <c r="L124" s="33"/>
      <c r="M124" s="143" t="s">
        <v>32</v>
      </c>
      <c r="N124" s="144" t="s">
        <v>49</v>
      </c>
      <c r="P124" s="145">
        <f>O124*H124</f>
        <v>0</v>
      </c>
      <c r="Q124" s="145">
        <v>0</v>
      </c>
      <c r="R124" s="145">
        <f>Q124*H124</f>
        <v>0</v>
      </c>
      <c r="S124" s="145">
        <v>0</v>
      </c>
      <c r="T124" s="146">
        <f>S124*H124</f>
        <v>0</v>
      </c>
      <c r="AR124" s="147" t="s">
        <v>133</v>
      </c>
      <c r="AT124" s="147" t="s">
        <v>352</v>
      </c>
      <c r="AU124" s="147" t="s">
        <v>87</v>
      </c>
      <c r="AY124" s="17" t="s">
        <v>348</v>
      </c>
      <c r="BE124" s="148">
        <f>IF(N124="základní",J124,0)</f>
        <v>0</v>
      </c>
      <c r="BF124" s="148">
        <f>IF(N124="snížená",J124,0)</f>
        <v>0</v>
      </c>
      <c r="BG124" s="148">
        <f>IF(N124="zákl. přenesená",J124,0)</f>
        <v>0</v>
      </c>
      <c r="BH124" s="148">
        <f>IF(N124="sníž. přenesená",J124,0)</f>
        <v>0</v>
      </c>
      <c r="BI124" s="148">
        <f>IF(N124="nulová",J124,0)</f>
        <v>0</v>
      </c>
      <c r="BJ124" s="17" t="s">
        <v>85</v>
      </c>
      <c r="BK124" s="148">
        <f>ROUND(I124*H124,2)</f>
        <v>0</v>
      </c>
      <c r="BL124" s="17" t="s">
        <v>133</v>
      </c>
      <c r="BM124" s="147" t="s">
        <v>2610</v>
      </c>
    </row>
    <row r="125" spans="2:65" s="1" customFormat="1" ht="10.199999999999999">
      <c r="B125" s="33"/>
      <c r="D125" s="149" t="s">
        <v>358</v>
      </c>
      <c r="F125" s="150" t="s">
        <v>1574</v>
      </c>
      <c r="I125" s="151"/>
      <c r="L125" s="33"/>
      <c r="M125" s="152"/>
      <c r="T125" s="54"/>
      <c r="AT125" s="17" t="s">
        <v>358</v>
      </c>
      <c r="AU125" s="17" t="s">
        <v>87</v>
      </c>
    </row>
    <row r="126" spans="2:65" s="12" customFormat="1" ht="10.199999999999999">
      <c r="B126" s="153"/>
      <c r="D126" s="154" t="s">
        <v>360</v>
      </c>
      <c r="E126" s="155" t="s">
        <v>32</v>
      </c>
      <c r="F126" s="156" t="s">
        <v>1575</v>
      </c>
      <c r="H126" s="155" t="s">
        <v>32</v>
      </c>
      <c r="I126" s="157"/>
      <c r="L126" s="153"/>
      <c r="M126" s="158"/>
      <c r="T126" s="159"/>
      <c r="AT126" s="155" t="s">
        <v>360</v>
      </c>
      <c r="AU126" s="155" t="s">
        <v>87</v>
      </c>
      <c r="AV126" s="12" t="s">
        <v>85</v>
      </c>
      <c r="AW126" s="12" t="s">
        <v>39</v>
      </c>
      <c r="AX126" s="12" t="s">
        <v>78</v>
      </c>
      <c r="AY126" s="155" t="s">
        <v>348</v>
      </c>
    </row>
    <row r="127" spans="2:65" s="12" customFormat="1" ht="10.199999999999999">
      <c r="B127" s="153"/>
      <c r="D127" s="154" t="s">
        <v>360</v>
      </c>
      <c r="E127" s="155" t="s">
        <v>32</v>
      </c>
      <c r="F127" s="156" t="s">
        <v>1562</v>
      </c>
      <c r="H127" s="155" t="s">
        <v>32</v>
      </c>
      <c r="I127" s="157"/>
      <c r="L127" s="153"/>
      <c r="M127" s="158"/>
      <c r="T127" s="159"/>
      <c r="AT127" s="155" t="s">
        <v>360</v>
      </c>
      <c r="AU127" s="155" t="s">
        <v>87</v>
      </c>
      <c r="AV127" s="12" t="s">
        <v>85</v>
      </c>
      <c r="AW127" s="12" t="s">
        <v>39</v>
      </c>
      <c r="AX127" s="12" t="s">
        <v>78</v>
      </c>
      <c r="AY127" s="155" t="s">
        <v>348</v>
      </c>
    </row>
    <row r="128" spans="2:65" s="13" customFormat="1" ht="10.199999999999999">
      <c r="B128" s="160"/>
      <c r="D128" s="154" t="s">
        <v>360</v>
      </c>
      <c r="E128" s="161" t="s">
        <v>32</v>
      </c>
      <c r="F128" s="162" t="s">
        <v>2605</v>
      </c>
      <c r="H128" s="163">
        <v>3.78</v>
      </c>
      <c r="I128" s="164"/>
      <c r="L128" s="160"/>
      <c r="M128" s="165"/>
      <c r="T128" s="166"/>
      <c r="AT128" s="161" t="s">
        <v>360</v>
      </c>
      <c r="AU128" s="161" t="s">
        <v>87</v>
      </c>
      <c r="AV128" s="13" t="s">
        <v>87</v>
      </c>
      <c r="AW128" s="13" t="s">
        <v>39</v>
      </c>
      <c r="AX128" s="13" t="s">
        <v>85</v>
      </c>
      <c r="AY128" s="161" t="s">
        <v>348</v>
      </c>
    </row>
    <row r="129" spans="2:65" s="1" customFormat="1" ht="44.25" customHeight="1">
      <c r="B129" s="33"/>
      <c r="C129" s="136" t="s">
        <v>425</v>
      </c>
      <c r="D129" s="136" t="s">
        <v>352</v>
      </c>
      <c r="E129" s="137" t="s">
        <v>406</v>
      </c>
      <c r="F129" s="138" t="s">
        <v>407</v>
      </c>
      <c r="G129" s="139" t="s">
        <v>408</v>
      </c>
      <c r="H129" s="140">
        <v>6.6150000000000002</v>
      </c>
      <c r="I129" s="141"/>
      <c r="J129" s="142">
        <f>ROUND(I129*H129,2)</f>
        <v>0</v>
      </c>
      <c r="K129" s="138" t="s">
        <v>356</v>
      </c>
      <c r="L129" s="33"/>
      <c r="M129" s="143" t="s">
        <v>32</v>
      </c>
      <c r="N129" s="144" t="s">
        <v>49</v>
      </c>
      <c r="P129" s="145">
        <f>O129*H129</f>
        <v>0</v>
      </c>
      <c r="Q129" s="145">
        <v>0</v>
      </c>
      <c r="R129" s="145">
        <f>Q129*H129</f>
        <v>0</v>
      </c>
      <c r="S129" s="145">
        <v>0</v>
      </c>
      <c r="T129" s="146">
        <f>S129*H129</f>
        <v>0</v>
      </c>
      <c r="AR129" s="147" t="s">
        <v>133</v>
      </c>
      <c r="AT129" s="147" t="s">
        <v>352</v>
      </c>
      <c r="AU129" s="147" t="s">
        <v>87</v>
      </c>
      <c r="AY129" s="17" t="s">
        <v>348</v>
      </c>
      <c r="BE129" s="148">
        <f>IF(N129="základní",J129,0)</f>
        <v>0</v>
      </c>
      <c r="BF129" s="148">
        <f>IF(N129="snížená",J129,0)</f>
        <v>0</v>
      </c>
      <c r="BG129" s="148">
        <f>IF(N129="zákl. přenesená",J129,0)</f>
        <v>0</v>
      </c>
      <c r="BH129" s="148">
        <f>IF(N129="sníž. přenesená",J129,0)</f>
        <v>0</v>
      </c>
      <c r="BI129" s="148">
        <f>IF(N129="nulová",J129,0)</f>
        <v>0</v>
      </c>
      <c r="BJ129" s="17" t="s">
        <v>85</v>
      </c>
      <c r="BK129" s="148">
        <f>ROUND(I129*H129,2)</f>
        <v>0</v>
      </c>
      <c r="BL129" s="17" t="s">
        <v>133</v>
      </c>
      <c r="BM129" s="147" t="s">
        <v>2611</v>
      </c>
    </row>
    <row r="130" spans="2:65" s="1" customFormat="1" ht="10.199999999999999">
      <c r="B130" s="33"/>
      <c r="D130" s="149" t="s">
        <v>358</v>
      </c>
      <c r="F130" s="150" t="s">
        <v>410</v>
      </c>
      <c r="I130" s="151"/>
      <c r="L130" s="33"/>
      <c r="M130" s="152"/>
      <c r="T130" s="54"/>
      <c r="AT130" s="17" t="s">
        <v>358</v>
      </c>
      <c r="AU130" s="17" t="s">
        <v>87</v>
      </c>
    </row>
    <row r="131" spans="2:65" s="12" customFormat="1" ht="20.399999999999999">
      <c r="B131" s="153"/>
      <c r="D131" s="154" t="s">
        <v>360</v>
      </c>
      <c r="E131" s="155" t="s">
        <v>32</v>
      </c>
      <c r="F131" s="156" t="s">
        <v>411</v>
      </c>
      <c r="H131" s="155" t="s">
        <v>32</v>
      </c>
      <c r="I131" s="157"/>
      <c r="L131" s="153"/>
      <c r="M131" s="158"/>
      <c r="T131" s="159"/>
      <c r="AT131" s="155" t="s">
        <v>360</v>
      </c>
      <c r="AU131" s="155" t="s">
        <v>87</v>
      </c>
      <c r="AV131" s="12" t="s">
        <v>85</v>
      </c>
      <c r="AW131" s="12" t="s">
        <v>39</v>
      </c>
      <c r="AX131" s="12" t="s">
        <v>78</v>
      </c>
      <c r="AY131" s="155" t="s">
        <v>348</v>
      </c>
    </row>
    <row r="132" spans="2:65" s="12" customFormat="1" ht="10.199999999999999">
      <c r="B132" s="153"/>
      <c r="D132" s="154" t="s">
        <v>360</v>
      </c>
      <c r="E132" s="155" t="s">
        <v>32</v>
      </c>
      <c r="F132" s="156" t="s">
        <v>1562</v>
      </c>
      <c r="H132" s="155" t="s">
        <v>32</v>
      </c>
      <c r="I132" s="157"/>
      <c r="L132" s="153"/>
      <c r="M132" s="158"/>
      <c r="T132" s="159"/>
      <c r="AT132" s="155" t="s">
        <v>360</v>
      </c>
      <c r="AU132" s="155" t="s">
        <v>87</v>
      </c>
      <c r="AV132" s="12" t="s">
        <v>85</v>
      </c>
      <c r="AW132" s="12" t="s">
        <v>39</v>
      </c>
      <c r="AX132" s="12" t="s">
        <v>78</v>
      </c>
      <c r="AY132" s="155" t="s">
        <v>348</v>
      </c>
    </row>
    <row r="133" spans="2:65" s="13" customFormat="1" ht="10.199999999999999">
      <c r="B133" s="160"/>
      <c r="D133" s="154" t="s">
        <v>360</v>
      </c>
      <c r="E133" s="161" t="s">
        <v>32</v>
      </c>
      <c r="F133" s="162" t="s">
        <v>2612</v>
      </c>
      <c r="H133" s="163">
        <v>6.6150000000000002</v>
      </c>
      <c r="I133" s="164"/>
      <c r="L133" s="160"/>
      <c r="M133" s="165"/>
      <c r="T133" s="166"/>
      <c r="AT133" s="161" t="s">
        <v>360</v>
      </c>
      <c r="AU133" s="161" t="s">
        <v>87</v>
      </c>
      <c r="AV133" s="13" t="s">
        <v>87</v>
      </c>
      <c r="AW133" s="13" t="s">
        <v>39</v>
      </c>
      <c r="AX133" s="13" t="s">
        <v>85</v>
      </c>
      <c r="AY133" s="161" t="s">
        <v>348</v>
      </c>
    </row>
    <row r="134" spans="2:65" s="1" customFormat="1" ht="37.799999999999997" customHeight="1">
      <c r="B134" s="33"/>
      <c r="C134" s="136" t="s">
        <v>433</v>
      </c>
      <c r="D134" s="136" t="s">
        <v>352</v>
      </c>
      <c r="E134" s="137" t="s">
        <v>414</v>
      </c>
      <c r="F134" s="138" t="s">
        <v>415</v>
      </c>
      <c r="G134" s="139" t="s">
        <v>355</v>
      </c>
      <c r="H134" s="140">
        <v>3.78</v>
      </c>
      <c r="I134" s="141"/>
      <c r="J134" s="142">
        <f>ROUND(I134*H134,2)</f>
        <v>0</v>
      </c>
      <c r="K134" s="138" t="s">
        <v>356</v>
      </c>
      <c r="L134" s="33"/>
      <c r="M134" s="143" t="s">
        <v>32</v>
      </c>
      <c r="N134" s="144" t="s">
        <v>49</v>
      </c>
      <c r="P134" s="145">
        <f>O134*H134</f>
        <v>0</v>
      </c>
      <c r="Q134" s="145">
        <v>0</v>
      </c>
      <c r="R134" s="145">
        <f>Q134*H134</f>
        <v>0</v>
      </c>
      <c r="S134" s="145">
        <v>0</v>
      </c>
      <c r="T134" s="146">
        <f>S134*H134</f>
        <v>0</v>
      </c>
      <c r="AR134" s="147" t="s">
        <v>133</v>
      </c>
      <c r="AT134" s="147" t="s">
        <v>352</v>
      </c>
      <c r="AU134" s="147" t="s">
        <v>87</v>
      </c>
      <c r="AY134" s="17" t="s">
        <v>348</v>
      </c>
      <c r="BE134" s="148">
        <f>IF(N134="základní",J134,0)</f>
        <v>0</v>
      </c>
      <c r="BF134" s="148">
        <f>IF(N134="snížená",J134,0)</f>
        <v>0</v>
      </c>
      <c r="BG134" s="148">
        <f>IF(N134="zákl. přenesená",J134,0)</f>
        <v>0</v>
      </c>
      <c r="BH134" s="148">
        <f>IF(N134="sníž. přenesená",J134,0)</f>
        <v>0</v>
      </c>
      <c r="BI134" s="148">
        <f>IF(N134="nulová",J134,0)</f>
        <v>0</v>
      </c>
      <c r="BJ134" s="17" t="s">
        <v>85</v>
      </c>
      <c r="BK134" s="148">
        <f>ROUND(I134*H134,2)</f>
        <v>0</v>
      </c>
      <c r="BL134" s="17" t="s">
        <v>133</v>
      </c>
      <c r="BM134" s="147" t="s">
        <v>2613</v>
      </c>
    </row>
    <row r="135" spans="2:65" s="1" customFormat="1" ht="10.199999999999999">
      <c r="B135" s="33"/>
      <c r="D135" s="149" t="s">
        <v>358</v>
      </c>
      <c r="F135" s="150" t="s">
        <v>417</v>
      </c>
      <c r="I135" s="151"/>
      <c r="L135" s="33"/>
      <c r="M135" s="152"/>
      <c r="T135" s="54"/>
      <c r="AT135" s="17" t="s">
        <v>358</v>
      </c>
      <c r="AU135" s="17" t="s">
        <v>87</v>
      </c>
    </row>
    <row r="136" spans="2:65" s="12" customFormat="1" ht="10.199999999999999">
      <c r="B136" s="153"/>
      <c r="D136" s="154" t="s">
        <v>360</v>
      </c>
      <c r="E136" s="155" t="s">
        <v>32</v>
      </c>
      <c r="F136" s="156" t="s">
        <v>1562</v>
      </c>
      <c r="H136" s="155" t="s">
        <v>32</v>
      </c>
      <c r="I136" s="157"/>
      <c r="L136" s="153"/>
      <c r="M136" s="158"/>
      <c r="T136" s="159"/>
      <c r="AT136" s="155" t="s">
        <v>360</v>
      </c>
      <c r="AU136" s="155" t="s">
        <v>87</v>
      </c>
      <c r="AV136" s="12" t="s">
        <v>85</v>
      </c>
      <c r="AW136" s="12" t="s">
        <v>39</v>
      </c>
      <c r="AX136" s="12" t="s">
        <v>78</v>
      </c>
      <c r="AY136" s="155" t="s">
        <v>348</v>
      </c>
    </row>
    <row r="137" spans="2:65" s="13" customFormat="1" ht="10.199999999999999">
      <c r="B137" s="160"/>
      <c r="D137" s="154" t="s">
        <v>360</v>
      </c>
      <c r="E137" s="161" t="s">
        <v>32</v>
      </c>
      <c r="F137" s="162" t="s">
        <v>2605</v>
      </c>
      <c r="H137" s="163">
        <v>3.78</v>
      </c>
      <c r="I137" s="164"/>
      <c r="L137" s="160"/>
      <c r="M137" s="165"/>
      <c r="T137" s="166"/>
      <c r="AT137" s="161" t="s">
        <v>360</v>
      </c>
      <c r="AU137" s="161" t="s">
        <v>87</v>
      </c>
      <c r="AV137" s="13" t="s">
        <v>87</v>
      </c>
      <c r="AW137" s="13" t="s">
        <v>39</v>
      </c>
      <c r="AX137" s="13" t="s">
        <v>85</v>
      </c>
      <c r="AY137" s="161" t="s">
        <v>348</v>
      </c>
    </row>
    <row r="138" spans="2:65" s="1" customFormat="1" ht="44.25" customHeight="1">
      <c r="B138" s="33"/>
      <c r="C138" s="136" t="s">
        <v>445</v>
      </c>
      <c r="D138" s="136" t="s">
        <v>352</v>
      </c>
      <c r="E138" s="137" t="s">
        <v>1579</v>
      </c>
      <c r="F138" s="138" t="s">
        <v>1580</v>
      </c>
      <c r="G138" s="139" t="s">
        <v>355</v>
      </c>
      <c r="H138" s="140">
        <v>3.78</v>
      </c>
      <c r="I138" s="141"/>
      <c r="J138" s="142">
        <f>ROUND(I138*H138,2)</f>
        <v>0</v>
      </c>
      <c r="K138" s="138" t="s">
        <v>356</v>
      </c>
      <c r="L138" s="33"/>
      <c r="M138" s="143" t="s">
        <v>32</v>
      </c>
      <c r="N138" s="144" t="s">
        <v>49</v>
      </c>
      <c r="P138" s="145">
        <f>O138*H138</f>
        <v>0</v>
      </c>
      <c r="Q138" s="145">
        <v>0</v>
      </c>
      <c r="R138" s="145">
        <f>Q138*H138</f>
        <v>0</v>
      </c>
      <c r="S138" s="145">
        <v>0</v>
      </c>
      <c r="T138" s="146">
        <f>S138*H138</f>
        <v>0</v>
      </c>
      <c r="AR138" s="147" t="s">
        <v>133</v>
      </c>
      <c r="AT138" s="147" t="s">
        <v>352</v>
      </c>
      <c r="AU138" s="147" t="s">
        <v>87</v>
      </c>
      <c r="AY138" s="17" t="s">
        <v>348</v>
      </c>
      <c r="BE138" s="148">
        <f>IF(N138="základní",J138,0)</f>
        <v>0</v>
      </c>
      <c r="BF138" s="148">
        <f>IF(N138="snížená",J138,0)</f>
        <v>0</v>
      </c>
      <c r="BG138" s="148">
        <f>IF(N138="zákl. přenesená",J138,0)</f>
        <v>0</v>
      </c>
      <c r="BH138" s="148">
        <f>IF(N138="sníž. přenesená",J138,0)</f>
        <v>0</v>
      </c>
      <c r="BI138" s="148">
        <f>IF(N138="nulová",J138,0)</f>
        <v>0</v>
      </c>
      <c r="BJ138" s="17" t="s">
        <v>85</v>
      </c>
      <c r="BK138" s="148">
        <f>ROUND(I138*H138,2)</f>
        <v>0</v>
      </c>
      <c r="BL138" s="17" t="s">
        <v>133</v>
      </c>
      <c r="BM138" s="147" t="s">
        <v>2614</v>
      </c>
    </row>
    <row r="139" spans="2:65" s="1" customFormat="1" ht="10.199999999999999">
      <c r="B139" s="33"/>
      <c r="D139" s="149" t="s">
        <v>358</v>
      </c>
      <c r="F139" s="150" t="s">
        <v>1582</v>
      </c>
      <c r="I139" s="151"/>
      <c r="L139" s="33"/>
      <c r="M139" s="152"/>
      <c r="T139" s="54"/>
      <c r="AT139" s="17" t="s">
        <v>358</v>
      </c>
      <c r="AU139" s="17" t="s">
        <v>87</v>
      </c>
    </row>
    <row r="140" spans="2:65" s="12" customFormat="1" ht="10.199999999999999">
      <c r="B140" s="153"/>
      <c r="D140" s="154" t="s">
        <v>360</v>
      </c>
      <c r="E140" s="155" t="s">
        <v>32</v>
      </c>
      <c r="F140" s="156" t="s">
        <v>1551</v>
      </c>
      <c r="H140" s="155" t="s">
        <v>32</v>
      </c>
      <c r="I140" s="157"/>
      <c r="L140" s="153"/>
      <c r="M140" s="158"/>
      <c r="T140" s="159"/>
      <c r="AT140" s="155" t="s">
        <v>360</v>
      </c>
      <c r="AU140" s="155" t="s">
        <v>87</v>
      </c>
      <c r="AV140" s="12" t="s">
        <v>85</v>
      </c>
      <c r="AW140" s="12" t="s">
        <v>39</v>
      </c>
      <c r="AX140" s="12" t="s">
        <v>78</v>
      </c>
      <c r="AY140" s="155" t="s">
        <v>348</v>
      </c>
    </row>
    <row r="141" spans="2:65" s="12" customFormat="1" ht="10.199999999999999">
      <c r="B141" s="153"/>
      <c r="D141" s="154" t="s">
        <v>360</v>
      </c>
      <c r="E141" s="155" t="s">
        <v>32</v>
      </c>
      <c r="F141" s="156" t="s">
        <v>1552</v>
      </c>
      <c r="H141" s="155" t="s">
        <v>32</v>
      </c>
      <c r="I141" s="157"/>
      <c r="L141" s="153"/>
      <c r="M141" s="158"/>
      <c r="T141" s="159"/>
      <c r="AT141" s="155" t="s">
        <v>360</v>
      </c>
      <c r="AU141" s="155" t="s">
        <v>87</v>
      </c>
      <c r="AV141" s="12" t="s">
        <v>85</v>
      </c>
      <c r="AW141" s="12" t="s">
        <v>39</v>
      </c>
      <c r="AX141" s="12" t="s">
        <v>78</v>
      </c>
      <c r="AY141" s="155" t="s">
        <v>348</v>
      </c>
    </row>
    <row r="142" spans="2:65" s="12" customFormat="1" ht="20.399999999999999">
      <c r="B142" s="153"/>
      <c r="D142" s="154" t="s">
        <v>360</v>
      </c>
      <c r="E142" s="155" t="s">
        <v>32</v>
      </c>
      <c r="F142" s="156" t="s">
        <v>1583</v>
      </c>
      <c r="H142" s="155" t="s">
        <v>32</v>
      </c>
      <c r="I142" s="157"/>
      <c r="L142" s="153"/>
      <c r="M142" s="158"/>
      <c r="T142" s="159"/>
      <c r="AT142" s="155" t="s">
        <v>360</v>
      </c>
      <c r="AU142" s="155" t="s">
        <v>87</v>
      </c>
      <c r="AV142" s="12" t="s">
        <v>85</v>
      </c>
      <c r="AW142" s="12" t="s">
        <v>39</v>
      </c>
      <c r="AX142" s="12" t="s">
        <v>78</v>
      </c>
      <c r="AY142" s="155" t="s">
        <v>348</v>
      </c>
    </row>
    <row r="143" spans="2:65" s="12" customFormat="1" ht="10.199999999999999">
      <c r="B143" s="153"/>
      <c r="D143" s="154" t="s">
        <v>360</v>
      </c>
      <c r="E143" s="155" t="s">
        <v>32</v>
      </c>
      <c r="F143" s="156" t="s">
        <v>1553</v>
      </c>
      <c r="H143" s="155" t="s">
        <v>32</v>
      </c>
      <c r="I143" s="157"/>
      <c r="L143" s="153"/>
      <c r="M143" s="158"/>
      <c r="T143" s="159"/>
      <c r="AT143" s="155" t="s">
        <v>360</v>
      </c>
      <c r="AU143" s="155" t="s">
        <v>87</v>
      </c>
      <c r="AV143" s="12" t="s">
        <v>85</v>
      </c>
      <c r="AW143" s="12" t="s">
        <v>39</v>
      </c>
      <c r="AX143" s="12" t="s">
        <v>78</v>
      </c>
      <c r="AY143" s="155" t="s">
        <v>348</v>
      </c>
    </row>
    <row r="144" spans="2:65" s="12" customFormat="1" ht="10.199999999999999">
      <c r="B144" s="153"/>
      <c r="D144" s="154" t="s">
        <v>360</v>
      </c>
      <c r="E144" s="155" t="s">
        <v>32</v>
      </c>
      <c r="F144" s="156" t="s">
        <v>1554</v>
      </c>
      <c r="H144" s="155" t="s">
        <v>32</v>
      </c>
      <c r="I144" s="157"/>
      <c r="L144" s="153"/>
      <c r="M144" s="158"/>
      <c r="T144" s="159"/>
      <c r="AT144" s="155" t="s">
        <v>360</v>
      </c>
      <c r="AU144" s="155" t="s">
        <v>87</v>
      </c>
      <c r="AV144" s="12" t="s">
        <v>85</v>
      </c>
      <c r="AW144" s="12" t="s">
        <v>39</v>
      </c>
      <c r="AX144" s="12" t="s">
        <v>78</v>
      </c>
      <c r="AY144" s="155" t="s">
        <v>348</v>
      </c>
    </row>
    <row r="145" spans="2:65" s="12" customFormat="1" ht="10.199999999999999">
      <c r="B145" s="153"/>
      <c r="D145" s="154" t="s">
        <v>360</v>
      </c>
      <c r="E145" s="155" t="s">
        <v>32</v>
      </c>
      <c r="F145" s="156" t="s">
        <v>2602</v>
      </c>
      <c r="H145" s="155" t="s">
        <v>32</v>
      </c>
      <c r="I145" s="157"/>
      <c r="L145" s="153"/>
      <c r="M145" s="158"/>
      <c r="T145" s="159"/>
      <c r="AT145" s="155" t="s">
        <v>360</v>
      </c>
      <c r="AU145" s="155" t="s">
        <v>87</v>
      </c>
      <c r="AV145" s="12" t="s">
        <v>85</v>
      </c>
      <c r="AW145" s="12" t="s">
        <v>39</v>
      </c>
      <c r="AX145" s="12" t="s">
        <v>78</v>
      </c>
      <c r="AY145" s="155" t="s">
        <v>348</v>
      </c>
    </row>
    <row r="146" spans="2:65" s="13" customFormat="1" ht="10.199999999999999">
      <c r="B146" s="160"/>
      <c r="D146" s="154" t="s">
        <v>360</v>
      </c>
      <c r="E146" s="161" t="s">
        <v>32</v>
      </c>
      <c r="F146" s="162" t="s">
        <v>2603</v>
      </c>
      <c r="H146" s="163">
        <v>3.78</v>
      </c>
      <c r="I146" s="164"/>
      <c r="L146" s="160"/>
      <c r="M146" s="165"/>
      <c r="T146" s="166"/>
      <c r="AT146" s="161" t="s">
        <v>360</v>
      </c>
      <c r="AU146" s="161" t="s">
        <v>87</v>
      </c>
      <c r="AV146" s="13" t="s">
        <v>87</v>
      </c>
      <c r="AW146" s="13" t="s">
        <v>39</v>
      </c>
      <c r="AX146" s="13" t="s">
        <v>85</v>
      </c>
      <c r="AY146" s="161" t="s">
        <v>348</v>
      </c>
    </row>
    <row r="147" spans="2:65" s="1" customFormat="1" ht="24.15" customHeight="1">
      <c r="B147" s="33"/>
      <c r="C147" s="136" t="s">
        <v>452</v>
      </c>
      <c r="D147" s="136" t="s">
        <v>352</v>
      </c>
      <c r="E147" s="137" t="s">
        <v>1584</v>
      </c>
      <c r="F147" s="138" t="s">
        <v>1585</v>
      </c>
      <c r="G147" s="139" t="s">
        <v>355</v>
      </c>
      <c r="H147" s="140">
        <v>3.78</v>
      </c>
      <c r="I147" s="141"/>
      <c r="J147" s="142">
        <f>ROUND(I147*H147,2)</f>
        <v>0</v>
      </c>
      <c r="K147" s="138" t="s">
        <v>356</v>
      </c>
      <c r="L147" s="33"/>
      <c r="M147" s="143" t="s">
        <v>32</v>
      </c>
      <c r="N147" s="144" t="s">
        <v>49</v>
      </c>
      <c r="P147" s="145">
        <f>O147*H147</f>
        <v>0</v>
      </c>
      <c r="Q147" s="145">
        <v>0</v>
      </c>
      <c r="R147" s="145">
        <f>Q147*H147</f>
        <v>0</v>
      </c>
      <c r="S147" s="145">
        <v>0</v>
      </c>
      <c r="T147" s="146">
        <f>S147*H147</f>
        <v>0</v>
      </c>
      <c r="AR147" s="147" t="s">
        <v>133</v>
      </c>
      <c r="AT147" s="147" t="s">
        <v>352</v>
      </c>
      <c r="AU147" s="147" t="s">
        <v>87</v>
      </c>
      <c r="AY147" s="17" t="s">
        <v>348</v>
      </c>
      <c r="BE147" s="148">
        <f>IF(N147="základní",J147,0)</f>
        <v>0</v>
      </c>
      <c r="BF147" s="148">
        <f>IF(N147="snížená",J147,0)</f>
        <v>0</v>
      </c>
      <c r="BG147" s="148">
        <f>IF(N147="zákl. přenesená",J147,0)</f>
        <v>0</v>
      </c>
      <c r="BH147" s="148">
        <f>IF(N147="sníž. přenesená",J147,0)</f>
        <v>0</v>
      </c>
      <c r="BI147" s="148">
        <f>IF(N147="nulová",J147,0)</f>
        <v>0</v>
      </c>
      <c r="BJ147" s="17" t="s">
        <v>85</v>
      </c>
      <c r="BK147" s="148">
        <f>ROUND(I147*H147,2)</f>
        <v>0</v>
      </c>
      <c r="BL147" s="17" t="s">
        <v>133</v>
      </c>
      <c r="BM147" s="147" t="s">
        <v>2615</v>
      </c>
    </row>
    <row r="148" spans="2:65" s="1" customFormat="1" ht="10.199999999999999">
      <c r="B148" s="33"/>
      <c r="D148" s="149" t="s">
        <v>358</v>
      </c>
      <c r="F148" s="150" t="s">
        <v>1587</v>
      </c>
      <c r="I148" s="151"/>
      <c r="L148" s="33"/>
      <c r="M148" s="152"/>
      <c r="T148" s="54"/>
      <c r="AT148" s="17" t="s">
        <v>358</v>
      </c>
      <c r="AU148" s="17" t="s">
        <v>87</v>
      </c>
    </row>
    <row r="149" spans="2:65" s="12" customFormat="1" ht="10.199999999999999">
      <c r="B149" s="153"/>
      <c r="D149" s="154" t="s">
        <v>360</v>
      </c>
      <c r="E149" s="155" t="s">
        <v>32</v>
      </c>
      <c r="F149" s="156" t="s">
        <v>1551</v>
      </c>
      <c r="H149" s="155" t="s">
        <v>32</v>
      </c>
      <c r="I149" s="157"/>
      <c r="L149" s="153"/>
      <c r="M149" s="158"/>
      <c r="T149" s="159"/>
      <c r="AT149" s="155" t="s">
        <v>360</v>
      </c>
      <c r="AU149" s="155" t="s">
        <v>87</v>
      </c>
      <c r="AV149" s="12" t="s">
        <v>85</v>
      </c>
      <c r="AW149" s="12" t="s">
        <v>39</v>
      </c>
      <c r="AX149" s="12" t="s">
        <v>78</v>
      </c>
      <c r="AY149" s="155" t="s">
        <v>348</v>
      </c>
    </row>
    <row r="150" spans="2:65" s="12" customFormat="1" ht="10.199999999999999">
      <c r="B150" s="153"/>
      <c r="D150" s="154" t="s">
        <v>360</v>
      </c>
      <c r="E150" s="155" t="s">
        <v>32</v>
      </c>
      <c r="F150" s="156" t="s">
        <v>1552</v>
      </c>
      <c r="H150" s="155" t="s">
        <v>32</v>
      </c>
      <c r="I150" s="157"/>
      <c r="L150" s="153"/>
      <c r="M150" s="158"/>
      <c r="T150" s="159"/>
      <c r="AT150" s="155" t="s">
        <v>360</v>
      </c>
      <c r="AU150" s="155" t="s">
        <v>87</v>
      </c>
      <c r="AV150" s="12" t="s">
        <v>85</v>
      </c>
      <c r="AW150" s="12" t="s">
        <v>39</v>
      </c>
      <c r="AX150" s="12" t="s">
        <v>78</v>
      </c>
      <c r="AY150" s="155" t="s">
        <v>348</v>
      </c>
    </row>
    <row r="151" spans="2:65" s="12" customFormat="1" ht="10.199999999999999">
      <c r="B151" s="153"/>
      <c r="D151" s="154" t="s">
        <v>360</v>
      </c>
      <c r="E151" s="155" t="s">
        <v>32</v>
      </c>
      <c r="F151" s="156" t="s">
        <v>1588</v>
      </c>
      <c r="H151" s="155" t="s">
        <v>32</v>
      </c>
      <c r="I151" s="157"/>
      <c r="L151" s="153"/>
      <c r="M151" s="158"/>
      <c r="T151" s="159"/>
      <c r="AT151" s="155" t="s">
        <v>360</v>
      </c>
      <c r="AU151" s="155" t="s">
        <v>87</v>
      </c>
      <c r="AV151" s="12" t="s">
        <v>85</v>
      </c>
      <c r="AW151" s="12" t="s">
        <v>39</v>
      </c>
      <c r="AX151" s="12" t="s">
        <v>78</v>
      </c>
      <c r="AY151" s="155" t="s">
        <v>348</v>
      </c>
    </row>
    <row r="152" spans="2:65" s="12" customFormat="1" ht="10.199999999999999">
      <c r="B152" s="153"/>
      <c r="D152" s="154" t="s">
        <v>360</v>
      </c>
      <c r="E152" s="155" t="s">
        <v>32</v>
      </c>
      <c r="F152" s="156" t="s">
        <v>1589</v>
      </c>
      <c r="H152" s="155" t="s">
        <v>32</v>
      </c>
      <c r="I152" s="157"/>
      <c r="L152" s="153"/>
      <c r="M152" s="158"/>
      <c r="T152" s="159"/>
      <c r="AT152" s="155" t="s">
        <v>360</v>
      </c>
      <c r="AU152" s="155" t="s">
        <v>87</v>
      </c>
      <c r="AV152" s="12" t="s">
        <v>85</v>
      </c>
      <c r="AW152" s="12" t="s">
        <v>39</v>
      </c>
      <c r="AX152" s="12" t="s">
        <v>78</v>
      </c>
      <c r="AY152" s="155" t="s">
        <v>348</v>
      </c>
    </row>
    <row r="153" spans="2:65" s="12" customFormat="1" ht="10.199999999999999">
      <c r="B153" s="153"/>
      <c r="D153" s="154" t="s">
        <v>360</v>
      </c>
      <c r="E153" s="155" t="s">
        <v>32</v>
      </c>
      <c r="F153" s="156" t="s">
        <v>1590</v>
      </c>
      <c r="H153" s="155" t="s">
        <v>32</v>
      </c>
      <c r="I153" s="157"/>
      <c r="L153" s="153"/>
      <c r="M153" s="158"/>
      <c r="T153" s="159"/>
      <c r="AT153" s="155" t="s">
        <v>360</v>
      </c>
      <c r="AU153" s="155" t="s">
        <v>87</v>
      </c>
      <c r="AV153" s="12" t="s">
        <v>85</v>
      </c>
      <c r="AW153" s="12" t="s">
        <v>39</v>
      </c>
      <c r="AX153" s="12" t="s">
        <v>78</v>
      </c>
      <c r="AY153" s="155" t="s">
        <v>348</v>
      </c>
    </row>
    <row r="154" spans="2:65" s="12" customFormat="1" ht="10.199999999999999">
      <c r="B154" s="153"/>
      <c r="D154" s="154" t="s">
        <v>360</v>
      </c>
      <c r="E154" s="155" t="s">
        <v>32</v>
      </c>
      <c r="F154" s="156" t="s">
        <v>1591</v>
      </c>
      <c r="H154" s="155" t="s">
        <v>32</v>
      </c>
      <c r="I154" s="157"/>
      <c r="L154" s="153"/>
      <c r="M154" s="158"/>
      <c r="T154" s="159"/>
      <c r="AT154" s="155" t="s">
        <v>360</v>
      </c>
      <c r="AU154" s="155" t="s">
        <v>87</v>
      </c>
      <c r="AV154" s="12" t="s">
        <v>85</v>
      </c>
      <c r="AW154" s="12" t="s">
        <v>39</v>
      </c>
      <c r="AX154" s="12" t="s">
        <v>78</v>
      </c>
      <c r="AY154" s="155" t="s">
        <v>348</v>
      </c>
    </row>
    <row r="155" spans="2:65" s="12" customFormat="1" ht="10.199999999999999">
      <c r="B155" s="153"/>
      <c r="D155" s="154" t="s">
        <v>360</v>
      </c>
      <c r="E155" s="155" t="s">
        <v>32</v>
      </c>
      <c r="F155" s="156" t="s">
        <v>1592</v>
      </c>
      <c r="H155" s="155" t="s">
        <v>32</v>
      </c>
      <c r="I155" s="157"/>
      <c r="L155" s="153"/>
      <c r="M155" s="158"/>
      <c r="T155" s="159"/>
      <c r="AT155" s="155" t="s">
        <v>360</v>
      </c>
      <c r="AU155" s="155" t="s">
        <v>87</v>
      </c>
      <c r="AV155" s="12" t="s">
        <v>85</v>
      </c>
      <c r="AW155" s="12" t="s">
        <v>39</v>
      </c>
      <c r="AX155" s="12" t="s">
        <v>78</v>
      </c>
      <c r="AY155" s="155" t="s">
        <v>348</v>
      </c>
    </row>
    <row r="156" spans="2:65" s="12" customFormat="1" ht="10.199999999999999">
      <c r="B156" s="153"/>
      <c r="D156" s="154" t="s">
        <v>360</v>
      </c>
      <c r="E156" s="155" t="s">
        <v>32</v>
      </c>
      <c r="F156" s="156" t="s">
        <v>1593</v>
      </c>
      <c r="H156" s="155" t="s">
        <v>32</v>
      </c>
      <c r="I156" s="157"/>
      <c r="L156" s="153"/>
      <c r="M156" s="158"/>
      <c r="T156" s="159"/>
      <c r="AT156" s="155" t="s">
        <v>360</v>
      </c>
      <c r="AU156" s="155" t="s">
        <v>87</v>
      </c>
      <c r="AV156" s="12" t="s">
        <v>85</v>
      </c>
      <c r="AW156" s="12" t="s">
        <v>39</v>
      </c>
      <c r="AX156" s="12" t="s">
        <v>78</v>
      </c>
      <c r="AY156" s="155" t="s">
        <v>348</v>
      </c>
    </row>
    <row r="157" spans="2:65" s="13" customFormat="1" ht="10.199999999999999">
      <c r="B157" s="160"/>
      <c r="D157" s="154" t="s">
        <v>360</v>
      </c>
      <c r="E157" s="161" t="s">
        <v>32</v>
      </c>
      <c r="F157" s="162" t="s">
        <v>2605</v>
      </c>
      <c r="H157" s="163">
        <v>3.78</v>
      </c>
      <c r="I157" s="164"/>
      <c r="L157" s="160"/>
      <c r="M157" s="165"/>
      <c r="T157" s="166"/>
      <c r="AT157" s="161" t="s">
        <v>360</v>
      </c>
      <c r="AU157" s="161" t="s">
        <v>87</v>
      </c>
      <c r="AV157" s="13" t="s">
        <v>87</v>
      </c>
      <c r="AW157" s="13" t="s">
        <v>39</v>
      </c>
      <c r="AX157" s="13" t="s">
        <v>85</v>
      </c>
      <c r="AY157" s="161" t="s">
        <v>348</v>
      </c>
    </row>
    <row r="158" spans="2:65" s="1" customFormat="1" ht="16.5" customHeight="1">
      <c r="B158" s="33"/>
      <c r="C158" s="178" t="s">
        <v>465</v>
      </c>
      <c r="D158" s="178" t="s">
        <v>496</v>
      </c>
      <c r="E158" s="179" t="s">
        <v>1594</v>
      </c>
      <c r="F158" s="180" t="s">
        <v>1595</v>
      </c>
      <c r="G158" s="181" t="s">
        <v>408</v>
      </c>
      <c r="H158" s="182">
        <v>5.2919999999999998</v>
      </c>
      <c r="I158" s="183"/>
      <c r="J158" s="184">
        <f>ROUND(I158*H158,2)</f>
        <v>0</v>
      </c>
      <c r="K158" s="180" t="s">
        <v>356</v>
      </c>
      <c r="L158" s="185"/>
      <c r="M158" s="186" t="s">
        <v>32</v>
      </c>
      <c r="N158" s="187" t="s">
        <v>49</v>
      </c>
      <c r="P158" s="145">
        <f>O158*H158</f>
        <v>0</v>
      </c>
      <c r="Q158" s="145">
        <v>1</v>
      </c>
      <c r="R158" s="145">
        <f>Q158*H158</f>
        <v>5.2919999999999998</v>
      </c>
      <c r="S158" s="145">
        <v>0</v>
      </c>
      <c r="T158" s="146">
        <f>S158*H158</f>
        <v>0</v>
      </c>
      <c r="AR158" s="147" t="s">
        <v>433</v>
      </c>
      <c r="AT158" s="147" t="s">
        <v>496</v>
      </c>
      <c r="AU158" s="147" t="s">
        <v>87</v>
      </c>
      <c r="AY158" s="17" t="s">
        <v>348</v>
      </c>
      <c r="BE158" s="148">
        <f>IF(N158="základní",J158,0)</f>
        <v>0</v>
      </c>
      <c r="BF158" s="148">
        <f>IF(N158="snížená",J158,0)</f>
        <v>0</v>
      </c>
      <c r="BG158" s="148">
        <f>IF(N158="zákl. přenesená",J158,0)</f>
        <v>0</v>
      </c>
      <c r="BH158" s="148">
        <f>IF(N158="sníž. přenesená",J158,0)</f>
        <v>0</v>
      </c>
      <c r="BI158" s="148">
        <f>IF(N158="nulová",J158,0)</f>
        <v>0</v>
      </c>
      <c r="BJ158" s="17" t="s">
        <v>85</v>
      </c>
      <c r="BK158" s="148">
        <f>ROUND(I158*H158,2)</f>
        <v>0</v>
      </c>
      <c r="BL158" s="17" t="s">
        <v>133</v>
      </c>
      <c r="BM158" s="147" t="s">
        <v>2616</v>
      </c>
    </row>
    <row r="159" spans="2:65" s="12" customFormat="1" ht="10.199999999999999">
      <c r="B159" s="153"/>
      <c r="D159" s="154" t="s">
        <v>360</v>
      </c>
      <c r="E159" s="155" t="s">
        <v>32</v>
      </c>
      <c r="F159" s="156" t="s">
        <v>1597</v>
      </c>
      <c r="H159" s="155" t="s">
        <v>32</v>
      </c>
      <c r="I159" s="157"/>
      <c r="L159" s="153"/>
      <c r="M159" s="158"/>
      <c r="T159" s="159"/>
      <c r="AT159" s="155" t="s">
        <v>360</v>
      </c>
      <c r="AU159" s="155" t="s">
        <v>87</v>
      </c>
      <c r="AV159" s="12" t="s">
        <v>85</v>
      </c>
      <c r="AW159" s="12" t="s">
        <v>39</v>
      </c>
      <c r="AX159" s="12" t="s">
        <v>78</v>
      </c>
      <c r="AY159" s="155" t="s">
        <v>348</v>
      </c>
    </row>
    <row r="160" spans="2:65" s="13" customFormat="1" ht="10.199999999999999">
      <c r="B160" s="160"/>
      <c r="D160" s="154" t="s">
        <v>360</v>
      </c>
      <c r="E160" s="161" t="s">
        <v>32</v>
      </c>
      <c r="F160" s="162" t="s">
        <v>2617</v>
      </c>
      <c r="H160" s="163">
        <v>2.6459999999999999</v>
      </c>
      <c r="I160" s="164"/>
      <c r="L160" s="160"/>
      <c r="M160" s="165"/>
      <c r="T160" s="166"/>
      <c r="AT160" s="161" t="s">
        <v>360</v>
      </c>
      <c r="AU160" s="161" t="s">
        <v>87</v>
      </c>
      <c r="AV160" s="13" t="s">
        <v>87</v>
      </c>
      <c r="AW160" s="13" t="s">
        <v>39</v>
      </c>
      <c r="AX160" s="13" t="s">
        <v>85</v>
      </c>
      <c r="AY160" s="161" t="s">
        <v>348</v>
      </c>
    </row>
    <row r="161" spans="2:65" s="13" customFormat="1" ht="10.199999999999999">
      <c r="B161" s="160"/>
      <c r="D161" s="154" t="s">
        <v>360</v>
      </c>
      <c r="F161" s="162" t="s">
        <v>2618</v>
      </c>
      <c r="H161" s="163">
        <v>5.2919999999999998</v>
      </c>
      <c r="I161" s="164"/>
      <c r="L161" s="160"/>
      <c r="M161" s="165"/>
      <c r="T161" s="166"/>
      <c r="AT161" s="161" t="s">
        <v>360</v>
      </c>
      <c r="AU161" s="161" t="s">
        <v>87</v>
      </c>
      <c r="AV161" s="13" t="s">
        <v>87</v>
      </c>
      <c r="AW161" s="13" t="s">
        <v>4</v>
      </c>
      <c r="AX161" s="13" t="s">
        <v>85</v>
      </c>
      <c r="AY161" s="161" t="s">
        <v>348</v>
      </c>
    </row>
    <row r="162" spans="2:65" s="1" customFormat="1" ht="16.5" customHeight="1">
      <c r="B162" s="33"/>
      <c r="C162" s="178" t="s">
        <v>8</v>
      </c>
      <c r="D162" s="178" t="s">
        <v>496</v>
      </c>
      <c r="E162" s="179" t="s">
        <v>1600</v>
      </c>
      <c r="F162" s="180" t="s">
        <v>1601</v>
      </c>
      <c r="G162" s="181" t="s">
        <v>408</v>
      </c>
      <c r="H162" s="182">
        <v>0.52900000000000003</v>
      </c>
      <c r="I162" s="183"/>
      <c r="J162" s="184">
        <f>ROUND(I162*H162,2)</f>
        <v>0</v>
      </c>
      <c r="K162" s="180" t="s">
        <v>737</v>
      </c>
      <c r="L162" s="185"/>
      <c r="M162" s="186" t="s">
        <v>32</v>
      </c>
      <c r="N162" s="187" t="s">
        <v>49</v>
      </c>
      <c r="P162" s="145">
        <f>O162*H162</f>
        <v>0</v>
      </c>
      <c r="Q162" s="145">
        <v>1</v>
      </c>
      <c r="R162" s="145">
        <f>Q162*H162</f>
        <v>0.52900000000000003</v>
      </c>
      <c r="S162" s="145">
        <v>0</v>
      </c>
      <c r="T162" s="146">
        <f>S162*H162</f>
        <v>0</v>
      </c>
      <c r="AR162" s="147" t="s">
        <v>433</v>
      </c>
      <c r="AT162" s="147" t="s">
        <v>496</v>
      </c>
      <c r="AU162" s="147" t="s">
        <v>87</v>
      </c>
      <c r="AY162" s="17" t="s">
        <v>348</v>
      </c>
      <c r="BE162" s="148">
        <f>IF(N162="základní",J162,0)</f>
        <v>0</v>
      </c>
      <c r="BF162" s="148">
        <f>IF(N162="snížená",J162,0)</f>
        <v>0</v>
      </c>
      <c r="BG162" s="148">
        <f>IF(N162="zákl. přenesená",J162,0)</f>
        <v>0</v>
      </c>
      <c r="BH162" s="148">
        <f>IF(N162="sníž. přenesená",J162,0)</f>
        <v>0</v>
      </c>
      <c r="BI162" s="148">
        <f>IF(N162="nulová",J162,0)</f>
        <v>0</v>
      </c>
      <c r="BJ162" s="17" t="s">
        <v>85</v>
      </c>
      <c r="BK162" s="148">
        <f>ROUND(I162*H162,2)</f>
        <v>0</v>
      </c>
      <c r="BL162" s="17" t="s">
        <v>133</v>
      </c>
      <c r="BM162" s="147" t="s">
        <v>2619</v>
      </c>
    </row>
    <row r="163" spans="2:65" s="12" customFormat="1" ht="10.199999999999999">
      <c r="B163" s="153"/>
      <c r="D163" s="154" t="s">
        <v>360</v>
      </c>
      <c r="E163" s="155" t="s">
        <v>32</v>
      </c>
      <c r="F163" s="156" t="s">
        <v>1603</v>
      </c>
      <c r="H163" s="155" t="s">
        <v>32</v>
      </c>
      <c r="I163" s="157"/>
      <c r="L163" s="153"/>
      <c r="M163" s="158"/>
      <c r="T163" s="159"/>
      <c r="AT163" s="155" t="s">
        <v>360</v>
      </c>
      <c r="AU163" s="155" t="s">
        <v>87</v>
      </c>
      <c r="AV163" s="12" t="s">
        <v>85</v>
      </c>
      <c r="AW163" s="12" t="s">
        <v>39</v>
      </c>
      <c r="AX163" s="12" t="s">
        <v>78</v>
      </c>
      <c r="AY163" s="155" t="s">
        <v>348</v>
      </c>
    </row>
    <row r="164" spans="2:65" s="13" customFormat="1" ht="10.199999999999999">
      <c r="B164" s="160"/>
      <c r="D164" s="154" t="s">
        <v>360</v>
      </c>
      <c r="E164" s="161" t="s">
        <v>32</v>
      </c>
      <c r="F164" s="162" t="s">
        <v>2620</v>
      </c>
      <c r="H164" s="163">
        <v>0.378</v>
      </c>
      <c r="I164" s="164"/>
      <c r="L164" s="160"/>
      <c r="M164" s="165"/>
      <c r="T164" s="166"/>
      <c r="AT164" s="161" t="s">
        <v>360</v>
      </c>
      <c r="AU164" s="161" t="s">
        <v>87</v>
      </c>
      <c r="AV164" s="13" t="s">
        <v>87</v>
      </c>
      <c r="AW164" s="13" t="s">
        <v>39</v>
      </c>
      <c r="AX164" s="13" t="s">
        <v>85</v>
      </c>
      <c r="AY164" s="161" t="s">
        <v>348</v>
      </c>
    </row>
    <row r="165" spans="2:65" s="13" customFormat="1" ht="10.199999999999999">
      <c r="B165" s="160"/>
      <c r="D165" s="154" t="s">
        <v>360</v>
      </c>
      <c r="F165" s="162" t="s">
        <v>2621</v>
      </c>
      <c r="H165" s="163">
        <v>0.52900000000000003</v>
      </c>
      <c r="I165" s="164"/>
      <c r="L165" s="160"/>
      <c r="M165" s="165"/>
      <c r="T165" s="166"/>
      <c r="AT165" s="161" t="s">
        <v>360</v>
      </c>
      <c r="AU165" s="161" t="s">
        <v>87</v>
      </c>
      <c r="AV165" s="13" t="s">
        <v>87</v>
      </c>
      <c r="AW165" s="13" t="s">
        <v>4</v>
      </c>
      <c r="AX165" s="13" t="s">
        <v>85</v>
      </c>
      <c r="AY165" s="161" t="s">
        <v>348</v>
      </c>
    </row>
    <row r="166" spans="2:65" s="1" customFormat="1" ht="16.5" customHeight="1">
      <c r="B166" s="33"/>
      <c r="C166" s="178" t="s">
        <v>474</v>
      </c>
      <c r="D166" s="178" t="s">
        <v>496</v>
      </c>
      <c r="E166" s="179" t="s">
        <v>1606</v>
      </c>
      <c r="F166" s="180" t="s">
        <v>1607</v>
      </c>
      <c r="G166" s="181" t="s">
        <v>355</v>
      </c>
      <c r="H166" s="182">
        <v>0.75600000000000001</v>
      </c>
      <c r="I166" s="183"/>
      <c r="J166" s="184">
        <f>ROUND(I166*H166,2)</f>
        <v>0</v>
      </c>
      <c r="K166" s="180" t="s">
        <v>737</v>
      </c>
      <c r="L166" s="185"/>
      <c r="M166" s="186" t="s">
        <v>32</v>
      </c>
      <c r="N166" s="187" t="s">
        <v>49</v>
      </c>
      <c r="P166" s="145">
        <f>O166*H166</f>
        <v>0</v>
      </c>
      <c r="Q166" s="145">
        <v>0</v>
      </c>
      <c r="R166" s="145">
        <f>Q166*H166</f>
        <v>0</v>
      </c>
      <c r="S166" s="145">
        <v>0</v>
      </c>
      <c r="T166" s="146">
        <f>S166*H166</f>
        <v>0</v>
      </c>
      <c r="AR166" s="147" t="s">
        <v>433</v>
      </c>
      <c r="AT166" s="147" t="s">
        <v>496</v>
      </c>
      <c r="AU166" s="147" t="s">
        <v>87</v>
      </c>
      <c r="AY166" s="17" t="s">
        <v>348</v>
      </c>
      <c r="BE166" s="148">
        <f>IF(N166="základní",J166,0)</f>
        <v>0</v>
      </c>
      <c r="BF166" s="148">
        <f>IF(N166="snížená",J166,0)</f>
        <v>0</v>
      </c>
      <c r="BG166" s="148">
        <f>IF(N166="zákl. přenesená",J166,0)</f>
        <v>0</v>
      </c>
      <c r="BH166" s="148">
        <f>IF(N166="sníž. přenesená",J166,0)</f>
        <v>0</v>
      </c>
      <c r="BI166" s="148">
        <f>IF(N166="nulová",J166,0)</f>
        <v>0</v>
      </c>
      <c r="BJ166" s="17" t="s">
        <v>85</v>
      </c>
      <c r="BK166" s="148">
        <f>ROUND(I166*H166,2)</f>
        <v>0</v>
      </c>
      <c r="BL166" s="17" t="s">
        <v>133</v>
      </c>
      <c r="BM166" s="147" t="s">
        <v>2622</v>
      </c>
    </row>
    <row r="167" spans="2:65" s="12" customFormat="1" ht="10.199999999999999">
      <c r="B167" s="153"/>
      <c r="D167" s="154" t="s">
        <v>360</v>
      </c>
      <c r="E167" s="155" t="s">
        <v>32</v>
      </c>
      <c r="F167" s="156" t="s">
        <v>1609</v>
      </c>
      <c r="H167" s="155" t="s">
        <v>32</v>
      </c>
      <c r="I167" s="157"/>
      <c r="L167" s="153"/>
      <c r="M167" s="158"/>
      <c r="T167" s="159"/>
      <c r="AT167" s="155" t="s">
        <v>360</v>
      </c>
      <c r="AU167" s="155" t="s">
        <v>87</v>
      </c>
      <c r="AV167" s="12" t="s">
        <v>85</v>
      </c>
      <c r="AW167" s="12" t="s">
        <v>39</v>
      </c>
      <c r="AX167" s="12" t="s">
        <v>78</v>
      </c>
      <c r="AY167" s="155" t="s">
        <v>348</v>
      </c>
    </row>
    <row r="168" spans="2:65" s="13" customFormat="1" ht="10.199999999999999">
      <c r="B168" s="160"/>
      <c r="D168" s="154" t="s">
        <v>360</v>
      </c>
      <c r="E168" s="161" t="s">
        <v>32</v>
      </c>
      <c r="F168" s="162" t="s">
        <v>2623</v>
      </c>
      <c r="H168" s="163">
        <v>0.75600000000000001</v>
      </c>
      <c r="I168" s="164"/>
      <c r="L168" s="160"/>
      <c r="M168" s="165"/>
      <c r="T168" s="166"/>
      <c r="AT168" s="161" t="s">
        <v>360</v>
      </c>
      <c r="AU168" s="161" t="s">
        <v>87</v>
      </c>
      <c r="AV168" s="13" t="s">
        <v>87</v>
      </c>
      <c r="AW168" s="13" t="s">
        <v>39</v>
      </c>
      <c r="AX168" s="13" t="s">
        <v>85</v>
      </c>
      <c r="AY168" s="161" t="s">
        <v>348</v>
      </c>
    </row>
    <row r="169" spans="2:65" s="11" customFormat="1" ht="22.8" customHeight="1">
      <c r="B169" s="124"/>
      <c r="D169" s="125" t="s">
        <v>77</v>
      </c>
      <c r="E169" s="134" t="s">
        <v>350</v>
      </c>
      <c r="F169" s="134" t="s">
        <v>1611</v>
      </c>
      <c r="I169" s="127"/>
      <c r="J169" s="135">
        <f>BK169</f>
        <v>0</v>
      </c>
      <c r="L169" s="124"/>
      <c r="M169" s="129"/>
      <c r="P169" s="130">
        <f>SUM(P170:P291)</f>
        <v>0</v>
      </c>
      <c r="R169" s="130">
        <f>SUM(R170:R291)</f>
        <v>4.4029999999999998E-3</v>
      </c>
      <c r="T169" s="131">
        <f>SUM(T170:T291)</f>
        <v>0</v>
      </c>
      <c r="AR169" s="125" t="s">
        <v>85</v>
      </c>
      <c r="AT169" s="132" t="s">
        <v>77</v>
      </c>
      <c r="AU169" s="132" t="s">
        <v>85</v>
      </c>
      <c r="AY169" s="125" t="s">
        <v>348</v>
      </c>
      <c r="BK169" s="133">
        <f>SUM(BK170:BK291)</f>
        <v>0</v>
      </c>
    </row>
    <row r="170" spans="2:65" s="1" customFormat="1" ht="62.7" customHeight="1">
      <c r="B170" s="33"/>
      <c r="C170" s="136" t="s">
        <v>477</v>
      </c>
      <c r="D170" s="136" t="s">
        <v>352</v>
      </c>
      <c r="E170" s="137" t="s">
        <v>1308</v>
      </c>
      <c r="F170" s="138" t="s">
        <v>1309</v>
      </c>
      <c r="G170" s="139" t="s">
        <v>355</v>
      </c>
      <c r="H170" s="140">
        <v>35.225999999999999</v>
      </c>
      <c r="I170" s="141"/>
      <c r="J170" s="142">
        <f>ROUND(I170*H170,2)</f>
        <v>0</v>
      </c>
      <c r="K170" s="138" t="s">
        <v>356</v>
      </c>
      <c r="L170" s="33"/>
      <c r="M170" s="143" t="s">
        <v>32</v>
      </c>
      <c r="N170" s="144" t="s">
        <v>49</v>
      </c>
      <c r="P170" s="145">
        <f>O170*H170</f>
        <v>0</v>
      </c>
      <c r="Q170" s="145">
        <v>0</v>
      </c>
      <c r="R170" s="145">
        <f>Q170*H170</f>
        <v>0</v>
      </c>
      <c r="S170" s="145">
        <v>0</v>
      </c>
      <c r="T170" s="146">
        <f>S170*H170</f>
        <v>0</v>
      </c>
      <c r="AR170" s="147" t="s">
        <v>133</v>
      </c>
      <c r="AT170" s="147" t="s">
        <v>352</v>
      </c>
      <c r="AU170" s="147" t="s">
        <v>87</v>
      </c>
      <c r="AY170" s="17" t="s">
        <v>348</v>
      </c>
      <c r="BE170" s="148">
        <f>IF(N170="základní",J170,0)</f>
        <v>0</v>
      </c>
      <c r="BF170" s="148">
        <f>IF(N170="snížená",J170,0)</f>
        <v>0</v>
      </c>
      <c r="BG170" s="148">
        <f>IF(N170="zákl. přenesená",J170,0)</f>
        <v>0</v>
      </c>
      <c r="BH170" s="148">
        <f>IF(N170="sníž. přenesená",J170,0)</f>
        <v>0</v>
      </c>
      <c r="BI170" s="148">
        <f>IF(N170="nulová",J170,0)</f>
        <v>0</v>
      </c>
      <c r="BJ170" s="17" t="s">
        <v>85</v>
      </c>
      <c r="BK170" s="148">
        <f>ROUND(I170*H170,2)</f>
        <v>0</v>
      </c>
      <c r="BL170" s="17" t="s">
        <v>133</v>
      </c>
      <c r="BM170" s="147" t="s">
        <v>2624</v>
      </c>
    </row>
    <row r="171" spans="2:65" s="1" customFormat="1" ht="10.199999999999999">
      <c r="B171" s="33"/>
      <c r="D171" s="149" t="s">
        <v>358</v>
      </c>
      <c r="F171" s="150" t="s">
        <v>1311</v>
      </c>
      <c r="I171" s="151"/>
      <c r="L171" s="33"/>
      <c r="M171" s="152"/>
      <c r="T171" s="54"/>
      <c r="AT171" s="17" t="s">
        <v>358</v>
      </c>
      <c r="AU171" s="17" t="s">
        <v>87</v>
      </c>
    </row>
    <row r="172" spans="2:65" s="12" customFormat="1" ht="20.399999999999999">
      <c r="B172" s="153"/>
      <c r="D172" s="154" t="s">
        <v>360</v>
      </c>
      <c r="E172" s="155" t="s">
        <v>32</v>
      </c>
      <c r="F172" s="156" t="s">
        <v>1613</v>
      </c>
      <c r="H172" s="155" t="s">
        <v>32</v>
      </c>
      <c r="I172" s="157"/>
      <c r="L172" s="153"/>
      <c r="M172" s="158"/>
      <c r="T172" s="159"/>
      <c r="AT172" s="155" t="s">
        <v>360</v>
      </c>
      <c r="AU172" s="155" t="s">
        <v>87</v>
      </c>
      <c r="AV172" s="12" t="s">
        <v>85</v>
      </c>
      <c r="AW172" s="12" t="s">
        <v>39</v>
      </c>
      <c r="AX172" s="12" t="s">
        <v>78</v>
      </c>
      <c r="AY172" s="155" t="s">
        <v>348</v>
      </c>
    </row>
    <row r="173" spans="2:65" s="12" customFormat="1" ht="10.199999999999999">
      <c r="B173" s="153"/>
      <c r="D173" s="154" t="s">
        <v>360</v>
      </c>
      <c r="E173" s="155" t="s">
        <v>32</v>
      </c>
      <c r="F173" s="156" t="s">
        <v>1614</v>
      </c>
      <c r="H173" s="155" t="s">
        <v>32</v>
      </c>
      <c r="I173" s="157"/>
      <c r="L173" s="153"/>
      <c r="M173" s="158"/>
      <c r="T173" s="159"/>
      <c r="AT173" s="155" t="s">
        <v>360</v>
      </c>
      <c r="AU173" s="155" t="s">
        <v>87</v>
      </c>
      <c r="AV173" s="12" t="s">
        <v>85</v>
      </c>
      <c r="AW173" s="12" t="s">
        <v>39</v>
      </c>
      <c r="AX173" s="12" t="s">
        <v>78</v>
      </c>
      <c r="AY173" s="155" t="s">
        <v>348</v>
      </c>
    </row>
    <row r="174" spans="2:65" s="13" customFormat="1" ht="10.199999999999999">
      <c r="B174" s="160"/>
      <c r="D174" s="154" t="s">
        <v>360</v>
      </c>
      <c r="E174" s="161" t="s">
        <v>32</v>
      </c>
      <c r="F174" s="162" t="s">
        <v>2625</v>
      </c>
      <c r="H174" s="163">
        <v>35.225999999999999</v>
      </c>
      <c r="I174" s="164"/>
      <c r="L174" s="160"/>
      <c r="M174" s="165"/>
      <c r="T174" s="166"/>
      <c r="AT174" s="161" t="s">
        <v>360</v>
      </c>
      <c r="AU174" s="161" t="s">
        <v>87</v>
      </c>
      <c r="AV174" s="13" t="s">
        <v>87</v>
      </c>
      <c r="AW174" s="13" t="s">
        <v>39</v>
      </c>
      <c r="AX174" s="13" t="s">
        <v>85</v>
      </c>
      <c r="AY174" s="161" t="s">
        <v>348</v>
      </c>
    </row>
    <row r="175" spans="2:65" s="1" customFormat="1" ht="44.25" customHeight="1">
      <c r="B175" s="33"/>
      <c r="C175" s="136" t="s">
        <v>480</v>
      </c>
      <c r="D175" s="136" t="s">
        <v>352</v>
      </c>
      <c r="E175" s="137" t="s">
        <v>1616</v>
      </c>
      <c r="F175" s="138" t="s">
        <v>1617</v>
      </c>
      <c r="G175" s="139" t="s">
        <v>355</v>
      </c>
      <c r="H175" s="140">
        <v>35.225999999999999</v>
      </c>
      <c r="I175" s="141"/>
      <c r="J175" s="142">
        <f>ROUND(I175*H175,2)</f>
        <v>0</v>
      </c>
      <c r="K175" s="138" t="s">
        <v>356</v>
      </c>
      <c r="L175" s="33"/>
      <c r="M175" s="143" t="s">
        <v>32</v>
      </c>
      <c r="N175" s="144" t="s">
        <v>49</v>
      </c>
      <c r="P175" s="145">
        <f>O175*H175</f>
        <v>0</v>
      </c>
      <c r="Q175" s="145">
        <v>0</v>
      </c>
      <c r="R175" s="145">
        <f>Q175*H175</f>
        <v>0</v>
      </c>
      <c r="S175" s="145">
        <v>0</v>
      </c>
      <c r="T175" s="146">
        <f>S175*H175</f>
        <v>0</v>
      </c>
      <c r="AR175" s="147" t="s">
        <v>133</v>
      </c>
      <c r="AT175" s="147" t="s">
        <v>352</v>
      </c>
      <c r="AU175" s="147" t="s">
        <v>87</v>
      </c>
      <c r="AY175" s="17" t="s">
        <v>348</v>
      </c>
      <c r="BE175" s="148">
        <f>IF(N175="základní",J175,0)</f>
        <v>0</v>
      </c>
      <c r="BF175" s="148">
        <f>IF(N175="snížená",J175,0)</f>
        <v>0</v>
      </c>
      <c r="BG175" s="148">
        <f>IF(N175="zákl. přenesená",J175,0)</f>
        <v>0</v>
      </c>
      <c r="BH175" s="148">
        <f>IF(N175="sníž. přenesená",J175,0)</f>
        <v>0</v>
      </c>
      <c r="BI175" s="148">
        <f>IF(N175="nulová",J175,0)</f>
        <v>0</v>
      </c>
      <c r="BJ175" s="17" t="s">
        <v>85</v>
      </c>
      <c r="BK175" s="148">
        <f>ROUND(I175*H175,2)</f>
        <v>0</v>
      </c>
      <c r="BL175" s="17" t="s">
        <v>133</v>
      </c>
      <c r="BM175" s="147" t="s">
        <v>2626</v>
      </c>
    </row>
    <row r="176" spans="2:65" s="1" customFormat="1" ht="10.199999999999999">
      <c r="B176" s="33"/>
      <c r="D176" s="149" t="s">
        <v>358</v>
      </c>
      <c r="F176" s="150" t="s">
        <v>1619</v>
      </c>
      <c r="I176" s="151"/>
      <c r="L176" s="33"/>
      <c r="M176" s="152"/>
      <c r="T176" s="54"/>
      <c r="AT176" s="17" t="s">
        <v>358</v>
      </c>
      <c r="AU176" s="17" t="s">
        <v>87</v>
      </c>
    </row>
    <row r="177" spans="2:65" s="12" customFormat="1" ht="20.399999999999999">
      <c r="B177" s="153"/>
      <c r="D177" s="154" t="s">
        <v>360</v>
      </c>
      <c r="E177" s="155" t="s">
        <v>32</v>
      </c>
      <c r="F177" s="156" t="s">
        <v>1613</v>
      </c>
      <c r="H177" s="155" t="s">
        <v>32</v>
      </c>
      <c r="I177" s="157"/>
      <c r="L177" s="153"/>
      <c r="M177" s="158"/>
      <c r="T177" s="159"/>
      <c r="AT177" s="155" t="s">
        <v>360</v>
      </c>
      <c r="AU177" s="155" t="s">
        <v>87</v>
      </c>
      <c r="AV177" s="12" t="s">
        <v>85</v>
      </c>
      <c r="AW177" s="12" t="s">
        <v>39</v>
      </c>
      <c r="AX177" s="12" t="s">
        <v>78</v>
      </c>
      <c r="AY177" s="155" t="s">
        <v>348</v>
      </c>
    </row>
    <row r="178" spans="2:65" s="12" customFormat="1" ht="10.199999999999999">
      <c r="B178" s="153"/>
      <c r="D178" s="154" t="s">
        <v>360</v>
      </c>
      <c r="E178" s="155" t="s">
        <v>32</v>
      </c>
      <c r="F178" s="156" t="s">
        <v>1614</v>
      </c>
      <c r="H178" s="155" t="s">
        <v>32</v>
      </c>
      <c r="I178" s="157"/>
      <c r="L178" s="153"/>
      <c r="M178" s="158"/>
      <c r="T178" s="159"/>
      <c r="AT178" s="155" t="s">
        <v>360</v>
      </c>
      <c r="AU178" s="155" t="s">
        <v>87</v>
      </c>
      <c r="AV178" s="12" t="s">
        <v>85</v>
      </c>
      <c r="AW178" s="12" t="s">
        <v>39</v>
      </c>
      <c r="AX178" s="12" t="s">
        <v>78</v>
      </c>
      <c r="AY178" s="155" t="s">
        <v>348</v>
      </c>
    </row>
    <row r="179" spans="2:65" s="13" customFormat="1" ht="10.199999999999999">
      <c r="B179" s="160"/>
      <c r="D179" s="154" t="s">
        <v>360</v>
      </c>
      <c r="E179" s="161" t="s">
        <v>32</v>
      </c>
      <c r="F179" s="162" t="s">
        <v>2625</v>
      </c>
      <c r="H179" s="163">
        <v>35.225999999999999</v>
      </c>
      <c r="I179" s="164"/>
      <c r="L179" s="160"/>
      <c r="M179" s="165"/>
      <c r="T179" s="166"/>
      <c r="AT179" s="161" t="s">
        <v>360</v>
      </c>
      <c r="AU179" s="161" t="s">
        <v>87</v>
      </c>
      <c r="AV179" s="13" t="s">
        <v>87</v>
      </c>
      <c r="AW179" s="13" t="s">
        <v>39</v>
      </c>
      <c r="AX179" s="13" t="s">
        <v>85</v>
      </c>
      <c r="AY179" s="161" t="s">
        <v>348</v>
      </c>
    </row>
    <row r="180" spans="2:65" s="1" customFormat="1" ht="55.5" customHeight="1">
      <c r="B180" s="33"/>
      <c r="C180" s="136" t="s">
        <v>482</v>
      </c>
      <c r="D180" s="136" t="s">
        <v>352</v>
      </c>
      <c r="E180" s="137" t="s">
        <v>1620</v>
      </c>
      <c r="F180" s="138" t="s">
        <v>1621</v>
      </c>
      <c r="G180" s="139" t="s">
        <v>420</v>
      </c>
      <c r="H180" s="140">
        <v>176.13</v>
      </c>
      <c r="I180" s="141"/>
      <c r="J180" s="142">
        <f>ROUND(I180*H180,2)</f>
        <v>0</v>
      </c>
      <c r="K180" s="138" t="s">
        <v>356</v>
      </c>
      <c r="L180" s="33"/>
      <c r="M180" s="143" t="s">
        <v>32</v>
      </c>
      <c r="N180" s="144" t="s">
        <v>49</v>
      </c>
      <c r="P180" s="145">
        <f>O180*H180</f>
        <v>0</v>
      </c>
      <c r="Q180" s="145">
        <v>0</v>
      </c>
      <c r="R180" s="145">
        <f>Q180*H180</f>
        <v>0</v>
      </c>
      <c r="S180" s="145">
        <v>0</v>
      </c>
      <c r="T180" s="146">
        <f>S180*H180</f>
        <v>0</v>
      </c>
      <c r="AR180" s="147" t="s">
        <v>133</v>
      </c>
      <c r="AT180" s="147" t="s">
        <v>352</v>
      </c>
      <c r="AU180" s="147" t="s">
        <v>87</v>
      </c>
      <c r="AY180" s="17" t="s">
        <v>348</v>
      </c>
      <c r="BE180" s="148">
        <f>IF(N180="základní",J180,0)</f>
        <v>0</v>
      </c>
      <c r="BF180" s="148">
        <f>IF(N180="snížená",J180,0)</f>
        <v>0</v>
      </c>
      <c r="BG180" s="148">
        <f>IF(N180="zákl. přenesená",J180,0)</f>
        <v>0</v>
      </c>
      <c r="BH180" s="148">
        <f>IF(N180="sníž. přenesená",J180,0)</f>
        <v>0</v>
      </c>
      <c r="BI180" s="148">
        <f>IF(N180="nulová",J180,0)</f>
        <v>0</v>
      </c>
      <c r="BJ180" s="17" t="s">
        <v>85</v>
      </c>
      <c r="BK180" s="148">
        <f>ROUND(I180*H180,2)</f>
        <v>0</v>
      </c>
      <c r="BL180" s="17" t="s">
        <v>133</v>
      </c>
      <c r="BM180" s="147" t="s">
        <v>2627</v>
      </c>
    </row>
    <row r="181" spans="2:65" s="1" customFormat="1" ht="10.199999999999999">
      <c r="B181" s="33"/>
      <c r="D181" s="149" t="s">
        <v>358</v>
      </c>
      <c r="F181" s="150" t="s">
        <v>1623</v>
      </c>
      <c r="I181" s="151"/>
      <c r="L181" s="33"/>
      <c r="M181" s="152"/>
      <c r="T181" s="54"/>
      <c r="AT181" s="17" t="s">
        <v>358</v>
      </c>
      <c r="AU181" s="17" t="s">
        <v>87</v>
      </c>
    </row>
    <row r="182" spans="2:65" s="12" customFormat="1" ht="10.199999999999999">
      <c r="B182" s="153"/>
      <c r="D182" s="154" t="s">
        <v>360</v>
      </c>
      <c r="E182" s="155" t="s">
        <v>32</v>
      </c>
      <c r="F182" s="156" t="s">
        <v>361</v>
      </c>
      <c r="H182" s="155" t="s">
        <v>32</v>
      </c>
      <c r="I182" s="157"/>
      <c r="L182" s="153"/>
      <c r="M182" s="158"/>
      <c r="T182" s="159"/>
      <c r="AT182" s="155" t="s">
        <v>360</v>
      </c>
      <c r="AU182" s="155" t="s">
        <v>87</v>
      </c>
      <c r="AV182" s="12" t="s">
        <v>85</v>
      </c>
      <c r="AW182" s="12" t="s">
        <v>39</v>
      </c>
      <c r="AX182" s="12" t="s">
        <v>78</v>
      </c>
      <c r="AY182" s="155" t="s">
        <v>348</v>
      </c>
    </row>
    <row r="183" spans="2:65" s="12" customFormat="1" ht="10.199999999999999">
      <c r="B183" s="153"/>
      <c r="D183" s="154" t="s">
        <v>360</v>
      </c>
      <c r="E183" s="155" t="s">
        <v>32</v>
      </c>
      <c r="F183" s="156" t="s">
        <v>362</v>
      </c>
      <c r="H183" s="155" t="s">
        <v>32</v>
      </c>
      <c r="I183" s="157"/>
      <c r="L183" s="153"/>
      <c r="M183" s="158"/>
      <c r="T183" s="159"/>
      <c r="AT183" s="155" t="s">
        <v>360</v>
      </c>
      <c r="AU183" s="155" t="s">
        <v>87</v>
      </c>
      <c r="AV183" s="12" t="s">
        <v>85</v>
      </c>
      <c r="AW183" s="12" t="s">
        <v>39</v>
      </c>
      <c r="AX183" s="12" t="s">
        <v>78</v>
      </c>
      <c r="AY183" s="155" t="s">
        <v>348</v>
      </c>
    </row>
    <row r="184" spans="2:65" s="12" customFormat="1" ht="10.199999999999999">
      <c r="B184" s="153"/>
      <c r="D184" s="154" t="s">
        <v>360</v>
      </c>
      <c r="E184" s="155" t="s">
        <v>32</v>
      </c>
      <c r="F184" s="156" t="s">
        <v>2628</v>
      </c>
      <c r="H184" s="155" t="s">
        <v>32</v>
      </c>
      <c r="I184" s="157"/>
      <c r="L184" s="153"/>
      <c r="M184" s="158"/>
      <c r="T184" s="159"/>
      <c r="AT184" s="155" t="s">
        <v>360</v>
      </c>
      <c r="AU184" s="155" t="s">
        <v>87</v>
      </c>
      <c r="AV184" s="12" t="s">
        <v>85</v>
      </c>
      <c r="AW184" s="12" t="s">
        <v>39</v>
      </c>
      <c r="AX184" s="12" t="s">
        <v>78</v>
      </c>
      <c r="AY184" s="155" t="s">
        <v>348</v>
      </c>
    </row>
    <row r="185" spans="2:65" s="12" customFormat="1" ht="10.199999999999999">
      <c r="B185" s="153"/>
      <c r="D185" s="154" t="s">
        <v>360</v>
      </c>
      <c r="E185" s="155" t="s">
        <v>32</v>
      </c>
      <c r="F185" s="156" t="s">
        <v>2629</v>
      </c>
      <c r="H185" s="155" t="s">
        <v>32</v>
      </c>
      <c r="I185" s="157"/>
      <c r="L185" s="153"/>
      <c r="M185" s="158"/>
      <c r="T185" s="159"/>
      <c r="AT185" s="155" t="s">
        <v>360</v>
      </c>
      <c r="AU185" s="155" t="s">
        <v>87</v>
      </c>
      <c r="AV185" s="12" t="s">
        <v>85</v>
      </c>
      <c r="AW185" s="12" t="s">
        <v>39</v>
      </c>
      <c r="AX185" s="12" t="s">
        <v>78</v>
      </c>
      <c r="AY185" s="155" t="s">
        <v>348</v>
      </c>
    </row>
    <row r="186" spans="2:65" s="13" customFormat="1" ht="10.199999999999999">
      <c r="B186" s="160"/>
      <c r="D186" s="154" t="s">
        <v>360</v>
      </c>
      <c r="E186" s="162" t="s">
        <v>32</v>
      </c>
      <c r="F186" s="170" t="s">
        <v>207</v>
      </c>
      <c r="H186" s="163">
        <v>176.13</v>
      </c>
      <c r="I186" s="164"/>
      <c r="L186" s="160"/>
      <c r="M186" s="165"/>
      <c r="T186" s="166"/>
      <c r="AT186" s="161" t="s">
        <v>360</v>
      </c>
      <c r="AU186" s="161" t="s">
        <v>87</v>
      </c>
      <c r="AV186" s="13" t="s">
        <v>87</v>
      </c>
      <c r="AW186" s="13" t="s">
        <v>39</v>
      </c>
      <c r="AX186" s="13" t="s">
        <v>85</v>
      </c>
      <c r="AY186" s="161" t="s">
        <v>348</v>
      </c>
    </row>
    <row r="187" spans="2:65" s="1" customFormat="1" ht="16.5" customHeight="1">
      <c r="B187" s="33"/>
      <c r="C187" s="136" t="s">
        <v>489</v>
      </c>
      <c r="D187" s="136" t="s">
        <v>352</v>
      </c>
      <c r="E187" s="137" t="s">
        <v>1626</v>
      </c>
      <c r="F187" s="138" t="s">
        <v>1627</v>
      </c>
      <c r="G187" s="139" t="s">
        <v>355</v>
      </c>
      <c r="H187" s="140">
        <v>35.225999999999999</v>
      </c>
      <c r="I187" s="141"/>
      <c r="J187" s="142">
        <f>ROUND(I187*H187,2)</f>
        <v>0</v>
      </c>
      <c r="K187" s="138" t="s">
        <v>356</v>
      </c>
      <c r="L187" s="33"/>
      <c r="M187" s="143" t="s">
        <v>32</v>
      </c>
      <c r="N187" s="144" t="s">
        <v>49</v>
      </c>
      <c r="P187" s="145">
        <f>O187*H187</f>
        <v>0</v>
      </c>
      <c r="Q187" s="145">
        <v>0</v>
      </c>
      <c r="R187" s="145">
        <f>Q187*H187</f>
        <v>0</v>
      </c>
      <c r="S187" s="145">
        <v>0</v>
      </c>
      <c r="T187" s="146">
        <f>S187*H187</f>
        <v>0</v>
      </c>
      <c r="AR187" s="147" t="s">
        <v>133</v>
      </c>
      <c r="AT187" s="147" t="s">
        <v>352</v>
      </c>
      <c r="AU187" s="147" t="s">
        <v>87</v>
      </c>
      <c r="AY187" s="17" t="s">
        <v>348</v>
      </c>
      <c r="BE187" s="148">
        <f>IF(N187="základní",J187,0)</f>
        <v>0</v>
      </c>
      <c r="BF187" s="148">
        <f>IF(N187="snížená",J187,0)</f>
        <v>0</v>
      </c>
      <c r="BG187" s="148">
        <f>IF(N187="zákl. přenesená",J187,0)</f>
        <v>0</v>
      </c>
      <c r="BH187" s="148">
        <f>IF(N187="sníž. přenesená",J187,0)</f>
        <v>0</v>
      </c>
      <c r="BI187" s="148">
        <f>IF(N187="nulová",J187,0)</f>
        <v>0</v>
      </c>
      <c r="BJ187" s="17" t="s">
        <v>85</v>
      </c>
      <c r="BK187" s="148">
        <f>ROUND(I187*H187,2)</f>
        <v>0</v>
      </c>
      <c r="BL187" s="17" t="s">
        <v>133</v>
      </c>
      <c r="BM187" s="147" t="s">
        <v>2630</v>
      </c>
    </row>
    <row r="188" spans="2:65" s="1" customFormat="1" ht="10.199999999999999">
      <c r="B188" s="33"/>
      <c r="D188" s="149" t="s">
        <v>358</v>
      </c>
      <c r="F188" s="150" t="s">
        <v>1629</v>
      </c>
      <c r="I188" s="151"/>
      <c r="L188" s="33"/>
      <c r="M188" s="152"/>
      <c r="T188" s="54"/>
      <c r="AT188" s="17" t="s">
        <v>358</v>
      </c>
      <c r="AU188" s="17" t="s">
        <v>87</v>
      </c>
    </row>
    <row r="189" spans="2:65" s="12" customFormat="1" ht="20.399999999999999">
      <c r="B189" s="153"/>
      <c r="D189" s="154" t="s">
        <v>360</v>
      </c>
      <c r="E189" s="155" t="s">
        <v>32</v>
      </c>
      <c r="F189" s="156" t="s">
        <v>1630</v>
      </c>
      <c r="H189" s="155" t="s">
        <v>32</v>
      </c>
      <c r="I189" s="157"/>
      <c r="L189" s="153"/>
      <c r="M189" s="158"/>
      <c r="T189" s="159"/>
      <c r="AT189" s="155" t="s">
        <v>360</v>
      </c>
      <c r="AU189" s="155" t="s">
        <v>87</v>
      </c>
      <c r="AV189" s="12" t="s">
        <v>85</v>
      </c>
      <c r="AW189" s="12" t="s">
        <v>39</v>
      </c>
      <c r="AX189" s="12" t="s">
        <v>78</v>
      </c>
      <c r="AY189" s="155" t="s">
        <v>348</v>
      </c>
    </row>
    <row r="190" spans="2:65" s="12" customFormat="1" ht="10.199999999999999">
      <c r="B190" s="153"/>
      <c r="D190" s="154" t="s">
        <v>360</v>
      </c>
      <c r="E190" s="155" t="s">
        <v>32</v>
      </c>
      <c r="F190" s="156" t="s">
        <v>1614</v>
      </c>
      <c r="H190" s="155" t="s">
        <v>32</v>
      </c>
      <c r="I190" s="157"/>
      <c r="L190" s="153"/>
      <c r="M190" s="158"/>
      <c r="T190" s="159"/>
      <c r="AT190" s="155" t="s">
        <v>360</v>
      </c>
      <c r="AU190" s="155" t="s">
        <v>87</v>
      </c>
      <c r="AV190" s="12" t="s">
        <v>85</v>
      </c>
      <c r="AW190" s="12" t="s">
        <v>39</v>
      </c>
      <c r="AX190" s="12" t="s">
        <v>78</v>
      </c>
      <c r="AY190" s="155" t="s">
        <v>348</v>
      </c>
    </row>
    <row r="191" spans="2:65" s="13" customFormat="1" ht="10.199999999999999">
      <c r="B191" s="160"/>
      <c r="D191" s="154" t="s">
        <v>360</v>
      </c>
      <c r="E191" s="161" t="s">
        <v>32</v>
      </c>
      <c r="F191" s="162" t="s">
        <v>2625</v>
      </c>
      <c r="H191" s="163">
        <v>35.225999999999999</v>
      </c>
      <c r="I191" s="164"/>
      <c r="L191" s="160"/>
      <c r="M191" s="165"/>
      <c r="T191" s="166"/>
      <c r="AT191" s="161" t="s">
        <v>360</v>
      </c>
      <c r="AU191" s="161" t="s">
        <v>87</v>
      </c>
      <c r="AV191" s="13" t="s">
        <v>87</v>
      </c>
      <c r="AW191" s="13" t="s">
        <v>39</v>
      </c>
      <c r="AX191" s="13" t="s">
        <v>85</v>
      </c>
      <c r="AY191" s="161" t="s">
        <v>348</v>
      </c>
    </row>
    <row r="192" spans="2:65" s="1" customFormat="1" ht="37.799999999999997" customHeight="1">
      <c r="B192" s="33"/>
      <c r="C192" s="136" t="s">
        <v>495</v>
      </c>
      <c r="D192" s="136" t="s">
        <v>352</v>
      </c>
      <c r="E192" s="137" t="s">
        <v>1631</v>
      </c>
      <c r="F192" s="138" t="s">
        <v>1632</v>
      </c>
      <c r="G192" s="139" t="s">
        <v>420</v>
      </c>
      <c r="H192" s="140">
        <v>176.13</v>
      </c>
      <c r="I192" s="141"/>
      <c r="J192" s="142">
        <f>ROUND(I192*H192,2)</f>
        <v>0</v>
      </c>
      <c r="K192" s="138" t="s">
        <v>356</v>
      </c>
      <c r="L192" s="33"/>
      <c r="M192" s="143" t="s">
        <v>32</v>
      </c>
      <c r="N192" s="144" t="s">
        <v>49</v>
      </c>
      <c r="P192" s="145">
        <f>O192*H192</f>
        <v>0</v>
      </c>
      <c r="Q192" s="145">
        <v>0</v>
      </c>
      <c r="R192" s="145">
        <f>Q192*H192</f>
        <v>0</v>
      </c>
      <c r="S192" s="145">
        <v>0</v>
      </c>
      <c r="T192" s="146">
        <f>S192*H192</f>
        <v>0</v>
      </c>
      <c r="AR192" s="147" t="s">
        <v>133</v>
      </c>
      <c r="AT192" s="147" t="s">
        <v>352</v>
      </c>
      <c r="AU192" s="147" t="s">
        <v>87</v>
      </c>
      <c r="AY192" s="17" t="s">
        <v>348</v>
      </c>
      <c r="BE192" s="148">
        <f>IF(N192="základní",J192,0)</f>
        <v>0</v>
      </c>
      <c r="BF192" s="148">
        <f>IF(N192="snížená",J192,0)</f>
        <v>0</v>
      </c>
      <c r="BG192" s="148">
        <f>IF(N192="zákl. přenesená",J192,0)</f>
        <v>0</v>
      </c>
      <c r="BH192" s="148">
        <f>IF(N192="sníž. přenesená",J192,0)</f>
        <v>0</v>
      </c>
      <c r="BI192" s="148">
        <f>IF(N192="nulová",J192,0)</f>
        <v>0</v>
      </c>
      <c r="BJ192" s="17" t="s">
        <v>85</v>
      </c>
      <c r="BK192" s="148">
        <f>ROUND(I192*H192,2)</f>
        <v>0</v>
      </c>
      <c r="BL192" s="17" t="s">
        <v>133</v>
      </c>
      <c r="BM192" s="147" t="s">
        <v>2631</v>
      </c>
    </row>
    <row r="193" spans="2:65" s="1" customFormat="1" ht="10.199999999999999">
      <c r="B193" s="33"/>
      <c r="D193" s="149" t="s">
        <v>358</v>
      </c>
      <c r="F193" s="150" t="s">
        <v>1634</v>
      </c>
      <c r="I193" s="151"/>
      <c r="L193" s="33"/>
      <c r="M193" s="152"/>
      <c r="T193" s="54"/>
      <c r="AT193" s="17" t="s">
        <v>358</v>
      </c>
      <c r="AU193" s="17" t="s">
        <v>87</v>
      </c>
    </row>
    <row r="194" spans="2:65" s="12" customFormat="1" ht="10.199999999999999">
      <c r="B194" s="153"/>
      <c r="D194" s="154" t="s">
        <v>360</v>
      </c>
      <c r="E194" s="155" t="s">
        <v>32</v>
      </c>
      <c r="F194" s="156" t="s">
        <v>361</v>
      </c>
      <c r="H194" s="155" t="s">
        <v>32</v>
      </c>
      <c r="I194" s="157"/>
      <c r="L194" s="153"/>
      <c r="M194" s="158"/>
      <c r="T194" s="159"/>
      <c r="AT194" s="155" t="s">
        <v>360</v>
      </c>
      <c r="AU194" s="155" t="s">
        <v>87</v>
      </c>
      <c r="AV194" s="12" t="s">
        <v>85</v>
      </c>
      <c r="AW194" s="12" t="s">
        <v>39</v>
      </c>
      <c r="AX194" s="12" t="s">
        <v>78</v>
      </c>
      <c r="AY194" s="155" t="s">
        <v>348</v>
      </c>
    </row>
    <row r="195" spans="2:65" s="12" customFormat="1" ht="10.199999999999999">
      <c r="B195" s="153"/>
      <c r="D195" s="154" t="s">
        <v>360</v>
      </c>
      <c r="E195" s="155" t="s">
        <v>32</v>
      </c>
      <c r="F195" s="156" t="s">
        <v>362</v>
      </c>
      <c r="H195" s="155" t="s">
        <v>32</v>
      </c>
      <c r="I195" s="157"/>
      <c r="L195" s="153"/>
      <c r="M195" s="158"/>
      <c r="T195" s="159"/>
      <c r="AT195" s="155" t="s">
        <v>360</v>
      </c>
      <c r="AU195" s="155" t="s">
        <v>87</v>
      </c>
      <c r="AV195" s="12" t="s">
        <v>85</v>
      </c>
      <c r="AW195" s="12" t="s">
        <v>39</v>
      </c>
      <c r="AX195" s="12" t="s">
        <v>78</v>
      </c>
      <c r="AY195" s="155" t="s">
        <v>348</v>
      </c>
    </row>
    <row r="196" spans="2:65" s="12" customFormat="1" ht="10.199999999999999">
      <c r="B196" s="153"/>
      <c r="D196" s="154" t="s">
        <v>360</v>
      </c>
      <c r="E196" s="155" t="s">
        <v>32</v>
      </c>
      <c r="F196" s="156" t="s">
        <v>1624</v>
      </c>
      <c r="H196" s="155" t="s">
        <v>32</v>
      </c>
      <c r="I196" s="157"/>
      <c r="L196" s="153"/>
      <c r="M196" s="158"/>
      <c r="T196" s="159"/>
      <c r="AT196" s="155" t="s">
        <v>360</v>
      </c>
      <c r="AU196" s="155" t="s">
        <v>87</v>
      </c>
      <c r="AV196" s="12" t="s">
        <v>85</v>
      </c>
      <c r="AW196" s="12" t="s">
        <v>39</v>
      </c>
      <c r="AX196" s="12" t="s">
        <v>78</v>
      </c>
      <c r="AY196" s="155" t="s">
        <v>348</v>
      </c>
    </row>
    <row r="197" spans="2:65" s="12" customFormat="1" ht="10.199999999999999">
      <c r="B197" s="153"/>
      <c r="D197" s="154" t="s">
        <v>360</v>
      </c>
      <c r="E197" s="155" t="s">
        <v>32</v>
      </c>
      <c r="F197" s="156" t="s">
        <v>2629</v>
      </c>
      <c r="H197" s="155" t="s">
        <v>32</v>
      </c>
      <c r="I197" s="157"/>
      <c r="L197" s="153"/>
      <c r="M197" s="158"/>
      <c r="T197" s="159"/>
      <c r="AT197" s="155" t="s">
        <v>360</v>
      </c>
      <c r="AU197" s="155" t="s">
        <v>87</v>
      </c>
      <c r="AV197" s="12" t="s">
        <v>85</v>
      </c>
      <c r="AW197" s="12" t="s">
        <v>39</v>
      </c>
      <c r="AX197" s="12" t="s">
        <v>78</v>
      </c>
      <c r="AY197" s="155" t="s">
        <v>348</v>
      </c>
    </row>
    <row r="198" spans="2:65" s="13" customFormat="1" ht="10.199999999999999">
      <c r="B198" s="160"/>
      <c r="D198" s="154" t="s">
        <v>360</v>
      </c>
      <c r="E198" s="162" t="s">
        <v>32</v>
      </c>
      <c r="F198" s="170" t="s">
        <v>178</v>
      </c>
      <c r="H198" s="163">
        <v>176.13</v>
      </c>
      <c r="I198" s="164"/>
      <c r="L198" s="160"/>
      <c r="M198" s="165"/>
      <c r="T198" s="166"/>
      <c r="AT198" s="161" t="s">
        <v>360</v>
      </c>
      <c r="AU198" s="161" t="s">
        <v>87</v>
      </c>
      <c r="AV198" s="13" t="s">
        <v>87</v>
      </c>
      <c r="AW198" s="13" t="s">
        <v>39</v>
      </c>
      <c r="AX198" s="13" t="s">
        <v>85</v>
      </c>
      <c r="AY198" s="161" t="s">
        <v>348</v>
      </c>
    </row>
    <row r="199" spans="2:65" s="1" customFormat="1" ht="37.799999999999997" customHeight="1">
      <c r="B199" s="33"/>
      <c r="C199" s="136" t="s">
        <v>501</v>
      </c>
      <c r="D199" s="136" t="s">
        <v>352</v>
      </c>
      <c r="E199" s="137" t="s">
        <v>1635</v>
      </c>
      <c r="F199" s="138" t="s">
        <v>1636</v>
      </c>
      <c r="G199" s="139" t="s">
        <v>420</v>
      </c>
      <c r="H199" s="140">
        <v>176.13</v>
      </c>
      <c r="I199" s="141"/>
      <c r="J199" s="142">
        <f>ROUND(I199*H199,2)</f>
        <v>0</v>
      </c>
      <c r="K199" s="138" t="s">
        <v>356</v>
      </c>
      <c r="L199" s="33"/>
      <c r="M199" s="143" t="s">
        <v>32</v>
      </c>
      <c r="N199" s="144" t="s">
        <v>49</v>
      </c>
      <c r="P199" s="145">
        <f>O199*H199</f>
        <v>0</v>
      </c>
      <c r="Q199" s="145">
        <v>0</v>
      </c>
      <c r="R199" s="145">
        <f>Q199*H199</f>
        <v>0</v>
      </c>
      <c r="S199" s="145">
        <v>0</v>
      </c>
      <c r="T199" s="146">
        <f>S199*H199</f>
        <v>0</v>
      </c>
      <c r="AR199" s="147" t="s">
        <v>133</v>
      </c>
      <c r="AT199" s="147" t="s">
        <v>352</v>
      </c>
      <c r="AU199" s="147" t="s">
        <v>87</v>
      </c>
      <c r="AY199" s="17" t="s">
        <v>348</v>
      </c>
      <c r="BE199" s="148">
        <f>IF(N199="základní",J199,0)</f>
        <v>0</v>
      </c>
      <c r="BF199" s="148">
        <f>IF(N199="snížená",J199,0)</f>
        <v>0</v>
      </c>
      <c r="BG199" s="148">
        <f>IF(N199="zákl. přenesená",J199,0)</f>
        <v>0</v>
      </c>
      <c r="BH199" s="148">
        <f>IF(N199="sníž. přenesená",J199,0)</f>
        <v>0</v>
      </c>
      <c r="BI199" s="148">
        <f>IF(N199="nulová",J199,0)</f>
        <v>0</v>
      </c>
      <c r="BJ199" s="17" t="s">
        <v>85</v>
      </c>
      <c r="BK199" s="148">
        <f>ROUND(I199*H199,2)</f>
        <v>0</v>
      </c>
      <c r="BL199" s="17" t="s">
        <v>133</v>
      </c>
      <c r="BM199" s="147" t="s">
        <v>2632</v>
      </c>
    </row>
    <row r="200" spans="2:65" s="1" customFormat="1" ht="10.199999999999999">
      <c r="B200" s="33"/>
      <c r="D200" s="149" t="s">
        <v>358</v>
      </c>
      <c r="F200" s="150" t="s">
        <v>1638</v>
      </c>
      <c r="I200" s="151"/>
      <c r="L200" s="33"/>
      <c r="M200" s="152"/>
      <c r="T200" s="54"/>
      <c r="AT200" s="17" t="s">
        <v>358</v>
      </c>
      <c r="AU200" s="17" t="s">
        <v>87</v>
      </c>
    </row>
    <row r="201" spans="2:65" s="12" customFormat="1" ht="10.199999999999999">
      <c r="B201" s="153"/>
      <c r="D201" s="154" t="s">
        <v>360</v>
      </c>
      <c r="E201" s="155" t="s">
        <v>32</v>
      </c>
      <c r="F201" s="156" t="s">
        <v>361</v>
      </c>
      <c r="H201" s="155" t="s">
        <v>32</v>
      </c>
      <c r="I201" s="157"/>
      <c r="L201" s="153"/>
      <c r="M201" s="158"/>
      <c r="T201" s="159"/>
      <c r="AT201" s="155" t="s">
        <v>360</v>
      </c>
      <c r="AU201" s="155" t="s">
        <v>87</v>
      </c>
      <c r="AV201" s="12" t="s">
        <v>85</v>
      </c>
      <c r="AW201" s="12" t="s">
        <v>39</v>
      </c>
      <c r="AX201" s="12" t="s">
        <v>78</v>
      </c>
      <c r="AY201" s="155" t="s">
        <v>348</v>
      </c>
    </row>
    <row r="202" spans="2:65" s="12" customFormat="1" ht="10.199999999999999">
      <c r="B202" s="153"/>
      <c r="D202" s="154" t="s">
        <v>360</v>
      </c>
      <c r="E202" s="155" t="s">
        <v>32</v>
      </c>
      <c r="F202" s="156" t="s">
        <v>362</v>
      </c>
      <c r="H202" s="155" t="s">
        <v>32</v>
      </c>
      <c r="I202" s="157"/>
      <c r="L202" s="153"/>
      <c r="M202" s="158"/>
      <c r="T202" s="159"/>
      <c r="AT202" s="155" t="s">
        <v>360</v>
      </c>
      <c r="AU202" s="155" t="s">
        <v>87</v>
      </c>
      <c r="AV202" s="12" t="s">
        <v>85</v>
      </c>
      <c r="AW202" s="12" t="s">
        <v>39</v>
      </c>
      <c r="AX202" s="12" t="s">
        <v>78</v>
      </c>
      <c r="AY202" s="155" t="s">
        <v>348</v>
      </c>
    </row>
    <row r="203" spans="2:65" s="12" customFormat="1" ht="10.199999999999999">
      <c r="B203" s="153"/>
      <c r="D203" s="154" t="s">
        <v>360</v>
      </c>
      <c r="E203" s="155" t="s">
        <v>32</v>
      </c>
      <c r="F203" s="156" t="s">
        <v>2628</v>
      </c>
      <c r="H203" s="155" t="s">
        <v>32</v>
      </c>
      <c r="I203" s="157"/>
      <c r="L203" s="153"/>
      <c r="M203" s="158"/>
      <c r="T203" s="159"/>
      <c r="AT203" s="155" t="s">
        <v>360</v>
      </c>
      <c r="AU203" s="155" t="s">
        <v>87</v>
      </c>
      <c r="AV203" s="12" t="s">
        <v>85</v>
      </c>
      <c r="AW203" s="12" t="s">
        <v>39</v>
      </c>
      <c r="AX203" s="12" t="s">
        <v>78</v>
      </c>
      <c r="AY203" s="155" t="s">
        <v>348</v>
      </c>
    </row>
    <row r="204" spans="2:65" s="12" customFormat="1" ht="10.199999999999999">
      <c r="B204" s="153"/>
      <c r="D204" s="154" t="s">
        <v>360</v>
      </c>
      <c r="E204" s="155" t="s">
        <v>32</v>
      </c>
      <c r="F204" s="156" t="s">
        <v>2629</v>
      </c>
      <c r="H204" s="155" t="s">
        <v>32</v>
      </c>
      <c r="I204" s="157"/>
      <c r="L204" s="153"/>
      <c r="M204" s="158"/>
      <c r="T204" s="159"/>
      <c r="AT204" s="155" t="s">
        <v>360</v>
      </c>
      <c r="AU204" s="155" t="s">
        <v>87</v>
      </c>
      <c r="AV204" s="12" t="s">
        <v>85</v>
      </c>
      <c r="AW204" s="12" t="s">
        <v>39</v>
      </c>
      <c r="AX204" s="12" t="s">
        <v>78</v>
      </c>
      <c r="AY204" s="155" t="s">
        <v>348</v>
      </c>
    </row>
    <row r="205" spans="2:65" s="13" customFormat="1" ht="10.199999999999999">
      <c r="B205" s="160"/>
      <c r="D205" s="154" t="s">
        <v>360</v>
      </c>
      <c r="E205" s="162" t="s">
        <v>32</v>
      </c>
      <c r="F205" s="170" t="s">
        <v>181</v>
      </c>
      <c r="H205" s="163">
        <v>176.13</v>
      </c>
      <c r="I205" s="164"/>
      <c r="L205" s="160"/>
      <c r="M205" s="165"/>
      <c r="T205" s="166"/>
      <c r="AT205" s="161" t="s">
        <v>360</v>
      </c>
      <c r="AU205" s="161" t="s">
        <v>87</v>
      </c>
      <c r="AV205" s="13" t="s">
        <v>87</v>
      </c>
      <c r="AW205" s="13" t="s">
        <v>39</v>
      </c>
      <c r="AX205" s="13" t="s">
        <v>85</v>
      </c>
      <c r="AY205" s="161" t="s">
        <v>348</v>
      </c>
    </row>
    <row r="206" spans="2:65" s="1" customFormat="1" ht="16.5" customHeight="1">
      <c r="B206" s="33"/>
      <c r="C206" s="178" t="s">
        <v>508</v>
      </c>
      <c r="D206" s="178" t="s">
        <v>496</v>
      </c>
      <c r="E206" s="179" t="s">
        <v>1639</v>
      </c>
      <c r="F206" s="180" t="s">
        <v>2633</v>
      </c>
      <c r="G206" s="181" t="s">
        <v>1641</v>
      </c>
      <c r="H206" s="182">
        <v>4.4029999999999996</v>
      </c>
      <c r="I206" s="183"/>
      <c r="J206" s="184">
        <f>ROUND(I206*H206,2)</f>
        <v>0</v>
      </c>
      <c r="K206" s="180" t="s">
        <v>356</v>
      </c>
      <c r="L206" s="185"/>
      <c r="M206" s="186" t="s">
        <v>32</v>
      </c>
      <c r="N206" s="187" t="s">
        <v>49</v>
      </c>
      <c r="P206" s="145">
        <f>O206*H206</f>
        <v>0</v>
      </c>
      <c r="Q206" s="145">
        <v>1E-3</v>
      </c>
      <c r="R206" s="145">
        <f>Q206*H206</f>
        <v>4.4029999999999998E-3</v>
      </c>
      <c r="S206" s="145">
        <v>0</v>
      </c>
      <c r="T206" s="146">
        <f>S206*H206</f>
        <v>0</v>
      </c>
      <c r="AR206" s="147" t="s">
        <v>433</v>
      </c>
      <c r="AT206" s="147" t="s">
        <v>496</v>
      </c>
      <c r="AU206" s="147" t="s">
        <v>87</v>
      </c>
      <c r="AY206" s="17" t="s">
        <v>348</v>
      </c>
      <c r="BE206" s="148">
        <f>IF(N206="základní",J206,0)</f>
        <v>0</v>
      </c>
      <c r="BF206" s="148">
        <f>IF(N206="snížená",J206,0)</f>
        <v>0</v>
      </c>
      <c r="BG206" s="148">
        <f>IF(N206="zákl. přenesená",J206,0)</f>
        <v>0</v>
      </c>
      <c r="BH206" s="148">
        <f>IF(N206="sníž. přenesená",J206,0)</f>
        <v>0</v>
      </c>
      <c r="BI206" s="148">
        <f>IF(N206="nulová",J206,0)</f>
        <v>0</v>
      </c>
      <c r="BJ206" s="17" t="s">
        <v>85</v>
      </c>
      <c r="BK206" s="148">
        <f>ROUND(I206*H206,2)</f>
        <v>0</v>
      </c>
      <c r="BL206" s="17" t="s">
        <v>133</v>
      </c>
      <c r="BM206" s="147" t="s">
        <v>2634</v>
      </c>
    </row>
    <row r="207" spans="2:65" s="13" customFormat="1" ht="10.199999999999999">
      <c r="B207" s="160"/>
      <c r="D207" s="154" t="s">
        <v>360</v>
      </c>
      <c r="F207" s="162" t="s">
        <v>2635</v>
      </c>
      <c r="H207" s="163">
        <v>4.4029999999999996</v>
      </c>
      <c r="I207" s="164"/>
      <c r="L207" s="160"/>
      <c r="M207" s="165"/>
      <c r="T207" s="166"/>
      <c r="AT207" s="161" t="s">
        <v>360</v>
      </c>
      <c r="AU207" s="161" t="s">
        <v>87</v>
      </c>
      <c r="AV207" s="13" t="s">
        <v>87</v>
      </c>
      <c r="AW207" s="13" t="s">
        <v>4</v>
      </c>
      <c r="AX207" s="13" t="s">
        <v>85</v>
      </c>
      <c r="AY207" s="161" t="s">
        <v>348</v>
      </c>
    </row>
    <row r="208" spans="2:65" s="1" customFormat="1" ht="37.799999999999997" customHeight="1">
      <c r="B208" s="33"/>
      <c r="C208" s="136" t="s">
        <v>7</v>
      </c>
      <c r="D208" s="136" t="s">
        <v>352</v>
      </c>
      <c r="E208" s="137" t="s">
        <v>1644</v>
      </c>
      <c r="F208" s="138" t="s">
        <v>1645</v>
      </c>
      <c r="G208" s="139" t="s">
        <v>420</v>
      </c>
      <c r="H208" s="140">
        <v>399.5</v>
      </c>
      <c r="I208" s="141"/>
      <c r="J208" s="142">
        <f>ROUND(I208*H208,2)</f>
        <v>0</v>
      </c>
      <c r="K208" s="138" t="s">
        <v>356</v>
      </c>
      <c r="L208" s="33"/>
      <c r="M208" s="143" t="s">
        <v>32</v>
      </c>
      <c r="N208" s="144" t="s">
        <v>49</v>
      </c>
      <c r="P208" s="145">
        <f>O208*H208</f>
        <v>0</v>
      </c>
      <c r="Q208" s="145">
        <v>0</v>
      </c>
      <c r="R208" s="145">
        <f>Q208*H208</f>
        <v>0</v>
      </c>
      <c r="S208" s="145">
        <v>0</v>
      </c>
      <c r="T208" s="146">
        <f>S208*H208</f>
        <v>0</v>
      </c>
      <c r="AR208" s="147" t="s">
        <v>133</v>
      </c>
      <c r="AT208" s="147" t="s">
        <v>352</v>
      </c>
      <c r="AU208" s="147" t="s">
        <v>87</v>
      </c>
      <c r="AY208" s="17" t="s">
        <v>348</v>
      </c>
      <c r="BE208" s="148">
        <f>IF(N208="základní",J208,0)</f>
        <v>0</v>
      </c>
      <c r="BF208" s="148">
        <f>IF(N208="snížená",J208,0)</f>
        <v>0</v>
      </c>
      <c r="BG208" s="148">
        <f>IF(N208="zákl. přenesená",J208,0)</f>
        <v>0</v>
      </c>
      <c r="BH208" s="148">
        <f>IF(N208="sníž. přenesená",J208,0)</f>
        <v>0</v>
      </c>
      <c r="BI208" s="148">
        <f>IF(N208="nulová",J208,0)</f>
        <v>0</v>
      </c>
      <c r="BJ208" s="17" t="s">
        <v>85</v>
      </c>
      <c r="BK208" s="148">
        <f>ROUND(I208*H208,2)</f>
        <v>0</v>
      </c>
      <c r="BL208" s="17" t="s">
        <v>133</v>
      </c>
      <c r="BM208" s="147" t="s">
        <v>2636</v>
      </c>
    </row>
    <row r="209" spans="2:65" s="1" customFormat="1" ht="10.199999999999999">
      <c r="B209" s="33"/>
      <c r="D209" s="149" t="s">
        <v>358</v>
      </c>
      <c r="F209" s="150" t="s">
        <v>1647</v>
      </c>
      <c r="I209" s="151"/>
      <c r="L209" s="33"/>
      <c r="M209" s="152"/>
      <c r="T209" s="54"/>
      <c r="AT209" s="17" t="s">
        <v>358</v>
      </c>
      <c r="AU209" s="17" t="s">
        <v>87</v>
      </c>
    </row>
    <row r="210" spans="2:65" s="12" customFormat="1" ht="10.199999999999999">
      <c r="B210" s="153"/>
      <c r="D210" s="154" t="s">
        <v>360</v>
      </c>
      <c r="E210" s="155" t="s">
        <v>32</v>
      </c>
      <c r="F210" s="156" t="s">
        <v>361</v>
      </c>
      <c r="H210" s="155" t="s">
        <v>32</v>
      </c>
      <c r="I210" s="157"/>
      <c r="L210" s="153"/>
      <c r="M210" s="158"/>
      <c r="T210" s="159"/>
      <c r="AT210" s="155" t="s">
        <v>360</v>
      </c>
      <c r="AU210" s="155" t="s">
        <v>87</v>
      </c>
      <c r="AV210" s="12" t="s">
        <v>85</v>
      </c>
      <c r="AW210" s="12" t="s">
        <v>39</v>
      </c>
      <c r="AX210" s="12" t="s">
        <v>78</v>
      </c>
      <c r="AY210" s="155" t="s">
        <v>348</v>
      </c>
    </row>
    <row r="211" spans="2:65" s="12" customFormat="1" ht="10.199999999999999">
      <c r="B211" s="153"/>
      <c r="D211" s="154" t="s">
        <v>360</v>
      </c>
      <c r="E211" s="155" t="s">
        <v>32</v>
      </c>
      <c r="F211" s="156" t="s">
        <v>2637</v>
      </c>
      <c r="H211" s="155" t="s">
        <v>32</v>
      </c>
      <c r="I211" s="157"/>
      <c r="L211" s="153"/>
      <c r="M211" s="158"/>
      <c r="T211" s="159"/>
      <c r="AT211" s="155" t="s">
        <v>360</v>
      </c>
      <c r="AU211" s="155" t="s">
        <v>87</v>
      </c>
      <c r="AV211" s="12" t="s">
        <v>85</v>
      </c>
      <c r="AW211" s="12" t="s">
        <v>39</v>
      </c>
      <c r="AX211" s="12" t="s">
        <v>78</v>
      </c>
      <c r="AY211" s="155" t="s">
        <v>348</v>
      </c>
    </row>
    <row r="212" spans="2:65" s="12" customFormat="1" ht="10.199999999999999">
      <c r="B212" s="153"/>
      <c r="D212" s="154" t="s">
        <v>360</v>
      </c>
      <c r="E212" s="155" t="s">
        <v>32</v>
      </c>
      <c r="F212" s="156" t="s">
        <v>1995</v>
      </c>
      <c r="H212" s="155" t="s">
        <v>32</v>
      </c>
      <c r="I212" s="157"/>
      <c r="L212" s="153"/>
      <c r="M212" s="158"/>
      <c r="T212" s="159"/>
      <c r="AT212" s="155" t="s">
        <v>360</v>
      </c>
      <c r="AU212" s="155" t="s">
        <v>87</v>
      </c>
      <c r="AV212" s="12" t="s">
        <v>85</v>
      </c>
      <c r="AW212" s="12" t="s">
        <v>39</v>
      </c>
      <c r="AX212" s="12" t="s">
        <v>78</v>
      </c>
      <c r="AY212" s="155" t="s">
        <v>348</v>
      </c>
    </row>
    <row r="213" spans="2:65" s="12" customFormat="1" ht="10.199999999999999">
      <c r="B213" s="153"/>
      <c r="D213" s="154" t="s">
        <v>360</v>
      </c>
      <c r="E213" s="155" t="s">
        <v>32</v>
      </c>
      <c r="F213" s="156" t="s">
        <v>2638</v>
      </c>
      <c r="H213" s="155" t="s">
        <v>32</v>
      </c>
      <c r="I213" s="157"/>
      <c r="L213" s="153"/>
      <c r="M213" s="158"/>
      <c r="T213" s="159"/>
      <c r="AT213" s="155" t="s">
        <v>360</v>
      </c>
      <c r="AU213" s="155" t="s">
        <v>87</v>
      </c>
      <c r="AV213" s="12" t="s">
        <v>85</v>
      </c>
      <c r="AW213" s="12" t="s">
        <v>39</v>
      </c>
      <c r="AX213" s="12" t="s">
        <v>78</v>
      </c>
      <c r="AY213" s="155" t="s">
        <v>348</v>
      </c>
    </row>
    <row r="214" spans="2:65" s="13" customFormat="1" ht="10.199999999999999">
      <c r="B214" s="160"/>
      <c r="D214" s="154" t="s">
        <v>360</v>
      </c>
      <c r="E214" s="162" t="s">
        <v>32</v>
      </c>
      <c r="F214" s="170" t="s">
        <v>184</v>
      </c>
      <c r="H214" s="163">
        <v>399.5</v>
      </c>
      <c r="I214" s="164"/>
      <c r="L214" s="160"/>
      <c r="M214" s="165"/>
      <c r="T214" s="166"/>
      <c r="AT214" s="161" t="s">
        <v>360</v>
      </c>
      <c r="AU214" s="161" t="s">
        <v>87</v>
      </c>
      <c r="AV214" s="13" t="s">
        <v>87</v>
      </c>
      <c r="AW214" s="13" t="s">
        <v>39</v>
      </c>
      <c r="AX214" s="13" t="s">
        <v>85</v>
      </c>
      <c r="AY214" s="161" t="s">
        <v>348</v>
      </c>
    </row>
    <row r="215" spans="2:65" s="1" customFormat="1" ht="21.75" customHeight="1">
      <c r="B215" s="33"/>
      <c r="C215" s="136" t="s">
        <v>520</v>
      </c>
      <c r="D215" s="136" t="s">
        <v>352</v>
      </c>
      <c r="E215" s="137" t="s">
        <v>1649</v>
      </c>
      <c r="F215" s="138" t="s">
        <v>1650</v>
      </c>
      <c r="G215" s="139" t="s">
        <v>420</v>
      </c>
      <c r="H215" s="140">
        <v>352.26</v>
      </c>
      <c r="I215" s="141"/>
      <c r="J215" s="142">
        <f>ROUND(I215*H215,2)</f>
        <v>0</v>
      </c>
      <c r="K215" s="138" t="s">
        <v>356</v>
      </c>
      <c r="L215" s="33"/>
      <c r="M215" s="143" t="s">
        <v>32</v>
      </c>
      <c r="N215" s="144" t="s">
        <v>49</v>
      </c>
      <c r="P215" s="145">
        <f>O215*H215</f>
        <v>0</v>
      </c>
      <c r="Q215" s="145">
        <v>0</v>
      </c>
      <c r="R215" s="145">
        <f>Q215*H215</f>
        <v>0</v>
      </c>
      <c r="S215" s="145">
        <v>0</v>
      </c>
      <c r="T215" s="146">
        <f>S215*H215</f>
        <v>0</v>
      </c>
      <c r="AR215" s="147" t="s">
        <v>133</v>
      </c>
      <c r="AT215" s="147" t="s">
        <v>352</v>
      </c>
      <c r="AU215" s="147" t="s">
        <v>87</v>
      </c>
      <c r="AY215" s="17" t="s">
        <v>348</v>
      </c>
      <c r="BE215" s="148">
        <f>IF(N215="základní",J215,0)</f>
        <v>0</v>
      </c>
      <c r="BF215" s="148">
        <f>IF(N215="snížená",J215,0)</f>
        <v>0</v>
      </c>
      <c r="BG215" s="148">
        <f>IF(N215="zákl. přenesená",J215,0)</f>
        <v>0</v>
      </c>
      <c r="BH215" s="148">
        <f>IF(N215="sníž. přenesená",J215,0)</f>
        <v>0</v>
      </c>
      <c r="BI215" s="148">
        <f>IF(N215="nulová",J215,0)</f>
        <v>0</v>
      </c>
      <c r="BJ215" s="17" t="s">
        <v>85</v>
      </c>
      <c r="BK215" s="148">
        <f>ROUND(I215*H215,2)</f>
        <v>0</v>
      </c>
      <c r="BL215" s="17" t="s">
        <v>133</v>
      </c>
      <c r="BM215" s="147" t="s">
        <v>2639</v>
      </c>
    </row>
    <row r="216" spans="2:65" s="1" customFormat="1" ht="10.199999999999999">
      <c r="B216" s="33"/>
      <c r="D216" s="149" t="s">
        <v>358</v>
      </c>
      <c r="F216" s="150" t="s">
        <v>1652</v>
      </c>
      <c r="I216" s="151"/>
      <c r="L216" s="33"/>
      <c r="M216" s="152"/>
      <c r="T216" s="54"/>
      <c r="AT216" s="17" t="s">
        <v>358</v>
      </c>
      <c r="AU216" s="17" t="s">
        <v>87</v>
      </c>
    </row>
    <row r="217" spans="2:65" s="12" customFormat="1" ht="10.199999999999999">
      <c r="B217" s="153"/>
      <c r="D217" s="154" t="s">
        <v>360</v>
      </c>
      <c r="E217" s="155" t="s">
        <v>32</v>
      </c>
      <c r="F217" s="156" t="s">
        <v>361</v>
      </c>
      <c r="H217" s="155" t="s">
        <v>32</v>
      </c>
      <c r="I217" s="157"/>
      <c r="L217" s="153"/>
      <c r="M217" s="158"/>
      <c r="T217" s="159"/>
      <c r="AT217" s="155" t="s">
        <v>360</v>
      </c>
      <c r="AU217" s="155" t="s">
        <v>87</v>
      </c>
      <c r="AV217" s="12" t="s">
        <v>85</v>
      </c>
      <c r="AW217" s="12" t="s">
        <v>39</v>
      </c>
      <c r="AX217" s="12" t="s">
        <v>78</v>
      </c>
      <c r="AY217" s="155" t="s">
        <v>348</v>
      </c>
    </row>
    <row r="218" spans="2:65" s="12" customFormat="1" ht="10.199999999999999">
      <c r="B218" s="153"/>
      <c r="D218" s="154" t="s">
        <v>360</v>
      </c>
      <c r="E218" s="155" t="s">
        <v>32</v>
      </c>
      <c r="F218" s="156" t="s">
        <v>362</v>
      </c>
      <c r="H218" s="155" t="s">
        <v>32</v>
      </c>
      <c r="I218" s="157"/>
      <c r="L218" s="153"/>
      <c r="M218" s="158"/>
      <c r="T218" s="159"/>
      <c r="AT218" s="155" t="s">
        <v>360</v>
      </c>
      <c r="AU218" s="155" t="s">
        <v>87</v>
      </c>
      <c r="AV218" s="12" t="s">
        <v>85</v>
      </c>
      <c r="AW218" s="12" t="s">
        <v>39</v>
      </c>
      <c r="AX218" s="12" t="s">
        <v>78</v>
      </c>
      <c r="AY218" s="155" t="s">
        <v>348</v>
      </c>
    </row>
    <row r="219" spans="2:65" s="12" customFormat="1" ht="10.199999999999999">
      <c r="B219" s="153"/>
      <c r="D219" s="154" t="s">
        <v>360</v>
      </c>
      <c r="E219" s="155" t="s">
        <v>32</v>
      </c>
      <c r="F219" s="156" t="s">
        <v>1653</v>
      </c>
      <c r="H219" s="155" t="s">
        <v>32</v>
      </c>
      <c r="I219" s="157"/>
      <c r="L219" s="153"/>
      <c r="M219" s="158"/>
      <c r="T219" s="159"/>
      <c r="AT219" s="155" t="s">
        <v>360</v>
      </c>
      <c r="AU219" s="155" t="s">
        <v>87</v>
      </c>
      <c r="AV219" s="12" t="s">
        <v>85</v>
      </c>
      <c r="AW219" s="12" t="s">
        <v>39</v>
      </c>
      <c r="AX219" s="12" t="s">
        <v>78</v>
      </c>
      <c r="AY219" s="155" t="s">
        <v>348</v>
      </c>
    </row>
    <row r="220" spans="2:65" s="12" customFormat="1" ht="20.399999999999999">
      <c r="B220" s="153"/>
      <c r="D220" s="154" t="s">
        <v>360</v>
      </c>
      <c r="E220" s="155" t="s">
        <v>32</v>
      </c>
      <c r="F220" s="156" t="s">
        <v>2640</v>
      </c>
      <c r="H220" s="155" t="s">
        <v>32</v>
      </c>
      <c r="I220" s="157"/>
      <c r="L220" s="153"/>
      <c r="M220" s="158"/>
      <c r="T220" s="159"/>
      <c r="AT220" s="155" t="s">
        <v>360</v>
      </c>
      <c r="AU220" s="155" t="s">
        <v>87</v>
      </c>
      <c r="AV220" s="12" t="s">
        <v>85</v>
      </c>
      <c r="AW220" s="12" t="s">
        <v>39</v>
      </c>
      <c r="AX220" s="12" t="s">
        <v>78</v>
      </c>
      <c r="AY220" s="155" t="s">
        <v>348</v>
      </c>
    </row>
    <row r="221" spans="2:65" s="13" customFormat="1" ht="10.199999999999999">
      <c r="B221" s="160"/>
      <c r="D221" s="154" t="s">
        <v>360</v>
      </c>
      <c r="E221" s="162" t="s">
        <v>32</v>
      </c>
      <c r="F221" s="170" t="s">
        <v>187</v>
      </c>
      <c r="H221" s="163">
        <v>352.26</v>
      </c>
      <c r="I221" s="164"/>
      <c r="L221" s="160"/>
      <c r="M221" s="165"/>
      <c r="T221" s="166"/>
      <c r="AT221" s="161" t="s">
        <v>360</v>
      </c>
      <c r="AU221" s="161" t="s">
        <v>87</v>
      </c>
      <c r="AV221" s="13" t="s">
        <v>87</v>
      </c>
      <c r="AW221" s="13" t="s">
        <v>39</v>
      </c>
      <c r="AX221" s="13" t="s">
        <v>85</v>
      </c>
      <c r="AY221" s="161" t="s">
        <v>348</v>
      </c>
    </row>
    <row r="222" spans="2:65" s="1" customFormat="1" ht="21.75" customHeight="1">
      <c r="B222" s="33"/>
      <c r="C222" s="136" t="s">
        <v>524</v>
      </c>
      <c r="D222" s="136" t="s">
        <v>352</v>
      </c>
      <c r="E222" s="137" t="s">
        <v>1655</v>
      </c>
      <c r="F222" s="138" t="s">
        <v>1656</v>
      </c>
      <c r="G222" s="139" t="s">
        <v>420</v>
      </c>
      <c r="H222" s="140">
        <v>528.39</v>
      </c>
      <c r="I222" s="141"/>
      <c r="J222" s="142">
        <f>ROUND(I222*H222,2)</f>
        <v>0</v>
      </c>
      <c r="K222" s="138" t="s">
        <v>356</v>
      </c>
      <c r="L222" s="33"/>
      <c r="M222" s="143" t="s">
        <v>32</v>
      </c>
      <c r="N222" s="144" t="s">
        <v>49</v>
      </c>
      <c r="P222" s="145">
        <f>O222*H222</f>
        <v>0</v>
      </c>
      <c r="Q222" s="145">
        <v>0</v>
      </c>
      <c r="R222" s="145">
        <f>Q222*H222</f>
        <v>0</v>
      </c>
      <c r="S222" s="145">
        <v>0</v>
      </c>
      <c r="T222" s="146">
        <f>S222*H222</f>
        <v>0</v>
      </c>
      <c r="AR222" s="147" t="s">
        <v>133</v>
      </c>
      <c r="AT222" s="147" t="s">
        <v>352</v>
      </c>
      <c r="AU222" s="147" t="s">
        <v>87</v>
      </c>
      <c r="AY222" s="17" t="s">
        <v>348</v>
      </c>
      <c r="BE222" s="148">
        <f>IF(N222="základní",J222,0)</f>
        <v>0</v>
      </c>
      <c r="BF222" s="148">
        <f>IF(N222="snížená",J222,0)</f>
        <v>0</v>
      </c>
      <c r="BG222" s="148">
        <f>IF(N222="zákl. přenesená",J222,0)</f>
        <v>0</v>
      </c>
      <c r="BH222" s="148">
        <f>IF(N222="sníž. přenesená",J222,0)</f>
        <v>0</v>
      </c>
      <c r="BI222" s="148">
        <f>IF(N222="nulová",J222,0)</f>
        <v>0</v>
      </c>
      <c r="BJ222" s="17" t="s">
        <v>85</v>
      </c>
      <c r="BK222" s="148">
        <f>ROUND(I222*H222,2)</f>
        <v>0</v>
      </c>
      <c r="BL222" s="17" t="s">
        <v>133</v>
      </c>
      <c r="BM222" s="147" t="s">
        <v>2641</v>
      </c>
    </row>
    <row r="223" spans="2:65" s="1" customFormat="1" ht="10.199999999999999">
      <c r="B223" s="33"/>
      <c r="D223" s="149" t="s">
        <v>358</v>
      </c>
      <c r="F223" s="150" t="s">
        <v>1658</v>
      </c>
      <c r="I223" s="151"/>
      <c r="L223" s="33"/>
      <c r="M223" s="152"/>
      <c r="T223" s="54"/>
      <c r="AT223" s="17" t="s">
        <v>358</v>
      </c>
      <c r="AU223" s="17" t="s">
        <v>87</v>
      </c>
    </row>
    <row r="224" spans="2:65" s="12" customFormat="1" ht="10.199999999999999">
      <c r="B224" s="153"/>
      <c r="D224" s="154" t="s">
        <v>360</v>
      </c>
      <c r="E224" s="155" t="s">
        <v>32</v>
      </c>
      <c r="F224" s="156" t="s">
        <v>361</v>
      </c>
      <c r="H224" s="155" t="s">
        <v>32</v>
      </c>
      <c r="I224" s="157"/>
      <c r="L224" s="153"/>
      <c r="M224" s="158"/>
      <c r="T224" s="159"/>
      <c r="AT224" s="155" t="s">
        <v>360</v>
      </c>
      <c r="AU224" s="155" t="s">
        <v>87</v>
      </c>
      <c r="AV224" s="12" t="s">
        <v>85</v>
      </c>
      <c r="AW224" s="12" t="s">
        <v>39</v>
      </c>
      <c r="AX224" s="12" t="s">
        <v>78</v>
      </c>
      <c r="AY224" s="155" t="s">
        <v>348</v>
      </c>
    </row>
    <row r="225" spans="2:65" s="12" customFormat="1" ht="10.199999999999999">
      <c r="B225" s="153"/>
      <c r="D225" s="154" t="s">
        <v>360</v>
      </c>
      <c r="E225" s="155" t="s">
        <v>32</v>
      </c>
      <c r="F225" s="156" t="s">
        <v>362</v>
      </c>
      <c r="H225" s="155" t="s">
        <v>32</v>
      </c>
      <c r="I225" s="157"/>
      <c r="L225" s="153"/>
      <c r="M225" s="158"/>
      <c r="T225" s="159"/>
      <c r="AT225" s="155" t="s">
        <v>360</v>
      </c>
      <c r="AU225" s="155" t="s">
        <v>87</v>
      </c>
      <c r="AV225" s="12" t="s">
        <v>85</v>
      </c>
      <c r="AW225" s="12" t="s">
        <v>39</v>
      </c>
      <c r="AX225" s="12" t="s">
        <v>78</v>
      </c>
      <c r="AY225" s="155" t="s">
        <v>348</v>
      </c>
    </row>
    <row r="226" spans="2:65" s="12" customFormat="1" ht="10.199999999999999">
      <c r="B226" s="153"/>
      <c r="D226" s="154" t="s">
        <v>360</v>
      </c>
      <c r="E226" s="155" t="s">
        <v>32</v>
      </c>
      <c r="F226" s="156" t="s">
        <v>1659</v>
      </c>
      <c r="H226" s="155" t="s">
        <v>32</v>
      </c>
      <c r="I226" s="157"/>
      <c r="L226" s="153"/>
      <c r="M226" s="158"/>
      <c r="T226" s="159"/>
      <c r="AT226" s="155" t="s">
        <v>360</v>
      </c>
      <c r="AU226" s="155" t="s">
        <v>87</v>
      </c>
      <c r="AV226" s="12" t="s">
        <v>85</v>
      </c>
      <c r="AW226" s="12" t="s">
        <v>39</v>
      </c>
      <c r="AX226" s="12" t="s">
        <v>78</v>
      </c>
      <c r="AY226" s="155" t="s">
        <v>348</v>
      </c>
    </row>
    <row r="227" spans="2:65" s="12" customFormat="1" ht="20.399999999999999">
      <c r="B227" s="153"/>
      <c r="D227" s="154" t="s">
        <v>360</v>
      </c>
      <c r="E227" s="155" t="s">
        <v>32</v>
      </c>
      <c r="F227" s="156" t="s">
        <v>2642</v>
      </c>
      <c r="H227" s="155" t="s">
        <v>32</v>
      </c>
      <c r="I227" s="157"/>
      <c r="L227" s="153"/>
      <c r="M227" s="158"/>
      <c r="T227" s="159"/>
      <c r="AT227" s="155" t="s">
        <v>360</v>
      </c>
      <c r="AU227" s="155" t="s">
        <v>87</v>
      </c>
      <c r="AV227" s="12" t="s">
        <v>85</v>
      </c>
      <c r="AW227" s="12" t="s">
        <v>39</v>
      </c>
      <c r="AX227" s="12" t="s">
        <v>78</v>
      </c>
      <c r="AY227" s="155" t="s">
        <v>348</v>
      </c>
    </row>
    <row r="228" spans="2:65" s="13" customFormat="1" ht="10.199999999999999">
      <c r="B228" s="160"/>
      <c r="D228" s="154" t="s">
        <v>360</v>
      </c>
      <c r="E228" s="162" t="s">
        <v>32</v>
      </c>
      <c r="F228" s="170" t="s">
        <v>190</v>
      </c>
      <c r="H228" s="163">
        <v>528.39</v>
      </c>
      <c r="I228" s="164"/>
      <c r="L228" s="160"/>
      <c r="M228" s="165"/>
      <c r="T228" s="166"/>
      <c r="AT228" s="161" t="s">
        <v>360</v>
      </c>
      <c r="AU228" s="161" t="s">
        <v>87</v>
      </c>
      <c r="AV228" s="13" t="s">
        <v>87</v>
      </c>
      <c r="AW228" s="13" t="s">
        <v>39</v>
      </c>
      <c r="AX228" s="13" t="s">
        <v>85</v>
      </c>
      <c r="AY228" s="161" t="s">
        <v>348</v>
      </c>
    </row>
    <row r="229" spans="2:65" s="1" customFormat="1" ht="49.05" customHeight="1">
      <c r="B229" s="33"/>
      <c r="C229" s="136" t="s">
        <v>532</v>
      </c>
      <c r="D229" s="136" t="s">
        <v>352</v>
      </c>
      <c r="E229" s="137" t="s">
        <v>1661</v>
      </c>
      <c r="F229" s="138" t="s">
        <v>1662</v>
      </c>
      <c r="G229" s="139" t="s">
        <v>420</v>
      </c>
      <c r="H229" s="140">
        <v>352.26</v>
      </c>
      <c r="I229" s="141"/>
      <c r="J229" s="142">
        <f>ROUND(I229*H229,2)</f>
        <v>0</v>
      </c>
      <c r="K229" s="138" t="s">
        <v>356</v>
      </c>
      <c r="L229" s="33"/>
      <c r="M229" s="143" t="s">
        <v>32</v>
      </c>
      <c r="N229" s="144" t="s">
        <v>49</v>
      </c>
      <c r="P229" s="145">
        <f>O229*H229</f>
        <v>0</v>
      </c>
      <c r="Q229" s="145">
        <v>0</v>
      </c>
      <c r="R229" s="145">
        <f>Q229*H229</f>
        <v>0</v>
      </c>
      <c r="S229" s="145">
        <v>0</v>
      </c>
      <c r="T229" s="146">
        <f>S229*H229</f>
        <v>0</v>
      </c>
      <c r="AR229" s="147" t="s">
        <v>133</v>
      </c>
      <c r="AT229" s="147" t="s">
        <v>352</v>
      </c>
      <c r="AU229" s="147" t="s">
        <v>87</v>
      </c>
      <c r="AY229" s="17" t="s">
        <v>348</v>
      </c>
      <c r="BE229" s="148">
        <f>IF(N229="základní",J229,0)</f>
        <v>0</v>
      </c>
      <c r="BF229" s="148">
        <f>IF(N229="snížená",J229,0)</f>
        <v>0</v>
      </c>
      <c r="BG229" s="148">
        <f>IF(N229="zákl. přenesená",J229,0)</f>
        <v>0</v>
      </c>
      <c r="BH229" s="148">
        <f>IF(N229="sníž. přenesená",J229,0)</f>
        <v>0</v>
      </c>
      <c r="BI229" s="148">
        <f>IF(N229="nulová",J229,0)</f>
        <v>0</v>
      </c>
      <c r="BJ229" s="17" t="s">
        <v>85</v>
      </c>
      <c r="BK229" s="148">
        <f>ROUND(I229*H229,2)</f>
        <v>0</v>
      </c>
      <c r="BL229" s="17" t="s">
        <v>133</v>
      </c>
      <c r="BM229" s="147" t="s">
        <v>2643</v>
      </c>
    </row>
    <row r="230" spans="2:65" s="1" customFormat="1" ht="10.199999999999999">
      <c r="B230" s="33"/>
      <c r="D230" s="149" t="s">
        <v>358</v>
      </c>
      <c r="F230" s="150" t="s">
        <v>1664</v>
      </c>
      <c r="I230" s="151"/>
      <c r="L230" s="33"/>
      <c r="M230" s="152"/>
      <c r="T230" s="54"/>
      <c r="AT230" s="17" t="s">
        <v>358</v>
      </c>
      <c r="AU230" s="17" t="s">
        <v>87</v>
      </c>
    </row>
    <row r="231" spans="2:65" s="12" customFormat="1" ht="10.199999999999999">
      <c r="B231" s="153"/>
      <c r="D231" s="154" t="s">
        <v>360</v>
      </c>
      <c r="E231" s="155" t="s">
        <v>32</v>
      </c>
      <c r="F231" s="156" t="s">
        <v>361</v>
      </c>
      <c r="H231" s="155" t="s">
        <v>32</v>
      </c>
      <c r="I231" s="157"/>
      <c r="L231" s="153"/>
      <c r="M231" s="158"/>
      <c r="T231" s="159"/>
      <c r="AT231" s="155" t="s">
        <v>360</v>
      </c>
      <c r="AU231" s="155" t="s">
        <v>87</v>
      </c>
      <c r="AV231" s="12" t="s">
        <v>85</v>
      </c>
      <c r="AW231" s="12" t="s">
        <v>39</v>
      </c>
      <c r="AX231" s="12" t="s">
        <v>78</v>
      </c>
      <c r="AY231" s="155" t="s">
        <v>348</v>
      </c>
    </row>
    <row r="232" spans="2:65" s="12" customFormat="1" ht="10.199999999999999">
      <c r="B232" s="153"/>
      <c r="D232" s="154" t="s">
        <v>360</v>
      </c>
      <c r="E232" s="155" t="s">
        <v>32</v>
      </c>
      <c r="F232" s="156" t="s">
        <v>362</v>
      </c>
      <c r="H232" s="155" t="s">
        <v>32</v>
      </c>
      <c r="I232" s="157"/>
      <c r="L232" s="153"/>
      <c r="M232" s="158"/>
      <c r="T232" s="159"/>
      <c r="AT232" s="155" t="s">
        <v>360</v>
      </c>
      <c r="AU232" s="155" t="s">
        <v>87</v>
      </c>
      <c r="AV232" s="12" t="s">
        <v>85</v>
      </c>
      <c r="AW232" s="12" t="s">
        <v>39</v>
      </c>
      <c r="AX232" s="12" t="s">
        <v>78</v>
      </c>
      <c r="AY232" s="155" t="s">
        <v>348</v>
      </c>
    </row>
    <row r="233" spans="2:65" s="12" customFormat="1" ht="10.199999999999999">
      <c r="B233" s="153"/>
      <c r="D233" s="154" t="s">
        <v>360</v>
      </c>
      <c r="E233" s="155" t="s">
        <v>32</v>
      </c>
      <c r="F233" s="156" t="s">
        <v>1665</v>
      </c>
      <c r="H233" s="155" t="s">
        <v>32</v>
      </c>
      <c r="I233" s="157"/>
      <c r="L233" s="153"/>
      <c r="M233" s="158"/>
      <c r="T233" s="159"/>
      <c r="AT233" s="155" t="s">
        <v>360</v>
      </c>
      <c r="AU233" s="155" t="s">
        <v>87</v>
      </c>
      <c r="AV233" s="12" t="s">
        <v>85</v>
      </c>
      <c r="AW233" s="12" t="s">
        <v>39</v>
      </c>
      <c r="AX233" s="12" t="s">
        <v>78</v>
      </c>
      <c r="AY233" s="155" t="s">
        <v>348</v>
      </c>
    </row>
    <row r="234" spans="2:65" s="12" customFormat="1" ht="20.399999999999999">
      <c r="B234" s="153"/>
      <c r="D234" s="154" t="s">
        <v>360</v>
      </c>
      <c r="E234" s="155" t="s">
        <v>32</v>
      </c>
      <c r="F234" s="156" t="s">
        <v>2640</v>
      </c>
      <c r="H234" s="155" t="s">
        <v>32</v>
      </c>
      <c r="I234" s="157"/>
      <c r="L234" s="153"/>
      <c r="M234" s="158"/>
      <c r="T234" s="159"/>
      <c r="AT234" s="155" t="s">
        <v>360</v>
      </c>
      <c r="AU234" s="155" t="s">
        <v>87</v>
      </c>
      <c r="AV234" s="12" t="s">
        <v>85</v>
      </c>
      <c r="AW234" s="12" t="s">
        <v>39</v>
      </c>
      <c r="AX234" s="12" t="s">
        <v>78</v>
      </c>
      <c r="AY234" s="155" t="s">
        <v>348</v>
      </c>
    </row>
    <row r="235" spans="2:65" s="13" customFormat="1" ht="10.199999999999999">
      <c r="B235" s="160"/>
      <c r="D235" s="154" t="s">
        <v>360</v>
      </c>
      <c r="E235" s="162" t="s">
        <v>32</v>
      </c>
      <c r="F235" s="170" t="s">
        <v>193</v>
      </c>
      <c r="H235" s="163">
        <v>352.26</v>
      </c>
      <c r="I235" s="164"/>
      <c r="L235" s="160"/>
      <c r="M235" s="165"/>
      <c r="T235" s="166"/>
      <c r="AT235" s="161" t="s">
        <v>360</v>
      </c>
      <c r="AU235" s="161" t="s">
        <v>87</v>
      </c>
      <c r="AV235" s="13" t="s">
        <v>87</v>
      </c>
      <c r="AW235" s="13" t="s">
        <v>39</v>
      </c>
      <c r="AX235" s="13" t="s">
        <v>85</v>
      </c>
      <c r="AY235" s="161" t="s">
        <v>348</v>
      </c>
    </row>
    <row r="236" spans="2:65" s="1" customFormat="1" ht="33" customHeight="1">
      <c r="B236" s="33"/>
      <c r="C236" s="136" t="s">
        <v>536</v>
      </c>
      <c r="D236" s="136" t="s">
        <v>352</v>
      </c>
      <c r="E236" s="137" t="s">
        <v>1666</v>
      </c>
      <c r="F236" s="138" t="s">
        <v>1667</v>
      </c>
      <c r="G236" s="139" t="s">
        <v>420</v>
      </c>
      <c r="H236" s="140">
        <v>176.13</v>
      </c>
      <c r="I236" s="141"/>
      <c r="J236" s="142">
        <f>ROUND(I236*H236,2)</f>
        <v>0</v>
      </c>
      <c r="K236" s="138" t="s">
        <v>356</v>
      </c>
      <c r="L236" s="33"/>
      <c r="M236" s="143" t="s">
        <v>32</v>
      </c>
      <c r="N236" s="144" t="s">
        <v>49</v>
      </c>
      <c r="P236" s="145">
        <f>O236*H236</f>
        <v>0</v>
      </c>
      <c r="Q236" s="145">
        <v>0</v>
      </c>
      <c r="R236" s="145">
        <f>Q236*H236</f>
        <v>0</v>
      </c>
      <c r="S236" s="145">
        <v>0</v>
      </c>
      <c r="T236" s="146">
        <f>S236*H236</f>
        <v>0</v>
      </c>
      <c r="AR236" s="147" t="s">
        <v>133</v>
      </c>
      <c r="AT236" s="147" t="s">
        <v>352</v>
      </c>
      <c r="AU236" s="147" t="s">
        <v>87</v>
      </c>
      <c r="AY236" s="17" t="s">
        <v>348</v>
      </c>
      <c r="BE236" s="148">
        <f>IF(N236="základní",J236,0)</f>
        <v>0</v>
      </c>
      <c r="BF236" s="148">
        <f>IF(N236="snížená",J236,0)</f>
        <v>0</v>
      </c>
      <c r="BG236" s="148">
        <f>IF(N236="zákl. přenesená",J236,0)</f>
        <v>0</v>
      </c>
      <c r="BH236" s="148">
        <f>IF(N236="sníž. přenesená",J236,0)</f>
        <v>0</v>
      </c>
      <c r="BI236" s="148">
        <f>IF(N236="nulová",J236,0)</f>
        <v>0</v>
      </c>
      <c r="BJ236" s="17" t="s">
        <v>85</v>
      </c>
      <c r="BK236" s="148">
        <f>ROUND(I236*H236,2)</f>
        <v>0</v>
      </c>
      <c r="BL236" s="17" t="s">
        <v>133</v>
      </c>
      <c r="BM236" s="147" t="s">
        <v>2644</v>
      </c>
    </row>
    <row r="237" spans="2:65" s="1" customFormat="1" ht="10.199999999999999">
      <c r="B237" s="33"/>
      <c r="D237" s="149" t="s">
        <v>358</v>
      </c>
      <c r="F237" s="150" t="s">
        <v>1669</v>
      </c>
      <c r="I237" s="151"/>
      <c r="L237" s="33"/>
      <c r="M237" s="152"/>
      <c r="T237" s="54"/>
      <c r="AT237" s="17" t="s">
        <v>358</v>
      </c>
      <c r="AU237" s="17" t="s">
        <v>87</v>
      </c>
    </row>
    <row r="238" spans="2:65" s="12" customFormat="1" ht="10.199999999999999">
      <c r="B238" s="153"/>
      <c r="D238" s="154" t="s">
        <v>360</v>
      </c>
      <c r="E238" s="155" t="s">
        <v>32</v>
      </c>
      <c r="F238" s="156" t="s">
        <v>361</v>
      </c>
      <c r="H238" s="155" t="s">
        <v>32</v>
      </c>
      <c r="I238" s="157"/>
      <c r="L238" s="153"/>
      <c r="M238" s="158"/>
      <c r="T238" s="159"/>
      <c r="AT238" s="155" t="s">
        <v>360</v>
      </c>
      <c r="AU238" s="155" t="s">
        <v>87</v>
      </c>
      <c r="AV238" s="12" t="s">
        <v>85</v>
      </c>
      <c r="AW238" s="12" t="s">
        <v>39</v>
      </c>
      <c r="AX238" s="12" t="s">
        <v>78</v>
      </c>
      <c r="AY238" s="155" t="s">
        <v>348</v>
      </c>
    </row>
    <row r="239" spans="2:65" s="12" customFormat="1" ht="10.199999999999999">
      <c r="B239" s="153"/>
      <c r="D239" s="154" t="s">
        <v>360</v>
      </c>
      <c r="E239" s="155" t="s">
        <v>32</v>
      </c>
      <c r="F239" s="156" t="s">
        <v>362</v>
      </c>
      <c r="H239" s="155" t="s">
        <v>32</v>
      </c>
      <c r="I239" s="157"/>
      <c r="L239" s="153"/>
      <c r="M239" s="158"/>
      <c r="T239" s="159"/>
      <c r="AT239" s="155" t="s">
        <v>360</v>
      </c>
      <c r="AU239" s="155" t="s">
        <v>87</v>
      </c>
      <c r="AV239" s="12" t="s">
        <v>85</v>
      </c>
      <c r="AW239" s="12" t="s">
        <v>39</v>
      </c>
      <c r="AX239" s="12" t="s">
        <v>78</v>
      </c>
      <c r="AY239" s="155" t="s">
        <v>348</v>
      </c>
    </row>
    <row r="240" spans="2:65" s="12" customFormat="1" ht="10.199999999999999">
      <c r="B240" s="153"/>
      <c r="D240" s="154" t="s">
        <v>360</v>
      </c>
      <c r="E240" s="155" t="s">
        <v>32</v>
      </c>
      <c r="F240" s="156" t="s">
        <v>1670</v>
      </c>
      <c r="H240" s="155" t="s">
        <v>32</v>
      </c>
      <c r="I240" s="157"/>
      <c r="L240" s="153"/>
      <c r="M240" s="158"/>
      <c r="T240" s="159"/>
      <c r="AT240" s="155" t="s">
        <v>360</v>
      </c>
      <c r="AU240" s="155" t="s">
        <v>87</v>
      </c>
      <c r="AV240" s="12" t="s">
        <v>85</v>
      </c>
      <c r="AW240" s="12" t="s">
        <v>39</v>
      </c>
      <c r="AX240" s="12" t="s">
        <v>78</v>
      </c>
      <c r="AY240" s="155" t="s">
        <v>348</v>
      </c>
    </row>
    <row r="241" spans="2:65" s="12" customFormat="1" ht="10.199999999999999">
      <c r="B241" s="153"/>
      <c r="D241" s="154" t="s">
        <v>360</v>
      </c>
      <c r="E241" s="155" t="s">
        <v>32</v>
      </c>
      <c r="F241" s="156" t="s">
        <v>2629</v>
      </c>
      <c r="H241" s="155" t="s">
        <v>32</v>
      </c>
      <c r="I241" s="157"/>
      <c r="L241" s="153"/>
      <c r="M241" s="158"/>
      <c r="T241" s="159"/>
      <c r="AT241" s="155" t="s">
        <v>360</v>
      </c>
      <c r="AU241" s="155" t="s">
        <v>87</v>
      </c>
      <c r="AV241" s="12" t="s">
        <v>85</v>
      </c>
      <c r="AW241" s="12" t="s">
        <v>39</v>
      </c>
      <c r="AX241" s="12" t="s">
        <v>78</v>
      </c>
      <c r="AY241" s="155" t="s">
        <v>348</v>
      </c>
    </row>
    <row r="242" spans="2:65" s="13" customFormat="1" ht="10.199999999999999">
      <c r="B242" s="160"/>
      <c r="D242" s="154" t="s">
        <v>360</v>
      </c>
      <c r="E242" s="162" t="s">
        <v>32</v>
      </c>
      <c r="F242" s="170" t="s">
        <v>195</v>
      </c>
      <c r="H242" s="163">
        <v>176.13</v>
      </c>
      <c r="I242" s="164"/>
      <c r="L242" s="160"/>
      <c r="M242" s="165"/>
      <c r="T242" s="166"/>
      <c r="AT242" s="161" t="s">
        <v>360</v>
      </c>
      <c r="AU242" s="161" t="s">
        <v>87</v>
      </c>
      <c r="AV242" s="13" t="s">
        <v>87</v>
      </c>
      <c r="AW242" s="13" t="s">
        <v>39</v>
      </c>
      <c r="AX242" s="13" t="s">
        <v>85</v>
      </c>
      <c r="AY242" s="161" t="s">
        <v>348</v>
      </c>
    </row>
    <row r="243" spans="2:65" s="1" customFormat="1" ht="24.15" customHeight="1">
      <c r="B243" s="33"/>
      <c r="C243" s="136" t="s">
        <v>546</v>
      </c>
      <c r="D243" s="136" t="s">
        <v>352</v>
      </c>
      <c r="E243" s="137" t="s">
        <v>1671</v>
      </c>
      <c r="F243" s="138" t="s">
        <v>1672</v>
      </c>
      <c r="G243" s="139" t="s">
        <v>420</v>
      </c>
      <c r="H243" s="140">
        <v>176.13</v>
      </c>
      <c r="I243" s="141"/>
      <c r="J243" s="142">
        <f>ROUND(I243*H243,2)</f>
        <v>0</v>
      </c>
      <c r="K243" s="138" t="s">
        <v>356</v>
      </c>
      <c r="L243" s="33"/>
      <c r="M243" s="143" t="s">
        <v>32</v>
      </c>
      <c r="N243" s="144" t="s">
        <v>49</v>
      </c>
      <c r="P243" s="145">
        <f>O243*H243</f>
        <v>0</v>
      </c>
      <c r="Q243" s="145">
        <v>0</v>
      </c>
      <c r="R243" s="145">
        <f>Q243*H243</f>
        <v>0</v>
      </c>
      <c r="S243" s="145">
        <v>0</v>
      </c>
      <c r="T243" s="146">
        <f>S243*H243</f>
        <v>0</v>
      </c>
      <c r="AR243" s="147" t="s">
        <v>133</v>
      </c>
      <c r="AT243" s="147" t="s">
        <v>352</v>
      </c>
      <c r="AU243" s="147" t="s">
        <v>87</v>
      </c>
      <c r="AY243" s="17" t="s">
        <v>348</v>
      </c>
      <c r="BE243" s="148">
        <f>IF(N243="základní",J243,0)</f>
        <v>0</v>
      </c>
      <c r="BF243" s="148">
        <f>IF(N243="snížená",J243,0)</f>
        <v>0</v>
      </c>
      <c r="BG243" s="148">
        <f>IF(N243="zákl. přenesená",J243,0)</f>
        <v>0</v>
      </c>
      <c r="BH243" s="148">
        <f>IF(N243="sníž. přenesená",J243,0)</f>
        <v>0</v>
      </c>
      <c r="BI243" s="148">
        <f>IF(N243="nulová",J243,0)</f>
        <v>0</v>
      </c>
      <c r="BJ243" s="17" t="s">
        <v>85</v>
      </c>
      <c r="BK243" s="148">
        <f>ROUND(I243*H243,2)</f>
        <v>0</v>
      </c>
      <c r="BL243" s="17" t="s">
        <v>133</v>
      </c>
      <c r="BM243" s="147" t="s">
        <v>2645</v>
      </c>
    </row>
    <row r="244" spans="2:65" s="1" customFormat="1" ht="10.199999999999999">
      <c r="B244" s="33"/>
      <c r="D244" s="149" t="s">
        <v>358</v>
      </c>
      <c r="F244" s="150" t="s">
        <v>1674</v>
      </c>
      <c r="I244" s="151"/>
      <c r="L244" s="33"/>
      <c r="M244" s="152"/>
      <c r="T244" s="54"/>
      <c r="AT244" s="17" t="s">
        <v>358</v>
      </c>
      <c r="AU244" s="17" t="s">
        <v>87</v>
      </c>
    </row>
    <row r="245" spans="2:65" s="12" customFormat="1" ht="10.199999999999999">
      <c r="B245" s="153"/>
      <c r="D245" s="154" t="s">
        <v>360</v>
      </c>
      <c r="E245" s="155" t="s">
        <v>32</v>
      </c>
      <c r="F245" s="156" t="s">
        <v>361</v>
      </c>
      <c r="H245" s="155" t="s">
        <v>32</v>
      </c>
      <c r="I245" s="157"/>
      <c r="L245" s="153"/>
      <c r="M245" s="158"/>
      <c r="T245" s="159"/>
      <c r="AT245" s="155" t="s">
        <v>360</v>
      </c>
      <c r="AU245" s="155" t="s">
        <v>87</v>
      </c>
      <c r="AV245" s="12" t="s">
        <v>85</v>
      </c>
      <c r="AW245" s="12" t="s">
        <v>39</v>
      </c>
      <c r="AX245" s="12" t="s">
        <v>78</v>
      </c>
      <c r="AY245" s="155" t="s">
        <v>348</v>
      </c>
    </row>
    <row r="246" spans="2:65" s="12" customFormat="1" ht="10.199999999999999">
      <c r="B246" s="153"/>
      <c r="D246" s="154" t="s">
        <v>360</v>
      </c>
      <c r="E246" s="155" t="s">
        <v>32</v>
      </c>
      <c r="F246" s="156" t="s">
        <v>362</v>
      </c>
      <c r="H246" s="155" t="s">
        <v>32</v>
      </c>
      <c r="I246" s="157"/>
      <c r="L246" s="153"/>
      <c r="M246" s="158"/>
      <c r="T246" s="159"/>
      <c r="AT246" s="155" t="s">
        <v>360</v>
      </c>
      <c r="AU246" s="155" t="s">
        <v>87</v>
      </c>
      <c r="AV246" s="12" t="s">
        <v>85</v>
      </c>
      <c r="AW246" s="12" t="s">
        <v>39</v>
      </c>
      <c r="AX246" s="12" t="s">
        <v>78</v>
      </c>
      <c r="AY246" s="155" t="s">
        <v>348</v>
      </c>
    </row>
    <row r="247" spans="2:65" s="12" customFormat="1" ht="10.199999999999999">
      <c r="B247" s="153"/>
      <c r="D247" s="154" t="s">
        <v>360</v>
      </c>
      <c r="E247" s="155" t="s">
        <v>32</v>
      </c>
      <c r="F247" s="156" t="s">
        <v>1675</v>
      </c>
      <c r="H247" s="155" t="s">
        <v>32</v>
      </c>
      <c r="I247" s="157"/>
      <c r="L247" s="153"/>
      <c r="M247" s="158"/>
      <c r="T247" s="159"/>
      <c r="AT247" s="155" t="s">
        <v>360</v>
      </c>
      <c r="AU247" s="155" t="s">
        <v>87</v>
      </c>
      <c r="AV247" s="12" t="s">
        <v>85</v>
      </c>
      <c r="AW247" s="12" t="s">
        <v>39</v>
      </c>
      <c r="AX247" s="12" t="s">
        <v>78</v>
      </c>
      <c r="AY247" s="155" t="s">
        <v>348</v>
      </c>
    </row>
    <row r="248" spans="2:65" s="12" customFormat="1" ht="10.199999999999999">
      <c r="B248" s="153"/>
      <c r="D248" s="154" t="s">
        <v>360</v>
      </c>
      <c r="E248" s="155" t="s">
        <v>32</v>
      </c>
      <c r="F248" s="156" t="s">
        <v>2629</v>
      </c>
      <c r="H248" s="155" t="s">
        <v>32</v>
      </c>
      <c r="I248" s="157"/>
      <c r="L248" s="153"/>
      <c r="M248" s="158"/>
      <c r="T248" s="159"/>
      <c r="AT248" s="155" t="s">
        <v>360</v>
      </c>
      <c r="AU248" s="155" t="s">
        <v>87</v>
      </c>
      <c r="AV248" s="12" t="s">
        <v>85</v>
      </c>
      <c r="AW248" s="12" t="s">
        <v>39</v>
      </c>
      <c r="AX248" s="12" t="s">
        <v>78</v>
      </c>
      <c r="AY248" s="155" t="s">
        <v>348</v>
      </c>
    </row>
    <row r="249" spans="2:65" s="13" customFormat="1" ht="10.199999999999999">
      <c r="B249" s="160"/>
      <c r="D249" s="154" t="s">
        <v>360</v>
      </c>
      <c r="E249" s="162" t="s">
        <v>32</v>
      </c>
      <c r="F249" s="170" t="s">
        <v>198</v>
      </c>
      <c r="H249" s="163">
        <v>176.13</v>
      </c>
      <c r="I249" s="164"/>
      <c r="L249" s="160"/>
      <c r="M249" s="165"/>
      <c r="T249" s="166"/>
      <c r="AT249" s="161" t="s">
        <v>360</v>
      </c>
      <c r="AU249" s="161" t="s">
        <v>87</v>
      </c>
      <c r="AV249" s="13" t="s">
        <v>87</v>
      </c>
      <c r="AW249" s="13" t="s">
        <v>39</v>
      </c>
      <c r="AX249" s="13" t="s">
        <v>85</v>
      </c>
      <c r="AY249" s="161" t="s">
        <v>348</v>
      </c>
    </row>
    <row r="250" spans="2:65" s="1" customFormat="1" ht="21.75" customHeight="1">
      <c r="B250" s="33"/>
      <c r="C250" s="136" t="s">
        <v>554</v>
      </c>
      <c r="D250" s="136" t="s">
        <v>352</v>
      </c>
      <c r="E250" s="137" t="s">
        <v>1676</v>
      </c>
      <c r="F250" s="138" t="s">
        <v>1677</v>
      </c>
      <c r="G250" s="139" t="s">
        <v>420</v>
      </c>
      <c r="H250" s="140">
        <v>176.13</v>
      </c>
      <c r="I250" s="141"/>
      <c r="J250" s="142">
        <f>ROUND(I250*H250,2)</f>
        <v>0</v>
      </c>
      <c r="K250" s="138" t="s">
        <v>356</v>
      </c>
      <c r="L250" s="33"/>
      <c r="M250" s="143" t="s">
        <v>32</v>
      </c>
      <c r="N250" s="144" t="s">
        <v>49</v>
      </c>
      <c r="P250" s="145">
        <f>O250*H250</f>
        <v>0</v>
      </c>
      <c r="Q250" s="145">
        <v>0</v>
      </c>
      <c r="R250" s="145">
        <f>Q250*H250</f>
        <v>0</v>
      </c>
      <c r="S250" s="145">
        <v>0</v>
      </c>
      <c r="T250" s="146">
        <f>S250*H250</f>
        <v>0</v>
      </c>
      <c r="AR250" s="147" t="s">
        <v>133</v>
      </c>
      <c r="AT250" s="147" t="s">
        <v>352</v>
      </c>
      <c r="AU250" s="147" t="s">
        <v>87</v>
      </c>
      <c r="AY250" s="17" t="s">
        <v>348</v>
      </c>
      <c r="BE250" s="148">
        <f>IF(N250="základní",J250,0)</f>
        <v>0</v>
      </c>
      <c r="BF250" s="148">
        <f>IF(N250="snížená",J250,0)</f>
        <v>0</v>
      </c>
      <c r="BG250" s="148">
        <f>IF(N250="zákl. přenesená",J250,0)</f>
        <v>0</v>
      </c>
      <c r="BH250" s="148">
        <f>IF(N250="sníž. přenesená",J250,0)</f>
        <v>0</v>
      </c>
      <c r="BI250" s="148">
        <f>IF(N250="nulová",J250,0)</f>
        <v>0</v>
      </c>
      <c r="BJ250" s="17" t="s">
        <v>85</v>
      </c>
      <c r="BK250" s="148">
        <f>ROUND(I250*H250,2)</f>
        <v>0</v>
      </c>
      <c r="BL250" s="17" t="s">
        <v>133</v>
      </c>
      <c r="BM250" s="147" t="s">
        <v>2646</v>
      </c>
    </row>
    <row r="251" spans="2:65" s="1" customFormat="1" ht="10.199999999999999">
      <c r="B251" s="33"/>
      <c r="D251" s="149" t="s">
        <v>358</v>
      </c>
      <c r="F251" s="150" t="s">
        <v>1679</v>
      </c>
      <c r="I251" s="151"/>
      <c r="L251" s="33"/>
      <c r="M251" s="152"/>
      <c r="T251" s="54"/>
      <c r="AT251" s="17" t="s">
        <v>358</v>
      </c>
      <c r="AU251" s="17" t="s">
        <v>87</v>
      </c>
    </row>
    <row r="252" spans="2:65" s="12" customFormat="1" ht="10.199999999999999">
      <c r="B252" s="153"/>
      <c r="D252" s="154" t="s">
        <v>360</v>
      </c>
      <c r="E252" s="155" t="s">
        <v>32</v>
      </c>
      <c r="F252" s="156" t="s">
        <v>361</v>
      </c>
      <c r="H252" s="155" t="s">
        <v>32</v>
      </c>
      <c r="I252" s="157"/>
      <c r="L252" s="153"/>
      <c r="M252" s="158"/>
      <c r="T252" s="159"/>
      <c r="AT252" s="155" t="s">
        <v>360</v>
      </c>
      <c r="AU252" s="155" t="s">
        <v>87</v>
      </c>
      <c r="AV252" s="12" t="s">
        <v>85</v>
      </c>
      <c r="AW252" s="12" t="s">
        <v>39</v>
      </c>
      <c r="AX252" s="12" t="s">
        <v>78</v>
      </c>
      <c r="AY252" s="155" t="s">
        <v>348</v>
      </c>
    </row>
    <row r="253" spans="2:65" s="12" customFormat="1" ht="10.199999999999999">
      <c r="B253" s="153"/>
      <c r="D253" s="154" t="s">
        <v>360</v>
      </c>
      <c r="E253" s="155" t="s">
        <v>32</v>
      </c>
      <c r="F253" s="156" t="s">
        <v>362</v>
      </c>
      <c r="H253" s="155" t="s">
        <v>32</v>
      </c>
      <c r="I253" s="157"/>
      <c r="L253" s="153"/>
      <c r="M253" s="158"/>
      <c r="T253" s="159"/>
      <c r="AT253" s="155" t="s">
        <v>360</v>
      </c>
      <c r="AU253" s="155" t="s">
        <v>87</v>
      </c>
      <c r="AV253" s="12" t="s">
        <v>85</v>
      </c>
      <c r="AW253" s="12" t="s">
        <v>39</v>
      </c>
      <c r="AX253" s="12" t="s">
        <v>78</v>
      </c>
      <c r="AY253" s="155" t="s">
        <v>348</v>
      </c>
    </row>
    <row r="254" spans="2:65" s="12" customFormat="1" ht="10.199999999999999">
      <c r="B254" s="153"/>
      <c r="D254" s="154" t="s">
        <v>360</v>
      </c>
      <c r="E254" s="155" t="s">
        <v>32</v>
      </c>
      <c r="F254" s="156" t="s">
        <v>1675</v>
      </c>
      <c r="H254" s="155" t="s">
        <v>32</v>
      </c>
      <c r="I254" s="157"/>
      <c r="L254" s="153"/>
      <c r="M254" s="158"/>
      <c r="T254" s="159"/>
      <c r="AT254" s="155" t="s">
        <v>360</v>
      </c>
      <c r="AU254" s="155" t="s">
        <v>87</v>
      </c>
      <c r="AV254" s="12" t="s">
        <v>85</v>
      </c>
      <c r="AW254" s="12" t="s">
        <v>39</v>
      </c>
      <c r="AX254" s="12" t="s">
        <v>78</v>
      </c>
      <c r="AY254" s="155" t="s">
        <v>348</v>
      </c>
    </row>
    <row r="255" spans="2:65" s="12" customFormat="1" ht="10.199999999999999">
      <c r="B255" s="153"/>
      <c r="D255" s="154" t="s">
        <v>360</v>
      </c>
      <c r="E255" s="155" t="s">
        <v>32</v>
      </c>
      <c r="F255" s="156" t="s">
        <v>2629</v>
      </c>
      <c r="H255" s="155" t="s">
        <v>32</v>
      </c>
      <c r="I255" s="157"/>
      <c r="L255" s="153"/>
      <c r="M255" s="158"/>
      <c r="T255" s="159"/>
      <c r="AT255" s="155" t="s">
        <v>360</v>
      </c>
      <c r="AU255" s="155" t="s">
        <v>87</v>
      </c>
      <c r="AV255" s="12" t="s">
        <v>85</v>
      </c>
      <c r="AW255" s="12" t="s">
        <v>39</v>
      </c>
      <c r="AX255" s="12" t="s">
        <v>78</v>
      </c>
      <c r="AY255" s="155" t="s">
        <v>348</v>
      </c>
    </row>
    <row r="256" spans="2:65" s="13" customFormat="1" ht="10.199999999999999">
      <c r="B256" s="160"/>
      <c r="D256" s="154" t="s">
        <v>360</v>
      </c>
      <c r="E256" s="162" t="s">
        <v>32</v>
      </c>
      <c r="F256" s="170" t="s">
        <v>198</v>
      </c>
      <c r="H256" s="163">
        <v>176.13</v>
      </c>
      <c r="I256" s="164"/>
      <c r="L256" s="160"/>
      <c r="M256" s="165"/>
      <c r="T256" s="166"/>
      <c r="AT256" s="161" t="s">
        <v>360</v>
      </c>
      <c r="AU256" s="161" t="s">
        <v>87</v>
      </c>
      <c r="AV256" s="13" t="s">
        <v>87</v>
      </c>
      <c r="AW256" s="13" t="s">
        <v>39</v>
      </c>
      <c r="AX256" s="13" t="s">
        <v>85</v>
      </c>
      <c r="AY256" s="161" t="s">
        <v>348</v>
      </c>
    </row>
    <row r="257" spans="2:65" s="1" customFormat="1" ht="21.75" customHeight="1">
      <c r="B257" s="33"/>
      <c r="C257" s="136" t="s">
        <v>564</v>
      </c>
      <c r="D257" s="136" t="s">
        <v>352</v>
      </c>
      <c r="E257" s="137" t="s">
        <v>1680</v>
      </c>
      <c r="F257" s="138" t="s">
        <v>1681</v>
      </c>
      <c r="G257" s="139" t="s">
        <v>355</v>
      </c>
      <c r="H257" s="140">
        <v>2.214</v>
      </c>
      <c r="I257" s="141"/>
      <c r="J257" s="142">
        <f>ROUND(I257*H257,2)</f>
        <v>0</v>
      </c>
      <c r="K257" s="138" t="s">
        <v>356</v>
      </c>
      <c r="L257" s="33"/>
      <c r="M257" s="143" t="s">
        <v>32</v>
      </c>
      <c r="N257" s="144" t="s">
        <v>49</v>
      </c>
      <c r="P257" s="145">
        <f>O257*H257</f>
        <v>0</v>
      </c>
      <c r="Q257" s="145">
        <v>0</v>
      </c>
      <c r="R257" s="145">
        <f>Q257*H257</f>
        <v>0</v>
      </c>
      <c r="S257" s="145">
        <v>0</v>
      </c>
      <c r="T257" s="146">
        <f>S257*H257</f>
        <v>0</v>
      </c>
      <c r="AR257" s="147" t="s">
        <v>133</v>
      </c>
      <c r="AT257" s="147" t="s">
        <v>352</v>
      </c>
      <c r="AU257" s="147" t="s">
        <v>87</v>
      </c>
      <c r="AY257" s="17" t="s">
        <v>348</v>
      </c>
      <c r="BE257" s="148">
        <f>IF(N257="základní",J257,0)</f>
        <v>0</v>
      </c>
      <c r="BF257" s="148">
        <f>IF(N257="snížená",J257,0)</f>
        <v>0</v>
      </c>
      <c r="BG257" s="148">
        <f>IF(N257="zákl. přenesená",J257,0)</f>
        <v>0</v>
      </c>
      <c r="BH257" s="148">
        <f>IF(N257="sníž. přenesená",J257,0)</f>
        <v>0</v>
      </c>
      <c r="BI257" s="148">
        <f>IF(N257="nulová",J257,0)</f>
        <v>0</v>
      </c>
      <c r="BJ257" s="17" t="s">
        <v>85</v>
      </c>
      <c r="BK257" s="148">
        <f>ROUND(I257*H257,2)</f>
        <v>0</v>
      </c>
      <c r="BL257" s="17" t="s">
        <v>133</v>
      </c>
      <c r="BM257" s="147" t="s">
        <v>2647</v>
      </c>
    </row>
    <row r="258" spans="2:65" s="1" customFormat="1" ht="10.199999999999999">
      <c r="B258" s="33"/>
      <c r="D258" s="149" t="s">
        <v>358</v>
      </c>
      <c r="F258" s="150" t="s">
        <v>1683</v>
      </c>
      <c r="I258" s="151"/>
      <c r="L258" s="33"/>
      <c r="M258" s="152"/>
      <c r="T258" s="54"/>
      <c r="AT258" s="17" t="s">
        <v>358</v>
      </c>
      <c r="AU258" s="17" t="s">
        <v>87</v>
      </c>
    </row>
    <row r="259" spans="2:65" s="12" customFormat="1" ht="10.199999999999999">
      <c r="B259" s="153"/>
      <c r="D259" s="154" t="s">
        <v>360</v>
      </c>
      <c r="E259" s="155" t="s">
        <v>32</v>
      </c>
      <c r="F259" s="156" t="s">
        <v>361</v>
      </c>
      <c r="H259" s="155" t="s">
        <v>32</v>
      </c>
      <c r="I259" s="157"/>
      <c r="L259" s="153"/>
      <c r="M259" s="158"/>
      <c r="T259" s="159"/>
      <c r="AT259" s="155" t="s">
        <v>360</v>
      </c>
      <c r="AU259" s="155" t="s">
        <v>87</v>
      </c>
      <c r="AV259" s="12" t="s">
        <v>85</v>
      </c>
      <c r="AW259" s="12" t="s">
        <v>39</v>
      </c>
      <c r="AX259" s="12" t="s">
        <v>78</v>
      </c>
      <c r="AY259" s="155" t="s">
        <v>348</v>
      </c>
    </row>
    <row r="260" spans="2:65" s="12" customFormat="1" ht="10.199999999999999">
      <c r="B260" s="153"/>
      <c r="D260" s="154" t="s">
        <v>360</v>
      </c>
      <c r="E260" s="155" t="s">
        <v>32</v>
      </c>
      <c r="F260" s="156" t="s">
        <v>362</v>
      </c>
      <c r="H260" s="155" t="s">
        <v>32</v>
      </c>
      <c r="I260" s="157"/>
      <c r="L260" s="153"/>
      <c r="M260" s="158"/>
      <c r="T260" s="159"/>
      <c r="AT260" s="155" t="s">
        <v>360</v>
      </c>
      <c r="AU260" s="155" t="s">
        <v>87</v>
      </c>
      <c r="AV260" s="12" t="s">
        <v>85</v>
      </c>
      <c r="AW260" s="12" t="s">
        <v>39</v>
      </c>
      <c r="AX260" s="12" t="s">
        <v>78</v>
      </c>
      <c r="AY260" s="155" t="s">
        <v>348</v>
      </c>
    </row>
    <row r="261" spans="2:65" s="12" customFormat="1" ht="10.199999999999999">
      <c r="B261" s="153"/>
      <c r="D261" s="154" t="s">
        <v>360</v>
      </c>
      <c r="E261" s="155" t="s">
        <v>32</v>
      </c>
      <c r="F261" s="156" t="s">
        <v>1684</v>
      </c>
      <c r="H261" s="155" t="s">
        <v>32</v>
      </c>
      <c r="I261" s="157"/>
      <c r="L261" s="153"/>
      <c r="M261" s="158"/>
      <c r="T261" s="159"/>
      <c r="AT261" s="155" t="s">
        <v>360</v>
      </c>
      <c r="AU261" s="155" t="s">
        <v>87</v>
      </c>
      <c r="AV261" s="12" t="s">
        <v>85</v>
      </c>
      <c r="AW261" s="12" t="s">
        <v>39</v>
      </c>
      <c r="AX261" s="12" t="s">
        <v>78</v>
      </c>
      <c r="AY261" s="155" t="s">
        <v>348</v>
      </c>
    </row>
    <row r="262" spans="2:65" s="12" customFormat="1" ht="10.199999999999999">
      <c r="B262" s="153"/>
      <c r="D262" s="154" t="s">
        <v>360</v>
      </c>
      <c r="E262" s="155" t="s">
        <v>32</v>
      </c>
      <c r="F262" s="156" t="s">
        <v>1685</v>
      </c>
      <c r="H262" s="155" t="s">
        <v>32</v>
      </c>
      <c r="I262" s="157"/>
      <c r="L262" s="153"/>
      <c r="M262" s="158"/>
      <c r="T262" s="159"/>
      <c r="AT262" s="155" t="s">
        <v>360</v>
      </c>
      <c r="AU262" s="155" t="s">
        <v>87</v>
      </c>
      <c r="AV262" s="12" t="s">
        <v>85</v>
      </c>
      <c r="AW262" s="12" t="s">
        <v>39</v>
      </c>
      <c r="AX262" s="12" t="s">
        <v>78</v>
      </c>
      <c r="AY262" s="155" t="s">
        <v>348</v>
      </c>
    </row>
    <row r="263" spans="2:65" s="12" customFormat="1" ht="10.199999999999999">
      <c r="B263" s="153"/>
      <c r="D263" s="154" t="s">
        <v>360</v>
      </c>
      <c r="E263" s="155" t="s">
        <v>32</v>
      </c>
      <c r="F263" s="156" t="s">
        <v>2648</v>
      </c>
      <c r="H263" s="155" t="s">
        <v>32</v>
      </c>
      <c r="I263" s="157"/>
      <c r="L263" s="153"/>
      <c r="M263" s="158"/>
      <c r="T263" s="159"/>
      <c r="AT263" s="155" t="s">
        <v>360</v>
      </c>
      <c r="AU263" s="155" t="s">
        <v>87</v>
      </c>
      <c r="AV263" s="12" t="s">
        <v>85</v>
      </c>
      <c r="AW263" s="12" t="s">
        <v>39</v>
      </c>
      <c r="AX263" s="12" t="s">
        <v>78</v>
      </c>
      <c r="AY263" s="155" t="s">
        <v>348</v>
      </c>
    </row>
    <row r="264" spans="2:65" s="12" customFormat="1" ht="10.199999999999999">
      <c r="B264" s="153"/>
      <c r="D264" s="154" t="s">
        <v>360</v>
      </c>
      <c r="E264" s="155" t="s">
        <v>32</v>
      </c>
      <c r="F264" s="156" t="s">
        <v>1687</v>
      </c>
      <c r="H264" s="155" t="s">
        <v>32</v>
      </c>
      <c r="I264" s="157"/>
      <c r="L264" s="153"/>
      <c r="M264" s="158"/>
      <c r="T264" s="159"/>
      <c r="AT264" s="155" t="s">
        <v>360</v>
      </c>
      <c r="AU264" s="155" t="s">
        <v>87</v>
      </c>
      <c r="AV264" s="12" t="s">
        <v>85</v>
      </c>
      <c r="AW264" s="12" t="s">
        <v>39</v>
      </c>
      <c r="AX264" s="12" t="s">
        <v>78</v>
      </c>
      <c r="AY264" s="155" t="s">
        <v>348</v>
      </c>
    </row>
    <row r="265" spans="2:65" s="12" customFormat="1" ht="10.199999999999999">
      <c r="B265" s="153"/>
      <c r="D265" s="154" t="s">
        <v>360</v>
      </c>
      <c r="E265" s="155" t="s">
        <v>32</v>
      </c>
      <c r="F265" s="156" t="s">
        <v>2649</v>
      </c>
      <c r="H265" s="155" t="s">
        <v>32</v>
      </c>
      <c r="I265" s="157"/>
      <c r="L265" s="153"/>
      <c r="M265" s="158"/>
      <c r="T265" s="159"/>
      <c r="AT265" s="155" t="s">
        <v>360</v>
      </c>
      <c r="AU265" s="155" t="s">
        <v>87</v>
      </c>
      <c r="AV265" s="12" t="s">
        <v>85</v>
      </c>
      <c r="AW265" s="12" t="s">
        <v>39</v>
      </c>
      <c r="AX265" s="12" t="s">
        <v>78</v>
      </c>
      <c r="AY265" s="155" t="s">
        <v>348</v>
      </c>
    </row>
    <row r="266" spans="2:65" s="12" customFormat="1" ht="10.199999999999999">
      <c r="B266" s="153"/>
      <c r="D266" s="154" t="s">
        <v>360</v>
      </c>
      <c r="E266" s="155" t="s">
        <v>32</v>
      </c>
      <c r="F266" s="156" t="s">
        <v>1689</v>
      </c>
      <c r="H266" s="155" t="s">
        <v>32</v>
      </c>
      <c r="I266" s="157"/>
      <c r="L266" s="153"/>
      <c r="M266" s="158"/>
      <c r="T266" s="159"/>
      <c r="AT266" s="155" t="s">
        <v>360</v>
      </c>
      <c r="AU266" s="155" t="s">
        <v>87</v>
      </c>
      <c r="AV266" s="12" t="s">
        <v>85</v>
      </c>
      <c r="AW266" s="12" t="s">
        <v>39</v>
      </c>
      <c r="AX266" s="12" t="s">
        <v>78</v>
      </c>
      <c r="AY266" s="155" t="s">
        <v>348</v>
      </c>
    </row>
    <row r="267" spans="2:65" s="12" customFormat="1" ht="10.199999999999999">
      <c r="B267" s="153"/>
      <c r="D267" s="154" t="s">
        <v>360</v>
      </c>
      <c r="E267" s="155" t="s">
        <v>32</v>
      </c>
      <c r="F267" s="156" t="s">
        <v>2650</v>
      </c>
      <c r="H267" s="155" t="s">
        <v>32</v>
      </c>
      <c r="I267" s="157"/>
      <c r="L267" s="153"/>
      <c r="M267" s="158"/>
      <c r="T267" s="159"/>
      <c r="AT267" s="155" t="s">
        <v>360</v>
      </c>
      <c r="AU267" s="155" t="s">
        <v>87</v>
      </c>
      <c r="AV267" s="12" t="s">
        <v>85</v>
      </c>
      <c r="AW267" s="12" t="s">
        <v>39</v>
      </c>
      <c r="AX267" s="12" t="s">
        <v>78</v>
      </c>
      <c r="AY267" s="155" t="s">
        <v>348</v>
      </c>
    </row>
    <row r="268" spans="2:65" s="13" customFormat="1" ht="10.199999999999999">
      <c r="B268" s="160"/>
      <c r="D268" s="154" t="s">
        <v>360</v>
      </c>
      <c r="E268" s="162" t="s">
        <v>32</v>
      </c>
      <c r="F268" s="170" t="s">
        <v>201</v>
      </c>
      <c r="H268" s="163">
        <v>2.214</v>
      </c>
      <c r="I268" s="164"/>
      <c r="L268" s="160"/>
      <c r="M268" s="165"/>
      <c r="T268" s="166"/>
      <c r="AT268" s="161" t="s">
        <v>360</v>
      </c>
      <c r="AU268" s="161" t="s">
        <v>87</v>
      </c>
      <c r="AV268" s="13" t="s">
        <v>87</v>
      </c>
      <c r="AW268" s="13" t="s">
        <v>39</v>
      </c>
      <c r="AX268" s="13" t="s">
        <v>85</v>
      </c>
      <c r="AY268" s="161" t="s">
        <v>348</v>
      </c>
    </row>
    <row r="269" spans="2:65" s="1" customFormat="1" ht="21.75" customHeight="1">
      <c r="B269" s="33"/>
      <c r="C269" s="136" t="s">
        <v>569</v>
      </c>
      <c r="D269" s="136" t="s">
        <v>352</v>
      </c>
      <c r="E269" s="137" t="s">
        <v>1690</v>
      </c>
      <c r="F269" s="138" t="s">
        <v>1691</v>
      </c>
      <c r="G269" s="139" t="s">
        <v>355</v>
      </c>
      <c r="H269" s="140">
        <v>16.28</v>
      </c>
      <c r="I269" s="141"/>
      <c r="J269" s="142">
        <f>ROUND(I269*H269,2)</f>
        <v>0</v>
      </c>
      <c r="K269" s="138" t="s">
        <v>356</v>
      </c>
      <c r="L269" s="33"/>
      <c r="M269" s="143" t="s">
        <v>32</v>
      </c>
      <c r="N269" s="144" t="s">
        <v>49</v>
      </c>
      <c r="P269" s="145">
        <f>O269*H269</f>
        <v>0</v>
      </c>
      <c r="Q269" s="145">
        <v>0</v>
      </c>
      <c r="R269" s="145">
        <f>Q269*H269</f>
        <v>0</v>
      </c>
      <c r="S269" s="145">
        <v>0</v>
      </c>
      <c r="T269" s="146">
        <f>S269*H269</f>
        <v>0</v>
      </c>
      <c r="AR269" s="147" t="s">
        <v>133</v>
      </c>
      <c r="AT269" s="147" t="s">
        <v>352</v>
      </c>
      <c r="AU269" s="147" t="s">
        <v>87</v>
      </c>
      <c r="AY269" s="17" t="s">
        <v>348</v>
      </c>
      <c r="BE269" s="148">
        <f>IF(N269="základní",J269,0)</f>
        <v>0</v>
      </c>
      <c r="BF269" s="148">
        <f>IF(N269="snížená",J269,0)</f>
        <v>0</v>
      </c>
      <c r="BG269" s="148">
        <f>IF(N269="zákl. přenesená",J269,0)</f>
        <v>0</v>
      </c>
      <c r="BH269" s="148">
        <f>IF(N269="sníž. přenesená",J269,0)</f>
        <v>0</v>
      </c>
      <c r="BI269" s="148">
        <f>IF(N269="nulová",J269,0)</f>
        <v>0</v>
      </c>
      <c r="BJ269" s="17" t="s">
        <v>85</v>
      </c>
      <c r="BK269" s="148">
        <f>ROUND(I269*H269,2)</f>
        <v>0</v>
      </c>
      <c r="BL269" s="17" t="s">
        <v>133</v>
      </c>
      <c r="BM269" s="147" t="s">
        <v>2651</v>
      </c>
    </row>
    <row r="270" spans="2:65" s="1" customFormat="1" ht="10.199999999999999">
      <c r="B270" s="33"/>
      <c r="D270" s="149" t="s">
        <v>358</v>
      </c>
      <c r="F270" s="150" t="s">
        <v>1693</v>
      </c>
      <c r="I270" s="151"/>
      <c r="L270" s="33"/>
      <c r="M270" s="152"/>
      <c r="T270" s="54"/>
      <c r="AT270" s="17" t="s">
        <v>358</v>
      </c>
      <c r="AU270" s="17" t="s">
        <v>87</v>
      </c>
    </row>
    <row r="271" spans="2:65" s="12" customFormat="1" ht="10.199999999999999">
      <c r="B271" s="153"/>
      <c r="D271" s="154" t="s">
        <v>360</v>
      </c>
      <c r="E271" s="155" t="s">
        <v>32</v>
      </c>
      <c r="F271" s="156" t="s">
        <v>361</v>
      </c>
      <c r="H271" s="155" t="s">
        <v>32</v>
      </c>
      <c r="I271" s="157"/>
      <c r="L271" s="153"/>
      <c r="M271" s="158"/>
      <c r="T271" s="159"/>
      <c r="AT271" s="155" t="s">
        <v>360</v>
      </c>
      <c r="AU271" s="155" t="s">
        <v>87</v>
      </c>
      <c r="AV271" s="12" t="s">
        <v>85</v>
      </c>
      <c r="AW271" s="12" t="s">
        <v>39</v>
      </c>
      <c r="AX271" s="12" t="s">
        <v>78</v>
      </c>
      <c r="AY271" s="155" t="s">
        <v>348</v>
      </c>
    </row>
    <row r="272" spans="2:65" s="12" customFormat="1" ht="10.199999999999999">
      <c r="B272" s="153"/>
      <c r="D272" s="154" t="s">
        <v>360</v>
      </c>
      <c r="E272" s="155" t="s">
        <v>32</v>
      </c>
      <c r="F272" s="156" t="s">
        <v>362</v>
      </c>
      <c r="H272" s="155" t="s">
        <v>32</v>
      </c>
      <c r="I272" s="157"/>
      <c r="L272" s="153"/>
      <c r="M272" s="158"/>
      <c r="T272" s="159"/>
      <c r="AT272" s="155" t="s">
        <v>360</v>
      </c>
      <c r="AU272" s="155" t="s">
        <v>87</v>
      </c>
      <c r="AV272" s="12" t="s">
        <v>85</v>
      </c>
      <c r="AW272" s="12" t="s">
        <v>39</v>
      </c>
      <c r="AX272" s="12" t="s">
        <v>78</v>
      </c>
      <c r="AY272" s="155" t="s">
        <v>348</v>
      </c>
    </row>
    <row r="273" spans="2:65" s="12" customFormat="1" ht="10.199999999999999">
      <c r="B273" s="153"/>
      <c r="D273" s="154" t="s">
        <v>360</v>
      </c>
      <c r="E273" s="155" t="s">
        <v>32</v>
      </c>
      <c r="F273" s="156" t="s">
        <v>1684</v>
      </c>
      <c r="H273" s="155" t="s">
        <v>32</v>
      </c>
      <c r="I273" s="157"/>
      <c r="L273" s="153"/>
      <c r="M273" s="158"/>
      <c r="T273" s="159"/>
      <c r="AT273" s="155" t="s">
        <v>360</v>
      </c>
      <c r="AU273" s="155" t="s">
        <v>87</v>
      </c>
      <c r="AV273" s="12" t="s">
        <v>85</v>
      </c>
      <c r="AW273" s="12" t="s">
        <v>39</v>
      </c>
      <c r="AX273" s="12" t="s">
        <v>78</v>
      </c>
      <c r="AY273" s="155" t="s">
        <v>348</v>
      </c>
    </row>
    <row r="274" spans="2:65" s="12" customFormat="1" ht="10.199999999999999">
      <c r="B274" s="153"/>
      <c r="D274" s="154" t="s">
        <v>360</v>
      </c>
      <c r="E274" s="155" t="s">
        <v>32</v>
      </c>
      <c r="F274" s="156" t="s">
        <v>1685</v>
      </c>
      <c r="H274" s="155" t="s">
        <v>32</v>
      </c>
      <c r="I274" s="157"/>
      <c r="L274" s="153"/>
      <c r="M274" s="158"/>
      <c r="T274" s="159"/>
      <c r="AT274" s="155" t="s">
        <v>360</v>
      </c>
      <c r="AU274" s="155" t="s">
        <v>87</v>
      </c>
      <c r="AV274" s="12" t="s">
        <v>85</v>
      </c>
      <c r="AW274" s="12" t="s">
        <v>39</v>
      </c>
      <c r="AX274" s="12" t="s">
        <v>78</v>
      </c>
      <c r="AY274" s="155" t="s">
        <v>348</v>
      </c>
    </row>
    <row r="275" spans="2:65" s="12" customFormat="1" ht="10.199999999999999">
      <c r="B275" s="153"/>
      <c r="D275" s="154" t="s">
        <v>360</v>
      </c>
      <c r="E275" s="155" t="s">
        <v>32</v>
      </c>
      <c r="F275" s="156" t="s">
        <v>2652</v>
      </c>
      <c r="H275" s="155" t="s">
        <v>32</v>
      </c>
      <c r="I275" s="157"/>
      <c r="L275" s="153"/>
      <c r="M275" s="158"/>
      <c r="T275" s="159"/>
      <c r="AT275" s="155" t="s">
        <v>360</v>
      </c>
      <c r="AU275" s="155" t="s">
        <v>87</v>
      </c>
      <c r="AV275" s="12" t="s">
        <v>85</v>
      </c>
      <c r="AW275" s="12" t="s">
        <v>39</v>
      </c>
      <c r="AX275" s="12" t="s">
        <v>78</v>
      </c>
      <c r="AY275" s="155" t="s">
        <v>348</v>
      </c>
    </row>
    <row r="276" spans="2:65" s="12" customFormat="1" ht="10.199999999999999">
      <c r="B276" s="153"/>
      <c r="D276" s="154" t="s">
        <v>360</v>
      </c>
      <c r="E276" s="155" t="s">
        <v>32</v>
      </c>
      <c r="F276" s="156" t="s">
        <v>1687</v>
      </c>
      <c r="H276" s="155" t="s">
        <v>32</v>
      </c>
      <c r="I276" s="157"/>
      <c r="L276" s="153"/>
      <c r="M276" s="158"/>
      <c r="T276" s="159"/>
      <c r="AT276" s="155" t="s">
        <v>360</v>
      </c>
      <c r="AU276" s="155" t="s">
        <v>87</v>
      </c>
      <c r="AV276" s="12" t="s">
        <v>85</v>
      </c>
      <c r="AW276" s="12" t="s">
        <v>39</v>
      </c>
      <c r="AX276" s="12" t="s">
        <v>78</v>
      </c>
      <c r="AY276" s="155" t="s">
        <v>348</v>
      </c>
    </row>
    <row r="277" spans="2:65" s="12" customFormat="1" ht="10.199999999999999">
      <c r="B277" s="153"/>
      <c r="D277" s="154" t="s">
        <v>360</v>
      </c>
      <c r="E277" s="155" t="s">
        <v>32</v>
      </c>
      <c r="F277" s="156" t="s">
        <v>2653</v>
      </c>
      <c r="H277" s="155" t="s">
        <v>32</v>
      </c>
      <c r="I277" s="157"/>
      <c r="L277" s="153"/>
      <c r="M277" s="158"/>
      <c r="T277" s="159"/>
      <c r="AT277" s="155" t="s">
        <v>360</v>
      </c>
      <c r="AU277" s="155" t="s">
        <v>87</v>
      </c>
      <c r="AV277" s="12" t="s">
        <v>85</v>
      </c>
      <c r="AW277" s="12" t="s">
        <v>39</v>
      </c>
      <c r="AX277" s="12" t="s">
        <v>78</v>
      </c>
      <c r="AY277" s="155" t="s">
        <v>348</v>
      </c>
    </row>
    <row r="278" spans="2:65" s="12" customFormat="1" ht="10.199999999999999">
      <c r="B278" s="153"/>
      <c r="D278" s="154" t="s">
        <v>360</v>
      </c>
      <c r="E278" s="155" t="s">
        <v>32</v>
      </c>
      <c r="F278" s="156" t="s">
        <v>1689</v>
      </c>
      <c r="H278" s="155" t="s">
        <v>32</v>
      </c>
      <c r="I278" s="157"/>
      <c r="L278" s="153"/>
      <c r="M278" s="158"/>
      <c r="T278" s="159"/>
      <c r="AT278" s="155" t="s">
        <v>360</v>
      </c>
      <c r="AU278" s="155" t="s">
        <v>87</v>
      </c>
      <c r="AV278" s="12" t="s">
        <v>85</v>
      </c>
      <c r="AW278" s="12" t="s">
        <v>39</v>
      </c>
      <c r="AX278" s="12" t="s">
        <v>78</v>
      </c>
      <c r="AY278" s="155" t="s">
        <v>348</v>
      </c>
    </row>
    <row r="279" spans="2:65" s="12" customFormat="1" ht="10.199999999999999">
      <c r="B279" s="153"/>
      <c r="D279" s="154" t="s">
        <v>360</v>
      </c>
      <c r="E279" s="155" t="s">
        <v>32</v>
      </c>
      <c r="F279" s="156" t="s">
        <v>2652</v>
      </c>
      <c r="H279" s="155" t="s">
        <v>32</v>
      </c>
      <c r="I279" s="157"/>
      <c r="L279" s="153"/>
      <c r="M279" s="158"/>
      <c r="T279" s="159"/>
      <c r="AT279" s="155" t="s">
        <v>360</v>
      </c>
      <c r="AU279" s="155" t="s">
        <v>87</v>
      </c>
      <c r="AV279" s="12" t="s">
        <v>85</v>
      </c>
      <c r="AW279" s="12" t="s">
        <v>39</v>
      </c>
      <c r="AX279" s="12" t="s">
        <v>78</v>
      </c>
      <c r="AY279" s="155" t="s">
        <v>348</v>
      </c>
    </row>
    <row r="280" spans="2:65" s="13" customFormat="1" ht="10.199999999999999">
      <c r="B280" s="160"/>
      <c r="D280" s="154" t="s">
        <v>360</v>
      </c>
      <c r="E280" s="162" t="s">
        <v>32</v>
      </c>
      <c r="F280" s="170" t="s">
        <v>204</v>
      </c>
      <c r="H280" s="163">
        <v>16.28</v>
      </c>
      <c r="I280" s="164"/>
      <c r="L280" s="160"/>
      <c r="M280" s="165"/>
      <c r="T280" s="166"/>
      <c r="AT280" s="161" t="s">
        <v>360</v>
      </c>
      <c r="AU280" s="161" t="s">
        <v>87</v>
      </c>
      <c r="AV280" s="13" t="s">
        <v>87</v>
      </c>
      <c r="AW280" s="13" t="s">
        <v>39</v>
      </c>
      <c r="AX280" s="13" t="s">
        <v>85</v>
      </c>
      <c r="AY280" s="161" t="s">
        <v>348</v>
      </c>
    </row>
    <row r="281" spans="2:65" s="1" customFormat="1" ht="21.75" customHeight="1">
      <c r="B281" s="33"/>
      <c r="C281" s="136" t="s">
        <v>574</v>
      </c>
      <c r="D281" s="136" t="s">
        <v>352</v>
      </c>
      <c r="E281" s="137" t="s">
        <v>1696</v>
      </c>
      <c r="F281" s="138" t="s">
        <v>1697</v>
      </c>
      <c r="G281" s="139" t="s">
        <v>355</v>
      </c>
      <c r="H281" s="140">
        <v>18.494</v>
      </c>
      <c r="I281" s="141"/>
      <c r="J281" s="142">
        <f>ROUND(I281*H281,2)</f>
        <v>0</v>
      </c>
      <c r="K281" s="138" t="s">
        <v>356</v>
      </c>
      <c r="L281" s="33"/>
      <c r="M281" s="143" t="s">
        <v>32</v>
      </c>
      <c r="N281" s="144" t="s">
        <v>49</v>
      </c>
      <c r="P281" s="145">
        <f>O281*H281</f>
        <v>0</v>
      </c>
      <c r="Q281" s="145">
        <v>0</v>
      </c>
      <c r="R281" s="145">
        <f>Q281*H281</f>
        <v>0</v>
      </c>
      <c r="S281" s="145">
        <v>0</v>
      </c>
      <c r="T281" s="146">
        <f>S281*H281</f>
        <v>0</v>
      </c>
      <c r="AR281" s="147" t="s">
        <v>133</v>
      </c>
      <c r="AT281" s="147" t="s">
        <v>352</v>
      </c>
      <c r="AU281" s="147" t="s">
        <v>87</v>
      </c>
      <c r="AY281" s="17" t="s">
        <v>348</v>
      </c>
      <c r="BE281" s="148">
        <f>IF(N281="základní",J281,0)</f>
        <v>0</v>
      </c>
      <c r="BF281" s="148">
        <f>IF(N281="snížená",J281,0)</f>
        <v>0</v>
      </c>
      <c r="BG281" s="148">
        <f>IF(N281="zákl. přenesená",J281,0)</f>
        <v>0</v>
      </c>
      <c r="BH281" s="148">
        <f>IF(N281="sníž. přenesená",J281,0)</f>
        <v>0</v>
      </c>
      <c r="BI281" s="148">
        <f>IF(N281="nulová",J281,0)</f>
        <v>0</v>
      </c>
      <c r="BJ281" s="17" t="s">
        <v>85</v>
      </c>
      <c r="BK281" s="148">
        <f>ROUND(I281*H281,2)</f>
        <v>0</v>
      </c>
      <c r="BL281" s="17" t="s">
        <v>133</v>
      </c>
      <c r="BM281" s="147" t="s">
        <v>2654</v>
      </c>
    </row>
    <row r="282" spans="2:65" s="1" customFormat="1" ht="10.199999999999999">
      <c r="B282" s="33"/>
      <c r="D282" s="149" t="s">
        <v>358</v>
      </c>
      <c r="F282" s="150" t="s">
        <v>1699</v>
      </c>
      <c r="I282" s="151"/>
      <c r="L282" s="33"/>
      <c r="M282" s="152"/>
      <c r="T282" s="54"/>
      <c r="AT282" s="17" t="s">
        <v>358</v>
      </c>
      <c r="AU282" s="17" t="s">
        <v>87</v>
      </c>
    </row>
    <row r="283" spans="2:65" s="13" customFormat="1" ht="10.199999999999999">
      <c r="B283" s="160"/>
      <c r="D283" s="154" t="s">
        <v>360</v>
      </c>
      <c r="E283" s="161" t="s">
        <v>32</v>
      </c>
      <c r="F283" s="162" t="s">
        <v>2655</v>
      </c>
      <c r="H283" s="163">
        <v>2.214</v>
      </c>
      <c r="I283" s="164"/>
      <c r="L283" s="160"/>
      <c r="M283" s="165"/>
      <c r="T283" s="166"/>
      <c r="AT283" s="161" t="s">
        <v>360</v>
      </c>
      <c r="AU283" s="161" t="s">
        <v>87</v>
      </c>
      <c r="AV283" s="13" t="s">
        <v>87</v>
      </c>
      <c r="AW283" s="13" t="s">
        <v>39</v>
      </c>
      <c r="AX283" s="13" t="s">
        <v>78</v>
      </c>
      <c r="AY283" s="161" t="s">
        <v>348</v>
      </c>
    </row>
    <row r="284" spans="2:65" s="13" customFormat="1" ht="10.199999999999999">
      <c r="B284" s="160"/>
      <c r="D284" s="154" t="s">
        <v>360</v>
      </c>
      <c r="E284" s="161" t="s">
        <v>32</v>
      </c>
      <c r="F284" s="162" t="s">
        <v>2656</v>
      </c>
      <c r="H284" s="163">
        <v>16.28</v>
      </c>
      <c r="I284" s="164"/>
      <c r="L284" s="160"/>
      <c r="M284" s="165"/>
      <c r="T284" s="166"/>
      <c r="AT284" s="161" t="s">
        <v>360</v>
      </c>
      <c r="AU284" s="161" t="s">
        <v>87</v>
      </c>
      <c r="AV284" s="13" t="s">
        <v>87</v>
      </c>
      <c r="AW284" s="13" t="s">
        <v>39</v>
      </c>
      <c r="AX284" s="13" t="s">
        <v>78</v>
      </c>
      <c r="AY284" s="161" t="s">
        <v>348</v>
      </c>
    </row>
    <row r="285" spans="2:65" s="14" customFormat="1" ht="10.199999999999999">
      <c r="B285" s="171"/>
      <c r="D285" s="154" t="s">
        <v>360</v>
      </c>
      <c r="E285" s="172" t="s">
        <v>32</v>
      </c>
      <c r="F285" s="173" t="s">
        <v>444</v>
      </c>
      <c r="H285" s="174">
        <v>18.494</v>
      </c>
      <c r="I285" s="175"/>
      <c r="L285" s="171"/>
      <c r="M285" s="176"/>
      <c r="T285" s="177"/>
      <c r="AT285" s="172" t="s">
        <v>360</v>
      </c>
      <c r="AU285" s="172" t="s">
        <v>87</v>
      </c>
      <c r="AV285" s="14" t="s">
        <v>133</v>
      </c>
      <c r="AW285" s="14" t="s">
        <v>39</v>
      </c>
      <c r="AX285" s="14" t="s">
        <v>85</v>
      </c>
      <c r="AY285" s="172" t="s">
        <v>348</v>
      </c>
    </row>
    <row r="286" spans="2:65" s="1" customFormat="1" ht="24.15" customHeight="1">
      <c r="B286" s="33"/>
      <c r="C286" s="136" t="s">
        <v>579</v>
      </c>
      <c r="D286" s="136" t="s">
        <v>352</v>
      </c>
      <c r="E286" s="137" t="s">
        <v>1702</v>
      </c>
      <c r="F286" s="138" t="s">
        <v>1703</v>
      </c>
      <c r="G286" s="139" t="s">
        <v>355</v>
      </c>
      <c r="H286" s="140">
        <v>73.975999999999999</v>
      </c>
      <c r="I286" s="141"/>
      <c r="J286" s="142">
        <f>ROUND(I286*H286,2)</f>
        <v>0</v>
      </c>
      <c r="K286" s="138" t="s">
        <v>356</v>
      </c>
      <c r="L286" s="33"/>
      <c r="M286" s="143" t="s">
        <v>32</v>
      </c>
      <c r="N286" s="144" t="s">
        <v>49</v>
      </c>
      <c r="P286" s="145">
        <f>O286*H286</f>
        <v>0</v>
      </c>
      <c r="Q286" s="145">
        <v>0</v>
      </c>
      <c r="R286" s="145">
        <f>Q286*H286</f>
        <v>0</v>
      </c>
      <c r="S286" s="145">
        <v>0</v>
      </c>
      <c r="T286" s="146">
        <f>S286*H286</f>
        <v>0</v>
      </c>
      <c r="AR286" s="147" t="s">
        <v>133</v>
      </c>
      <c r="AT286" s="147" t="s">
        <v>352</v>
      </c>
      <c r="AU286" s="147" t="s">
        <v>87</v>
      </c>
      <c r="AY286" s="17" t="s">
        <v>348</v>
      </c>
      <c r="BE286" s="148">
        <f>IF(N286="základní",J286,0)</f>
        <v>0</v>
      </c>
      <c r="BF286" s="148">
        <f>IF(N286="snížená",J286,0)</f>
        <v>0</v>
      </c>
      <c r="BG286" s="148">
        <f>IF(N286="zákl. přenesená",J286,0)</f>
        <v>0</v>
      </c>
      <c r="BH286" s="148">
        <f>IF(N286="sníž. přenesená",J286,0)</f>
        <v>0</v>
      </c>
      <c r="BI286" s="148">
        <f>IF(N286="nulová",J286,0)</f>
        <v>0</v>
      </c>
      <c r="BJ286" s="17" t="s">
        <v>85</v>
      </c>
      <c r="BK286" s="148">
        <f>ROUND(I286*H286,2)</f>
        <v>0</v>
      </c>
      <c r="BL286" s="17" t="s">
        <v>133</v>
      </c>
      <c r="BM286" s="147" t="s">
        <v>2657</v>
      </c>
    </row>
    <row r="287" spans="2:65" s="1" customFormat="1" ht="10.199999999999999">
      <c r="B287" s="33"/>
      <c r="D287" s="149" t="s">
        <v>358</v>
      </c>
      <c r="F287" s="150" t="s">
        <v>1705</v>
      </c>
      <c r="I287" s="151"/>
      <c r="L287" s="33"/>
      <c r="M287" s="152"/>
      <c r="T287" s="54"/>
      <c r="AT287" s="17" t="s">
        <v>358</v>
      </c>
      <c r="AU287" s="17" t="s">
        <v>87</v>
      </c>
    </row>
    <row r="288" spans="2:65" s="13" customFormat="1" ht="10.199999999999999">
      <c r="B288" s="160"/>
      <c r="D288" s="154" t="s">
        <v>360</v>
      </c>
      <c r="E288" s="161" t="s">
        <v>32</v>
      </c>
      <c r="F288" s="162" t="s">
        <v>2655</v>
      </c>
      <c r="H288" s="163">
        <v>2.214</v>
      </c>
      <c r="I288" s="164"/>
      <c r="L288" s="160"/>
      <c r="M288" s="165"/>
      <c r="T288" s="166"/>
      <c r="AT288" s="161" t="s">
        <v>360</v>
      </c>
      <c r="AU288" s="161" t="s">
        <v>87</v>
      </c>
      <c r="AV288" s="13" t="s">
        <v>87</v>
      </c>
      <c r="AW288" s="13" t="s">
        <v>39</v>
      </c>
      <c r="AX288" s="13" t="s">
        <v>78</v>
      </c>
      <c r="AY288" s="161" t="s">
        <v>348</v>
      </c>
    </row>
    <row r="289" spans="2:65" s="13" customFormat="1" ht="10.199999999999999">
      <c r="B289" s="160"/>
      <c r="D289" s="154" t="s">
        <v>360</v>
      </c>
      <c r="E289" s="161" t="s">
        <v>32</v>
      </c>
      <c r="F289" s="162" t="s">
        <v>2656</v>
      </c>
      <c r="H289" s="163">
        <v>16.28</v>
      </c>
      <c r="I289" s="164"/>
      <c r="L289" s="160"/>
      <c r="M289" s="165"/>
      <c r="T289" s="166"/>
      <c r="AT289" s="161" t="s">
        <v>360</v>
      </c>
      <c r="AU289" s="161" t="s">
        <v>87</v>
      </c>
      <c r="AV289" s="13" t="s">
        <v>87</v>
      </c>
      <c r="AW289" s="13" t="s">
        <v>39</v>
      </c>
      <c r="AX289" s="13" t="s">
        <v>78</v>
      </c>
      <c r="AY289" s="161" t="s">
        <v>348</v>
      </c>
    </row>
    <row r="290" spans="2:65" s="14" customFormat="1" ht="10.199999999999999">
      <c r="B290" s="171"/>
      <c r="D290" s="154" t="s">
        <v>360</v>
      </c>
      <c r="E290" s="172" t="s">
        <v>32</v>
      </c>
      <c r="F290" s="173" t="s">
        <v>444</v>
      </c>
      <c r="H290" s="174">
        <v>18.494</v>
      </c>
      <c r="I290" s="175"/>
      <c r="L290" s="171"/>
      <c r="M290" s="176"/>
      <c r="T290" s="177"/>
      <c r="AT290" s="172" t="s">
        <v>360</v>
      </c>
      <c r="AU290" s="172" t="s">
        <v>87</v>
      </c>
      <c r="AV290" s="14" t="s">
        <v>133</v>
      </c>
      <c r="AW290" s="14" t="s">
        <v>39</v>
      </c>
      <c r="AX290" s="14" t="s">
        <v>85</v>
      </c>
      <c r="AY290" s="172" t="s">
        <v>348</v>
      </c>
    </row>
    <row r="291" spans="2:65" s="13" customFormat="1" ht="10.199999999999999">
      <c r="B291" s="160"/>
      <c r="D291" s="154" t="s">
        <v>360</v>
      </c>
      <c r="F291" s="162" t="s">
        <v>2658</v>
      </c>
      <c r="H291" s="163">
        <v>73.975999999999999</v>
      </c>
      <c r="I291" s="164"/>
      <c r="L291" s="160"/>
      <c r="M291" s="165"/>
      <c r="T291" s="166"/>
      <c r="AT291" s="161" t="s">
        <v>360</v>
      </c>
      <c r="AU291" s="161" t="s">
        <v>87</v>
      </c>
      <c r="AV291" s="13" t="s">
        <v>87</v>
      </c>
      <c r="AW291" s="13" t="s">
        <v>4</v>
      </c>
      <c r="AX291" s="13" t="s">
        <v>85</v>
      </c>
      <c r="AY291" s="161" t="s">
        <v>348</v>
      </c>
    </row>
    <row r="292" spans="2:65" s="11" customFormat="1" ht="22.8" customHeight="1">
      <c r="B292" s="124"/>
      <c r="D292" s="125" t="s">
        <v>77</v>
      </c>
      <c r="E292" s="134" t="s">
        <v>1707</v>
      </c>
      <c r="F292" s="134" t="s">
        <v>1708</v>
      </c>
      <c r="I292" s="127"/>
      <c r="J292" s="135">
        <f>BK292</f>
        <v>0</v>
      </c>
      <c r="L292" s="124"/>
      <c r="M292" s="129"/>
      <c r="P292" s="130">
        <f>SUM(P293:P491)</f>
        <v>0</v>
      </c>
      <c r="R292" s="130">
        <f>SUM(R293:R491)</f>
        <v>51.11331709000001</v>
      </c>
      <c r="T292" s="131">
        <f>SUM(T293:T491)</f>
        <v>0</v>
      </c>
      <c r="AR292" s="125" t="s">
        <v>85</v>
      </c>
      <c r="AT292" s="132" t="s">
        <v>77</v>
      </c>
      <c r="AU292" s="132" t="s">
        <v>85</v>
      </c>
      <c r="AY292" s="125" t="s">
        <v>348</v>
      </c>
      <c r="BK292" s="133">
        <f>SUM(BK293:BK491)</f>
        <v>0</v>
      </c>
    </row>
    <row r="293" spans="2:65" s="1" customFormat="1" ht="37.799999999999997" customHeight="1">
      <c r="B293" s="33"/>
      <c r="C293" s="136" t="s">
        <v>584</v>
      </c>
      <c r="D293" s="136" t="s">
        <v>352</v>
      </c>
      <c r="E293" s="137" t="s">
        <v>1726</v>
      </c>
      <c r="F293" s="138" t="s">
        <v>1727</v>
      </c>
      <c r="G293" s="139" t="s">
        <v>515</v>
      </c>
      <c r="H293" s="140">
        <v>3</v>
      </c>
      <c r="I293" s="141"/>
      <c r="J293" s="142">
        <f>ROUND(I293*H293,2)</f>
        <v>0</v>
      </c>
      <c r="K293" s="138" t="s">
        <v>356</v>
      </c>
      <c r="L293" s="33"/>
      <c r="M293" s="143" t="s">
        <v>32</v>
      </c>
      <c r="N293" s="144" t="s">
        <v>49</v>
      </c>
      <c r="P293" s="145">
        <f>O293*H293</f>
        <v>0</v>
      </c>
      <c r="Q293" s="145">
        <v>0</v>
      </c>
      <c r="R293" s="145">
        <f>Q293*H293</f>
        <v>0</v>
      </c>
      <c r="S293" s="145">
        <v>0</v>
      </c>
      <c r="T293" s="146">
        <f>S293*H293</f>
        <v>0</v>
      </c>
      <c r="AR293" s="147" t="s">
        <v>133</v>
      </c>
      <c r="AT293" s="147" t="s">
        <v>352</v>
      </c>
      <c r="AU293" s="147" t="s">
        <v>87</v>
      </c>
      <c r="AY293" s="17" t="s">
        <v>348</v>
      </c>
      <c r="BE293" s="148">
        <f>IF(N293="základní",J293,0)</f>
        <v>0</v>
      </c>
      <c r="BF293" s="148">
        <f>IF(N293="snížená",J293,0)</f>
        <v>0</v>
      </c>
      <c r="BG293" s="148">
        <f>IF(N293="zákl. přenesená",J293,0)</f>
        <v>0</v>
      </c>
      <c r="BH293" s="148">
        <f>IF(N293="sníž. přenesená",J293,0)</f>
        <v>0</v>
      </c>
      <c r="BI293" s="148">
        <f>IF(N293="nulová",J293,0)</f>
        <v>0</v>
      </c>
      <c r="BJ293" s="17" t="s">
        <v>85</v>
      </c>
      <c r="BK293" s="148">
        <f>ROUND(I293*H293,2)</f>
        <v>0</v>
      </c>
      <c r="BL293" s="17" t="s">
        <v>133</v>
      </c>
      <c r="BM293" s="147" t="s">
        <v>2659</v>
      </c>
    </row>
    <row r="294" spans="2:65" s="1" customFormat="1" ht="10.199999999999999">
      <c r="B294" s="33"/>
      <c r="D294" s="149" t="s">
        <v>358</v>
      </c>
      <c r="F294" s="150" t="s">
        <v>1729</v>
      </c>
      <c r="I294" s="151"/>
      <c r="L294" s="33"/>
      <c r="M294" s="152"/>
      <c r="T294" s="54"/>
      <c r="AT294" s="17" t="s">
        <v>358</v>
      </c>
      <c r="AU294" s="17" t="s">
        <v>87</v>
      </c>
    </row>
    <row r="295" spans="2:65" s="12" customFormat="1" ht="10.199999999999999">
      <c r="B295" s="153"/>
      <c r="D295" s="154" t="s">
        <v>360</v>
      </c>
      <c r="E295" s="155" t="s">
        <v>32</v>
      </c>
      <c r="F295" s="156" t="s">
        <v>361</v>
      </c>
      <c r="H295" s="155" t="s">
        <v>32</v>
      </c>
      <c r="I295" s="157"/>
      <c r="L295" s="153"/>
      <c r="M295" s="158"/>
      <c r="T295" s="159"/>
      <c r="AT295" s="155" t="s">
        <v>360</v>
      </c>
      <c r="AU295" s="155" t="s">
        <v>87</v>
      </c>
      <c r="AV295" s="12" t="s">
        <v>85</v>
      </c>
      <c r="AW295" s="12" t="s">
        <v>39</v>
      </c>
      <c r="AX295" s="12" t="s">
        <v>78</v>
      </c>
      <c r="AY295" s="155" t="s">
        <v>348</v>
      </c>
    </row>
    <row r="296" spans="2:65" s="12" customFormat="1" ht="10.199999999999999">
      <c r="B296" s="153"/>
      <c r="D296" s="154" t="s">
        <v>360</v>
      </c>
      <c r="E296" s="155" t="s">
        <v>32</v>
      </c>
      <c r="F296" s="156" t="s">
        <v>1552</v>
      </c>
      <c r="H296" s="155" t="s">
        <v>32</v>
      </c>
      <c r="I296" s="157"/>
      <c r="L296" s="153"/>
      <c r="M296" s="158"/>
      <c r="T296" s="159"/>
      <c r="AT296" s="155" t="s">
        <v>360</v>
      </c>
      <c r="AU296" s="155" t="s">
        <v>87</v>
      </c>
      <c r="AV296" s="12" t="s">
        <v>85</v>
      </c>
      <c r="AW296" s="12" t="s">
        <v>39</v>
      </c>
      <c r="AX296" s="12" t="s">
        <v>78</v>
      </c>
      <c r="AY296" s="155" t="s">
        <v>348</v>
      </c>
    </row>
    <row r="297" spans="2:65" s="12" customFormat="1" ht="10.199999999999999">
      <c r="B297" s="153"/>
      <c r="D297" s="154" t="s">
        <v>360</v>
      </c>
      <c r="E297" s="155" t="s">
        <v>32</v>
      </c>
      <c r="F297" s="156" t="s">
        <v>2602</v>
      </c>
      <c r="H297" s="155" t="s">
        <v>32</v>
      </c>
      <c r="I297" s="157"/>
      <c r="L297" s="153"/>
      <c r="M297" s="158"/>
      <c r="T297" s="159"/>
      <c r="AT297" s="155" t="s">
        <v>360</v>
      </c>
      <c r="AU297" s="155" t="s">
        <v>87</v>
      </c>
      <c r="AV297" s="12" t="s">
        <v>85</v>
      </c>
      <c r="AW297" s="12" t="s">
        <v>39</v>
      </c>
      <c r="AX297" s="12" t="s">
        <v>78</v>
      </c>
      <c r="AY297" s="155" t="s">
        <v>348</v>
      </c>
    </row>
    <row r="298" spans="2:65" s="12" customFormat="1" ht="10.199999999999999">
      <c r="B298" s="153"/>
      <c r="D298" s="154" t="s">
        <v>360</v>
      </c>
      <c r="E298" s="155" t="s">
        <v>32</v>
      </c>
      <c r="F298" s="156" t="s">
        <v>2660</v>
      </c>
      <c r="H298" s="155" t="s">
        <v>32</v>
      </c>
      <c r="I298" s="157"/>
      <c r="L298" s="153"/>
      <c r="M298" s="158"/>
      <c r="T298" s="159"/>
      <c r="AT298" s="155" t="s">
        <v>360</v>
      </c>
      <c r="AU298" s="155" t="s">
        <v>87</v>
      </c>
      <c r="AV298" s="12" t="s">
        <v>85</v>
      </c>
      <c r="AW298" s="12" t="s">
        <v>39</v>
      </c>
      <c r="AX298" s="12" t="s">
        <v>78</v>
      </c>
      <c r="AY298" s="155" t="s">
        <v>348</v>
      </c>
    </row>
    <row r="299" spans="2:65" s="13" customFormat="1" ht="10.199999999999999">
      <c r="B299" s="160"/>
      <c r="D299" s="154" t="s">
        <v>360</v>
      </c>
      <c r="E299" s="162" t="s">
        <v>32</v>
      </c>
      <c r="F299" s="170" t="s">
        <v>225</v>
      </c>
      <c r="H299" s="163">
        <v>3</v>
      </c>
      <c r="I299" s="164"/>
      <c r="L299" s="160"/>
      <c r="M299" s="165"/>
      <c r="T299" s="166"/>
      <c r="AT299" s="161" t="s">
        <v>360</v>
      </c>
      <c r="AU299" s="161" t="s">
        <v>87</v>
      </c>
      <c r="AV299" s="13" t="s">
        <v>87</v>
      </c>
      <c r="AW299" s="13" t="s">
        <v>39</v>
      </c>
      <c r="AX299" s="13" t="s">
        <v>85</v>
      </c>
      <c r="AY299" s="161" t="s">
        <v>348</v>
      </c>
    </row>
    <row r="300" spans="2:65" s="1" customFormat="1" ht="21.75" customHeight="1">
      <c r="B300" s="33"/>
      <c r="C300" s="178" t="s">
        <v>593</v>
      </c>
      <c r="D300" s="178" t="s">
        <v>496</v>
      </c>
      <c r="E300" s="179" t="s">
        <v>1731</v>
      </c>
      <c r="F300" s="180" t="s">
        <v>1732</v>
      </c>
      <c r="G300" s="181" t="s">
        <v>515</v>
      </c>
      <c r="H300" s="182">
        <v>3</v>
      </c>
      <c r="I300" s="183"/>
      <c r="J300" s="184">
        <f>ROUND(I300*H300,2)</f>
        <v>0</v>
      </c>
      <c r="K300" s="180" t="s">
        <v>737</v>
      </c>
      <c r="L300" s="185"/>
      <c r="M300" s="186" t="s">
        <v>32</v>
      </c>
      <c r="N300" s="187" t="s">
        <v>49</v>
      </c>
      <c r="P300" s="145">
        <f>O300*H300</f>
        <v>0</v>
      </c>
      <c r="Q300" s="145">
        <v>0.45</v>
      </c>
      <c r="R300" s="145">
        <f>Q300*H300</f>
        <v>1.35</v>
      </c>
      <c r="S300" s="145">
        <v>0</v>
      </c>
      <c r="T300" s="146">
        <f>S300*H300</f>
        <v>0</v>
      </c>
      <c r="AR300" s="147" t="s">
        <v>433</v>
      </c>
      <c r="AT300" s="147" t="s">
        <v>496</v>
      </c>
      <c r="AU300" s="147" t="s">
        <v>87</v>
      </c>
      <c r="AY300" s="17" t="s">
        <v>348</v>
      </c>
      <c r="BE300" s="148">
        <f>IF(N300="základní",J300,0)</f>
        <v>0</v>
      </c>
      <c r="BF300" s="148">
        <f>IF(N300="snížená",J300,0)</f>
        <v>0</v>
      </c>
      <c r="BG300" s="148">
        <f>IF(N300="zákl. přenesená",J300,0)</f>
        <v>0</v>
      </c>
      <c r="BH300" s="148">
        <f>IF(N300="sníž. přenesená",J300,0)</f>
        <v>0</v>
      </c>
      <c r="BI300" s="148">
        <f>IF(N300="nulová",J300,0)</f>
        <v>0</v>
      </c>
      <c r="BJ300" s="17" t="s">
        <v>85</v>
      </c>
      <c r="BK300" s="148">
        <f>ROUND(I300*H300,2)</f>
        <v>0</v>
      </c>
      <c r="BL300" s="17" t="s">
        <v>133</v>
      </c>
      <c r="BM300" s="147" t="s">
        <v>2661</v>
      </c>
    </row>
    <row r="301" spans="2:65" s="1" customFormat="1" ht="172.8">
      <c r="B301" s="33"/>
      <c r="D301" s="154" t="s">
        <v>589</v>
      </c>
      <c r="F301" s="188" t="s">
        <v>1734</v>
      </c>
      <c r="I301" s="151"/>
      <c r="L301" s="33"/>
      <c r="M301" s="152"/>
      <c r="T301" s="54"/>
      <c r="AT301" s="17" t="s">
        <v>589</v>
      </c>
      <c r="AU301" s="17" t="s">
        <v>87</v>
      </c>
    </row>
    <row r="302" spans="2:65" s="1" customFormat="1" ht="33" customHeight="1">
      <c r="B302" s="33"/>
      <c r="C302" s="136" t="s">
        <v>595</v>
      </c>
      <c r="D302" s="136" t="s">
        <v>352</v>
      </c>
      <c r="E302" s="137" t="s">
        <v>1744</v>
      </c>
      <c r="F302" s="138" t="s">
        <v>1745</v>
      </c>
      <c r="G302" s="139" t="s">
        <v>515</v>
      </c>
      <c r="H302" s="140">
        <v>12</v>
      </c>
      <c r="I302" s="141"/>
      <c r="J302" s="142">
        <f>ROUND(I302*H302,2)</f>
        <v>0</v>
      </c>
      <c r="K302" s="138" t="s">
        <v>356</v>
      </c>
      <c r="L302" s="33"/>
      <c r="M302" s="143" t="s">
        <v>32</v>
      </c>
      <c r="N302" s="144" t="s">
        <v>49</v>
      </c>
      <c r="P302" s="145">
        <f>O302*H302</f>
        <v>0</v>
      </c>
      <c r="Q302" s="145">
        <v>0</v>
      </c>
      <c r="R302" s="145">
        <f>Q302*H302</f>
        <v>0</v>
      </c>
      <c r="S302" s="145">
        <v>0</v>
      </c>
      <c r="T302" s="146">
        <f>S302*H302</f>
        <v>0</v>
      </c>
      <c r="AR302" s="147" t="s">
        <v>133</v>
      </c>
      <c r="AT302" s="147" t="s">
        <v>352</v>
      </c>
      <c r="AU302" s="147" t="s">
        <v>87</v>
      </c>
      <c r="AY302" s="17" t="s">
        <v>348</v>
      </c>
      <c r="BE302" s="148">
        <f>IF(N302="základní",J302,0)</f>
        <v>0</v>
      </c>
      <c r="BF302" s="148">
        <f>IF(N302="snížená",J302,0)</f>
        <v>0</v>
      </c>
      <c r="BG302" s="148">
        <f>IF(N302="zákl. přenesená",J302,0)</f>
        <v>0</v>
      </c>
      <c r="BH302" s="148">
        <f>IF(N302="sníž. přenesená",J302,0)</f>
        <v>0</v>
      </c>
      <c r="BI302" s="148">
        <f>IF(N302="nulová",J302,0)</f>
        <v>0</v>
      </c>
      <c r="BJ302" s="17" t="s">
        <v>85</v>
      </c>
      <c r="BK302" s="148">
        <f>ROUND(I302*H302,2)</f>
        <v>0</v>
      </c>
      <c r="BL302" s="17" t="s">
        <v>133</v>
      </c>
      <c r="BM302" s="147" t="s">
        <v>2662</v>
      </c>
    </row>
    <row r="303" spans="2:65" s="1" customFormat="1" ht="10.199999999999999">
      <c r="B303" s="33"/>
      <c r="D303" s="149" t="s">
        <v>358</v>
      </c>
      <c r="F303" s="150" t="s">
        <v>1747</v>
      </c>
      <c r="I303" s="151"/>
      <c r="L303" s="33"/>
      <c r="M303" s="152"/>
      <c r="T303" s="54"/>
      <c r="AT303" s="17" t="s">
        <v>358</v>
      </c>
      <c r="AU303" s="17" t="s">
        <v>87</v>
      </c>
    </row>
    <row r="304" spans="2:65" s="12" customFormat="1" ht="10.199999999999999">
      <c r="B304" s="153"/>
      <c r="D304" s="154" t="s">
        <v>360</v>
      </c>
      <c r="E304" s="155" t="s">
        <v>32</v>
      </c>
      <c r="F304" s="156" t="s">
        <v>361</v>
      </c>
      <c r="H304" s="155" t="s">
        <v>32</v>
      </c>
      <c r="I304" s="157"/>
      <c r="L304" s="153"/>
      <c r="M304" s="158"/>
      <c r="T304" s="159"/>
      <c r="AT304" s="155" t="s">
        <v>360</v>
      </c>
      <c r="AU304" s="155" t="s">
        <v>87</v>
      </c>
      <c r="AV304" s="12" t="s">
        <v>85</v>
      </c>
      <c r="AW304" s="12" t="s">
        <v>39</v>
      </c>
      <c r="AX304" s="12" t="s">
        <v>78</v>
      </c>
      <c r="AY304" s="155" t="s">
        <v>348</v>
      </c>
    </row>
    <row r="305" spans="2:65" s="12" customFormat="1" ht="10.199999999999999">
      <c r="B305" s="153"/>
      <c r="D305" s="154" t="s">
        <v>360</v>
      </c>
      <c r="E305" s="155" t="s">
        <v>32</v>
      </c>
      <c r="F305" s="156" t="s">
        <v>1552</v>
      </c>
      <c r="H305" s="155" t="s">
        <v>32</v>
      </c>
      <c r="I305" s="157"/>
      <c r="L305" s="153"/>
      <c r="M305" s="158"/>
      <c r="T305" s="159"/>
      <c r="AT305" s="155" t="s">
        <v>360</v>
      </c>
      <c r="AU305" s="155" t="s">
        <v>87</v>
      </c>
      <c r="AV305" s="12" t="s">
        <v>85</v>
      </c>
      <c r="AW305" s="12" t="s">
        <v>39</v>
      </c>
      <c r="AX305" s="12" t="s">
        <v>78</v>
      </c>
      <c r="AY305" s="155" t="s">
        <v>348</v>
      </c>
    </row>
    <row r="306" spans="2:65" s="12" customFormat="1" ht="10.199999999999999">
      <c r="B306" s="153"/>
      <c r="D306" s="154" t="s">
        <v>360</v>
      </c>
      <c r="E306" s="155" t="s">
        <v>32</v>
      </c>
      <c r="F306" s="156" t="s">
        <v>2663</v>
      </c>
      <c r="H306" s="155" t="s">
        <v>32</v>
      </c>
      <c r="I306" s="157"/>
      <c r="L306" s="153"/>
      <c r="M306" s="158"/>
      <c r="T306" s="159"/>
      <c r="AT306" s="155" t="s">
        <v>360</v>
      </c>
      <c r="AU306" s="155" t="s">
        <v>87</v>
      </c>
      <c r="AV306" s="12" t="s">
        <v>85</v>
      </c>
      <c r="AW306" s="12" t="s">
        <v>39</v>
      </c>
      <c r="AX306" s="12" t="s">
        <v>78</v>
      </c>
      <c r="AY306" s="155" t="s">
        <v>348</v>
      </c>
    </row>
    <row r="307" spans="2:65" s="12" customFormat="1" ht="10.199999999999999">
      <c r="B307" s="153"/>
      <c r="D307" s="154" t="s">
        <v>360</v>
      </c>
      <c r="E307" s="155" t="s">
        <v>32</v>
      </c>
      <c r="F307" s="156" t="s">
        <v>2664</v>
      </c>
      <c r="H307" s="155" t="s">
        <v>32</v>
      </c>
      <c r="I307" s="157"/>
      <c r="L307" s="153"/>
      <c r="M307" s="158"/>
      <c r="T307" s="159"/>
      <c r="AT307" s="155" t="s">
        <v>360</v>
      </c>
      <c r="AU307" s="155" t="s">
        <v>87</v>
      </c>
      <c r="AV307" s="12" t="s">
        <v>85</v>
      </c>
      <c r="AW307" s="12" t="s">
        <v>39</v>
      </c>
      <c r="AX307" s="12" t="s">
        <v>78</v>
      </c>
      <c r="AY307" s="155" t="s">
        <v>348</v>
      </c>
    </row>
    <row r="308" spans="2:65" s="13" customFormat="1" ht="10.199999999999999">
      <c r="B308" s="160"/>
      <c r="D308" s="154" t="s">
        <v>360</v>
      </c>
      <c r="E308" s="162" t="s">
        <v>32</v>
      </c>
      <c r="F308" s="170" t="s">
        <v>227</v>
      </c>
      <c r="H308" s="163">
        <v>12</v>
      </c>
      <c r="I308" s="164"/>
      <c r="L308" s="160"/>
      <c r="M308" s="165"/>
      <c r="T308" s="166"/>
      <c r="AT308" s="161" t="s">
        <v>360</v>
      </c>
      <c r="AU308" s="161" t="s">
        <v>87</v>
      </c>
      <c r="AV308" s="13" t="s">
        <v>87</v>
      </c>
      <c r="AW308" s="13" t="s">
        <v>39</v>
      </c>
      <c r="AX308" s="13" t="s">
        <v>85</v>
      </c>
      <c r="AY308" s="161" t="s">
        <v>348</v>
      </c>
    </row>
    <row r="309" spans="2:65" s="1" customFormat="1" ht="16.5" customHeight="1">
      <c r="B309" s="33"/>
      <c r="C309" s="178" t="s">
        <v>601</v>
      </c>
      <c r="D309" s="178" t="s">
        <v>496</v>
      </c>
      <c r="E309" s="179" t="s">
        <v>1750</v>
      </c>
      <c r="F309" s="180" t="s">
        <v>1751</v>
      </c>
      <c r="G309" s="181" t="s">
        <v>515</v>
      </c>
      <c r="H309" s="182">
        <v>12</v>
      </c>
      <c r="I309" s="183"/>
      <c r="J309" s="184">
        <f>ROUND(I309*H309,2)</f>
        <v>0</v>
      </c>
      <c r="K309" s="180" t="s">
        <v>32</v>
      </c>
      <c r="L309" s="185"/>
      <c r="M309" s="186" t="s">
        <v>32</v>
      </c>
      <c r="N309" s="187" t="s">
        <v>49</v>
      </c>
      <c r="P309" s="145">
        <f>O309*H309</f>
        <v>0</v>
      </c>
      <c r="Q309" s="145">
        <v>2.5000000000000001E-3</v>
      </c>
      <c r="R309" s="145">
        <f>Q309*H309</f>
        <v>0.03</v>
      </c>
      <c r="S309" s="145">
        <v>0</v>
      </c>
      <c r="T309" s="146">
        <f>S309*H309</f>
        <v>0</v>
      </c>
      <c r="AR309" s="147" t="s">
        <v>433</v>
      </c>
      <c r="AT309" s="147" t="s">
        <v>496</v>
      </c>
      <c r="AU309" s="147" t="s">
        <v>87</v>
      </c>
      <c r="AY309" s="17" t="s">
        <v>348</v>
      </c>
      <c r="BE309" s="148">
        <f>IF(N309="základní",J309,0)</f>
        <v>0</v>
      </c>
      <c r="BF309" s="148">
        <f>IF(N309="snížená",J309,0)</f>
        <v>0</v>
      </c>
      <c r="BG309" s="148">
        <f>IF(N309="zákl. přenesená",J309,0)</f>
        <v>0</v>
      </c>
      <c r="BH309" s="148">
        <f>IF(N309="sníž. přenesená",J309,0)</f>
        <v>0</v>
      </c>
      <c r="BI309" s="148">
        <f>IF(N309="nulová",J309,0)</f>
        <v>0</v>
      </c>
      <c r="BJ309" s="17" t="s">
        <v>85</v>
      </c>
      <c r="BK309" s="148">
        <f>ROUND(I309*H309,2)</f>
        <v>0</v>
      </c>
      <c r="BL309" s="17" t="s">
        <v>133</v>
      </c>
      <c r="BM309" s="147" t="s">
        <v>2665</v>
      </c>
    </row>
    <row r="310" spans="2:65" s="1" customFormat="1" ht="24.15" customHeight="1">
      <c r="B310" s="33"/>
      <c r="C310" s="136" t="s">
        <v>603</v>
      </c>
      <c r="D310" s="136" t="s">
        <v>352</v>
      </c>
      <c r="E310" s="137" t="s">
        <v>1753</v>
      </c>
      <c r="F310" s="138" t="s">
        <v>1754</v>
      </c>
      <c r="G310" s="139" t="s">
        <v>515</v>
      </c>
      <c r="H310" s="140">
        <v>3</v>
      </c>
      <c r="I310" s="141"/>
      <c r="J310" s="142">
        <f>ROUND(I310*H310,2)</f>
        <v>0</v>
      </c>
      <c r="K310" s="138" t="s">
        <v>356</v>
      </c>
      <c r="L310" s="33"/>
      <c r="M310" s="143" t="s">
        <v>32</v>
      </c>
      <c r="N310" s="144" t="s">
        <v>49</v>
      </c>
      <c r="P310" s="145">
        <f>O310*H310</f>
        <v>0</v>
      </c>
      <c r="Q310" s="145">
        <v>0</v>
      </c>
      <c r="R310" s="145">
        <f>Q310*H310</f>
        <v>0</v>
      </c>
      <c r="S310" s="145">
        <v>0</v>
      </c>
      <c r="T310" s="146">
        <f>S310*H310</f>
        <v>0</v>
      </c>
      <c r="AR310" s="147" t="s">
        <v>133</v>
      </c>
      <c r="AT310" s="147" t="s">
        <v>352</v>
      </c>
      <c r="AU310" s="147" t="s">
        <v>87</v>
      </c>
      <c r="AY310" s="17" t="s">
        <v>348</v>
      </c>
      <c r="BE310" s="148">
        <f>IF(N310="základní",J310,0)</f>
        <v>0</v>
      </c>
      <c r="BF310" s="148">
        <f>IF(N310="snížená",J310,0)</f>
        <v>0</v>
      </c>
      <c r="BG310" s="148">
        <f>IF(N310="zákl. přenesená",J310,0)</f>
        <v>0</v>
      </c>
      <c r="BH310" s="148">
        <f>IF(N310="sníž. přenesená",J310,0)</f>
        <v>0</v>
      </c>
      <c r="BI310" s="148">
        <f>IF(N310="nulová",J310,0)</f>
        <v>0</v>
      </c>
      <c r="BJ310" s="17" t="s">
        <v>85</v>
      </c>
      <c r="BK310" s="148">
        <f>ROUND(I310*H310,2)</f>
        <v>0</v>
      </c>
      <c r="BL310" s="17" t="s">
        <v>133</v>
      </c>
      <c r="BM310" s="147" t="s">
        <v>2666</v>
      </c>
    </row>
    <row r="311" spans="2:65" s="1" customFormat="1" ht="10.199999999999999">
      <c r="B311" s="33"/>
      <c r="D311" s="149" t="s">
        <v>358</v>
      </c>
      <c r="F311" s="150" t="s">
        <v>1756</v>
      </c>
      <c r="I311" s="151"/>
      <c r="L311" s="33"/>
      <c r="M311" s="152"/>
      <c r="T311" s="54"/>
      <c r="AT311" s="17" t="s">
        <v>358</v>
      </c>
      <c r="AU311" s="17" t="s">
        <v>87</v>
      </c>
    </row>
    <row r="312" spans="2:65" s="12" customFormat="1" ht="10.199999999999999">
      <c r="B312" s="153"/>
      <c r="D312" s="154" t="s">
        <v>360</v>
      </c>
      <c r="E312" s="155" t="s">
        <v>32</v>
      </c>
      <c r="F312" s="156" t="s">
        <v>361</v>
      </c>
      <c r="H312" s="155" t="s">
        <v>32</v>
      </c>
      <c r="I312" s="157"/>
      <c r="L312" s="153"/>
      <c r="M312" s="158"/>
      <c r="T312" s="159"/>
      <c r="AT312" s="155" t="s">
        <v>360</v>
      </c>
      <c r="AU312" s="155" t="s">
        <v>87</v>
      </c>
      <c r="AV312" s="12" t="s">
        <v>85</v>
      </c>
      <c r="AW312" s="12" t="s">
        <v>39</v>
      </c>
      <c r="AX312" s="12" t="s">
        <v>78</v>
      </c>
      <c r="AY312" s="155" t="s">
        <v>348</v>
      </c>
    </row>
    <row r="313" spans="2:65" s="12" customFormat="1" ht="10.199999999999999">
      <c r="B313" s="153"/>
      <c r="D313" s="154" t="s">
        <v>360</v>
      </c>
      <c r="E313" s="155" t="s">
        <v>32</v>
      </c>
      <c r="F313" s="156" t="s">
        <v>1552</v>
      </c>
      <c r="H313" s="155" t="s">
        <v>32</v>
      </c>
      <c r="I313" s="157"/>
      <c r="L313" s="153"/>
      <c r="M313" s="158"/>
      <c r="T313" s="159"/>
      <c r="AT313" s="155" t="s">
        <v>360</v>
      </c>
      <c r="AU313" s="155" t="s">
        <v>87</v>
      </c>
      <c r="AV313" s="12" t="s">
        <v>85</v>
      </c>
      <c r="AW313" s="12" t="s">
        <v>39</v>
      </c>
      <c r="AX313" s="12" t="s">
        <v>78</v>
      </c>
      <c r="AY313" s="155" t="s">
        <v>348</v>
      </c>
    </row>
    <row r="314" spans="2:65" s="12" customFormat="1" ht="10.199999999999999">
      <c r="B314" s="153"/>
      <c r="D314" s="154" t="s">
        <v>360</v>
      </c>
      <c r="E314" s="155" t="s">
        <v>32</v>
      </c>
      <c r="F314" s="156" t="s">
        <v>2602</v>
      </c>
      <c r="H314" s="155" t="s">
        <v>32</v>
      </c>
      <c r="I314" s="157"/>
      <c r="L314" s="153"/>
      <c r="M314" s="158"/>
      <c r="T314" s="159"/>
      <c r="AT314" s="155" t="s">
        <v>360</v>
      </c>
      <c r="AU314" s="155" t="s">
        <v>87</v>
      </c>
      <c r="AV314" s="12" t="s">
        <v>85</v>
      </c>
      <c r="AW314" s="12" t="s">
        <v>39</v>
      </c>
      <c r="AX314" s="12" t="s">
        <v>78</v>
      </c>
      <c r="AY314" s="155" t="s">
        <v>348</v>
      </c>
    </row>
    <row r="315" spans="2:65" s="12" customFormat="1" ht="10.199999999999999">
      <c r="B315" s="153"/>
      <c r="D315" s="154" t="s">
        <v>360</v>
      </c>
      <c r="E315" s="155" t="s">
        <v>32</v>
      </c>
      <c r="F315" s="156" t="s">
        <v>2660</v>
      </c>
      <c r="H315" s="155" t="s">
        <v>32</v>
      </c>
      <c r="I315" s="157"/>
      <c r="L315" s="153"/>
      <c r="M315" s="158"/>
      <c r="T315" s="159"/>
      <c r="AT315" s="155" t="s">
        <v>360</v>
      </c>
      <c r="AU315" s="155" t="s">
        <v>87</v>
      </c>
      <c r="AV315" s="12" t="s">
        <v>85</v>
      </c>
      <c r="AW315" s="12" t="s">
        <v>39</v>
      </c>
      <c r="AX315" s="12" t="s">
        <v>78</v>
      </c>
      <c r="AY315" s="155" t="s">
        <v>348</v>
      </c>
    </row>
    <row r="316" spans="2:65" s="13" customFormat="1" ht="10.199999999999999">
      <c r="B316" s="160"/>
      <c r="D316" s="154" t="s">
        <v>360</v>
      </c>
      <c r="E316" s="162" t="s">
        <v>32</v>
      </c>
      <c r="F316" s="170" t="s">
        <v>230</v>
      </c>
      <c r="H316" s="163">
        <v>3</v>
      </c>
      <c r="I316" s="164"/>
      <c r="L316" s="160"/>
      <c r="M316" s="165"/>
      <c r="T316" s="166"/>
      <c r="AT316" s="161" t="s">
        <v>360</v>
      </c>
      <c r="AU316" s="161" t="s">
        <v>87</v>
      </c>
      <c r="AV316" s="13" t="s">
        <v>87</v>
      </c>
      <c r="AW316" s="13" t="s">
        <v>39</v>
      </c>
      <c r="AX316" s="13" t="s">
        <v>85</v>
      </c>
      <c r="AY316" s="161" t="s">
        <v>348</v>
      </c>
    </row>
    <row r="317" spans="2:65" s="1" customFormat="1" ht="33" customHeight="1">
      <c r="B317" s="33"/>
      <c r="C317" s="136" t="s">
        <v>606</v>
      </c>
      <c r="D317" s="136" t="s">
        <v>352</v>
      </c>
      <c r="E317" s="137" t="s">
        <v>1757</v>
      </c>
      <c r="F317" s="138" t="s">
        <v>1758</v>
      </c>
      <c r="G317" s="139" t="s">
        <v>515</v>
      </c>
      <c r="H317" s="140">
        <v>6</v>
      </c>
      <c r="I317" s="141"/>
      <c r="J317" s="142">
        <f>ROUND(I317*H317,2)</f>
        <v>0</v>
      </c>
      <c r="K317" s="138" t="s">
        <v>356</v>
      </c>
      <c r="L317" s="33"/>
      <c r="M317" s="143" t="s">
        <v>32</v>
      </c>
      <c r="N317" s="144" t="s">
        <v>49</v>
      </c>
      <c r="P317" s="145">
        <f>O317*H317</f>
        <v>0</v>
      </c>
      <c r="Q317" s="145">
        <v>0</v>
      </c>
      <c r="R317" s="145">
        <f>Q317*H317</f>
        <v>0</v>
      </c>
      <c r="S317" s="145">
        <v>0</v>
      </c>
      <c r="T317" s="146">
        <f>S317*H317</f>
        <v>0</v>
      </c>
      <c r="AR317" s="147" t="s">
        <v>133</v>
      </c>
      <c r="AT317" s="147" t="s">
        <v>352</v>
      </c>
      <c r="AU317" s="147" t="s">
        <v>87</v>
      </c>
      <c r="AY317" s="17" t="s">
        <v>348</v>
      </c>
      <c r="BE317" s="148">
        <f>IF(N317="základní",J317,0)</f>
        <v>0</v>
      </c>
      <c r="BF317" s="148">
        <f>IF(N317="snížená",J317,0)</f>
        <v>0</v>
      </c>
      <c r="BG317" s="148">
        <f>IF(N317="zákl. přenesená",J317,0)</f>
        <v>0</v>
      </c>
      <c r="BH317" s="148">
        <f>IF(N317="sníž. přenesená",J317,0)</f>
        <v>0</v>
      </c>
      <c r="BI317" s="148">
        <f>IF(N317="nulová",J317,0)</f>
        <v>0</v>
      </c>
      <c r="BJ317" s="17" t="s">
        <v>85</v>
      </c>
      <c r="BK317" s="148">
        <f>ROUND(I317*H317,2)</f>
        <v>0</v>
      </c>
      <c r="BL317" s="17" t="s">
        <v>133</v>
      </c>
      <c r="BM317" s="147" t="s">
        <v>2667</v>
      </c>
    </row>
    <row r="318" spans="2:65" s="1" customFormat="1" ht="10.199999999999999">
      <c r="B318" s="33"/>
      <c r="D318" s="149" t="s">
        <v>358</v>
      </c>
      <c r="F318" s="150" t="s">
        <v>1760</v>
      </c>
      <c r="I318" s="151"/>
      <c r="L318" s="33"/>
      <c r="M318" s="152"/>
      <c r="T318" s="54"/>
      <c r="AT318" s="17" t="s">
        <v>358</v>
      </c>
      <c r="AU318" s="17" t="s">
        <v>87</v>
      </c>
    </row>
    <row r="319" spans="2:65" s="12" customFormat="1" ht="10.199999999999999">
      <c r="B319" s="153"/>
      <c r="D319" s="154" t="s">
        <v>360</v>
      </c>
      <c r="E319" s="155" t="s">
        <v>32</v>
      </c>
      <c r="F319" s="156" t="s">
        <v>361</v>
      </c>
      <c r="H319" s="155" t="s">
        <v>32</v>
      </c>
      <c r="I319" s="157"/>
      <c r="L319" s="153"/>
      <c r="M319" s="158"/>
      <c r="T319" s="159"/>
      <c r="AT319" s="155" t="s">
        <v>360</v>
      </c>
      <c r="AU319" s="155" t="s">
        <v>87</v>
      </c>
      <c r="AV319" s="12" t="s">
        <v>85</v>
      </c>
      <c r="AW319" s="12" t="s">
        <v>39</v>
      </c>
      <c r="AX319" s="12" t="s">
        <v>78</v>
      </c>
      <c r="AY319" s="155" t="s">
        <v>348</v>
      </c>
    </row>
    <row r="320" spans="2:65" s="12" customFormat="1" ht="10.199999999999999">
      <c r="B320" s="153"/>
      <c r="D320" s="154" t="s">
        <v>360</v>
      </c>
      <c r="E320" s="155" t="s">
        <v>32</v>
      </c>
      <c r="F320" s="156" t="s">
        <v>1552</v>
      </c>
      <c r="H320" s="155" t="s">
        <v>32</v>
      </c>
      <c r="I320" s="157"/>
      <c r="L320" s="153"/>
      <c r="M320" s="158"/>
      <c r="T320" s="159"/>
      <c r="AT320" s="155" t="s">
        <v>360</v>
      </c>
      <c r="AU320" s="155" t="s">
        <v>87</v>
      </c>
      <c r="AV320" s="12" t="s">
        <v>85</v>
      </c>
      <c r="AW320" s="12" t="s">
        <v>39</v>
      </c>
      <c r="AX320" s="12" t="s">
        <v>78</v>
      </c>
      <c r="AY320" s="155" t="s">
        <v>348</v>
      </c>
    </row>
    <row r="321" spans="2:65" s="12" customFormat="1" ht="10.199999999999999">
      <c r="B321" s="153"/>
      <c r="D321" s="154" t="s">
        <v>360</v>
      </c>
      <c r="E321" s="155" t="s">
        <v>32</v>
      </c>
      <c r="F321" s="156" t="s">
        <v>1761</v>
      </c>
      <c r="H321" s="155" t="s">
        <v>32</v>
      </c>
      <c r="I321" s="157"/>
      <c r="L321" s="153"/>
      <c r="M321" s="158"/>
      <c r="T321" s="159"/>
      <c r="AT321" s="155" t="s">
        <v>360</v>
      </c>
      <c r="AU321" s="155" t="s">
        <v>87</v>
      </c>
      <c r="AV321" s="12" t="s">
        <v>85</v>
      </c>
      <c r="AW321" s="12" t="s">
        <v>39</v>
      </c>
      <c r="AX321" s="12" t="s">
        <v>78</v>
      </c>
      <c r="AY321" s="155" t="s">
        <v>348</v>
      </c>
    </row>
    <row r="322" spans="2:65" s="12" customFormat="1" ht="10.199999999999999">
      <c r="B322" s="153"/>
      <c r="D322" s="154" t="s">
        <v>360</v>
      </c>
      <c r="E322" s="155" t="s">
        <v>32</v>
      </c>
      <c r="F322" s="156" t="s">
        <v>2602</v>
      </c>
      <c r="H322" s="155" t="s">
        <v>32</v>
      </c>
      <c r="I322" s="157"/>
      <c r="L322" s="153"/>
      <c r="M322" s="158"/>
      <c r="T322" s="159"/>
      <c r="AT322" s="155" t="s">
        <v>360</v>
      </c>
      <c r="AU322" s="155" t="s">
        <v>87</v>
      </c>
      <c r="AV322" s="12" t="s">
        <v>85</v>
      </c>
      <c r="AW322" s="12" t="s">
        <v>39</v>
      </c>
      <c r="AX322" s="12" t="s">
        <v>78</v>
      </c>
      <c r="AY322" s="155" t="s">
        <v>348</v>
      </c>
    </row>
    <row r="323" spans="2:65" s="12" customFormat="1" ht="10.199999999999999">
      <c r="B323" s="153"/>
      <c r="D323" s="154" t="s">
        <v>360</v>
      </c>
      <c r="E323" s="155" t="s">
        <v>32</v>
      </c>
      <c r="F323" s="156" t="s">
        <v>2668</v>
      </c>
      <c r="H323" s="155" t="s">
        <v>32</v>
      </c>
      <c r="I323" s="157"/>
      <c r="L323" s="153"/>
      <c r="M323" s="158"/>
      <c r="T323" s="159"/>
      <c r="AT323" s="155" t="s">
        <v>360</v>
      </c>
      <c r="AU323" s="155" t="s">
        <v>87</v>
      </c>
      <c r="AV323" s="12" t="s">
        <v>85</v>
      </c>
      <c r="AW323" s="12" t="s">
        <v>39</v>
      </c>
      <c r="AX323" s="12" t="s">
        <v>78</v>
      </c>
      <c r="AY323" s="155" t="s">
        <v>348</v>
      </c>
    </row>
    <row r="324" spans="2:65" s="13" customFormat="1" ht="10.199999999999999">
      <c r="B324" s="160"/>
      <c r="D324" s="154" t="s">
        <v>360</v>
      </c>
      <c r="E324" s="162" t="s">
        <v>32</v>
      </c>
      <c r="F324" s="170" t="s">
        <v>233</v>
      </c>
      <c r="H324" s="163">
        <v>6</v>
      </c>
      <c r="I324" s="164"/>
      <c r="L324" s="160"/>
      <c r="M324" s="165"/>
      <c r="T324" s="166"/>
      <c r="AT324" s="161" t="s">
        <v>360</v>
      </c>
      <c r="AU324" s="161" t="s">
        <v>87</v>
      </c>
      <c r="AV324" s="13" t="s">
        <v>87</v>
      </c>
      <c r="AW324" s="13" t="s">
        <v>39</v>
      </c>
      <c r="AX324" s="13" t="s">
        <v>85</v>
      </c>
      <c r="AY324" s="161" t="s">
        <v>348</v>
      </c>
    </row>
    <row r="325" spans="2:65" s="1" customFormat="1" ht="16.5" customHeight="1">
      <c r="B325" s="33"/>
      <c r="C325" s="178" t="s">
        <v>608</v>
      </c>
      <c r="D325" s="178" t="s">
        <v>496</v>
      </c>
      <c r="E325" s="179" t="s">
        <v>1763</v>
      </c>
      <c r="F325" s="180" t="s">
        <v>1764</v>
      </c>
      <c r="G325" s="181" t="s">
        <v>408</v>
      </c>
      <c r="H325" s="182">
        <v>6.0000000000000001E-3</v>
      </c>
      <c r="I325" s="183"/>
      <c r="J325" s="184">
        <f>ROUND(I325*H325,2)</f>
        <v>0</v>
      </c>
      <c r="K325" s="180" t="s">
        <v>356</v>
      </c>
      <c r="L325" s="185"/>
      <c r="M325" s="186" t="s">
        <v>32</v>
      </c>
      <c r="N325" s="187" t="s">
        <v>49</v>
      </c>
      <c r="P325" s="145">
        <f>O325*H325</f>
        <v>0</v>
      </c>
      <c r="Q325" s="145">
        <v>1</v>
      </c>
      <c r="R325" s="145">
        <f>Q325*H325</f>
        <v>6.0000000000000001E-3</v>
      </c>
      <c r="S325" s="145">
        <v>0</v>
      </c>
      <c r="T325" s="146">
        <f>S325*H325</f>
        <v>0</v>
      </c>
      <c r="AR325" s="147" t="s">
        <v>433</v>
      </c>
      <c r="AT325" s="147" t="s">
        <v>496</v>
      </c>
      <c r="AU325" s="147" t="s">
        <v>87</v>
      </c>
      <c r="AY325" s="17" t="s">
        <v>348</v>
      </c>
      <c r="BE325" s="148">
        <f>IF(N325="základní",J325,0)</f>
        <v>0</v>
      </c>
      <c r="BF325" s="148">
        <f>IF(N325="snížená",J325,0)</f>
        <v>0</v>
      </c>
      <c r="BG325" s="148">
        <f>IF(N325="zákl. přenesená",J325,0)</f>
        <v>0</v>
      </c>
      <c r="BH325" s="148">
        <f>IF(N325="sníž. přenesená",J325,0)</f>
        <v>0</v>
      </c>
      <c r="BI325" s="148">
        <f>IF(N325="nulová",J325,0)</f>
        <v>0</v>
      </c>
      <c r="BJ325" s="17" t="s">
        <v>85</v>
      </c>
      <c r="BK325" s="148">
        <f>ROUND(I325*H325,2)</f>
        <v>0</v>
      </c>
      <c r="BL325" s="17" t="s">
        <v>133</v>
      </c>
      <c r="BM325" s="147" t="s">
        <v>2669</v>
      </c>
    </row>
    <row r="326" spans="2:65" s="13" customFormat="1" ht="10.199999999999999">
      <c r="B326" s="160"/>
      <c r="D326" s="154" t="s">
        <v>360</v>
      </c>
      <c r="F326" s="162" t="s">
        <v>2670</v>
      </c>
      <c r="H326" s="163">
        <v>6.0000000000000001E-3</v>
      </c>
      <c r="I326" s="164"/>
      <c r="L326" s="160"/>
      <c r="M326" s="165"/>
      <c r="T326" s="166"/>
      <c r="AT326" s="161" t="s">
        <v>360</v>
      </c>
      <c r="AU326" s="161" t="s">
        <v>87</v>
      </c>
      <c r="AV326" s="13" t="s">
        <v>87</v>
      </c>
      <c r="AW326" s="13" t="s">
        <v>4</v>
      </c>
      <c r="AX326" s="13" t="s">
        <v>85</v>
      </c>
      <c r="AY326" s="161" t="s">
        <v>348</v>
      </c>
    </row>
    <row r="327" spans="2:65" s="1" customFormat="1" ht="24.15" customHeight="1">
      <c r="B327" s="33"/>
      <c r="C327" s="136" t="s">
        <v>610</v>
      </c>
      <c r="D327" s="136" t="s">
        <v>352</v>
      </c>
      <c r="E327" s="137" t="s">
        <v>1767</v>
      </c>
      <c r="F327" s="138" t="s">
        <v>1768</v>
      </c>
      <c r="G327" s="139" t="s">
        <v>515</v>
      </c>
      <c r="H327" s="140">
        <v>3</v>
      </c>
      <c r="I327" s="141"/>
      <c r="J327" s="142">
        <f>ROUND(I327*H327,2)</f>
        <v>0</v>
      </c>
      <c r="K327" s="138" t="s">
        <v>356</v>
      </c>
      <c r="L327" s="33"/>
      <c r="M327" s="143" t="s">
        <v>32</v>
      </c>
      <c r="N327" s="144" t="s">
        <v>49</v>
      </c>
      <c r="P327" s="145">
        <f>O327*H327</f>
        <v>0</v>
      </c>
      <c r="Q327" s="145">
        <v>0</v>
      </c>
      <c r="R327" s="145">
        <f>Q327*H327</f>
        <v>0</v>
      </c>
      <c r="S327" s="145">
        <v>0</v>
      </c>
      <c r="T327" s="146">
        <f>S327*H327</f>
        <v>0</v>
      </c>
      <c r="AR327" s="147" t="s">
        <v>133</v>
      </c>
      <c r="AT327" s="147" t="s">
        <v>352</v>
      </c>
      <c r="AU327" s="147" t="s">
        <v>87</v>
      </c>
      <c r="AY327" s="17" t="s">
        <v>348</v>
      </c>
      <c r="BE327" s="148">
        <f>IF(N327="základní",J327,0)</f>
        <v>0</v>
      </c>
      <c r="BF327" s="148">
        <f>IF(N327="snížená",J327,0)</f>
        <v>0</v>
      </c>
      <c r="BG327" s="148">
        <f>IF(N327="zákl. přenesená",J327,0)</f>
        <v>0</v>
      </c>
      <c r="BH327" s="148">
        <f>IF(N327="sníž. přenesená",J327,0)</f>
        <v>0</v>
      </c>
      <c r="BI327" s="148">
        <f>IF(N327="nulová",J327,0)</f>
        <v>0</v>
      </c>
      <c r="BJ327" s="17" t="s">
        <v>85</v>
      </c>
      <c r="BK327" s="148">
        <f>ROUND(I327*H327,2)</f>
        <v>0</v>
      </c>
      <c r="BL327" s="17" t="s">
        <v>133</v>
      </c>
      <c r="BM327" s="147" t="s">
        <v>2671</v>
      </c>
    </row>
    <row r="328" spans="2:65" s="1" customFormat="1" ht="10.199999999999999">
      <c r="B328" s="33"/>
      <c r="D328" s="149" t="s">
        <v>358</v>
      </c>
      <c r="F328" s="150" t="s">
        <v>1770</v>
      </c>
      <c r="I328" s="151"/>
      <c r="L328" s="33"/>
      <c r="M328" s="152"/>
      <c r="T328" s="54"/>
      <c r="AT328" s="17" t="s">
        <v>358</v>
      </c>
      <c r="AU328" s="17" t="s">
        <v>87</v>
      </c>
    </row>
    <row r="329" spans="2:65" s="12" customFormat="1" ht="10.199999999999999">
      <c r="B329" s="153"/>
      <c r="D329" s="154" t="s">
        <v>360</v>
      </c>
      <c r="E329" s="155" t="s">
        <v>32</v>
      </c>
      <c r="F329" s="156" t="s">
        <v>361</v>
      </c>
      <c r="H329" s="155" t="s">
        <v>32</v>
      </c>
      <c r="I329" s="157"/>
      <c r="L329" s="153"/>
      <c r="M329" s="158"/>
      <c r="T329" s="159"/>
      <c r="AT329" s="155" t="s">
        <v>360</v>
      </c>
      <c r="AU329" s="155" t="s">
        <v>87</v>
      </c>
      <c r="AV329" s="12" t="s">
        <v>85</v>
      </c>
      <c r="AW329" s="12" t="s">
        <v>39</v>
      </c>
      <c r="AX329" s="12" t="s">
        <v>78</v>
      </c>
      <c r="AY329" s="155" t="s">
        <v>348</v>
      </c>
    </row>
    <row r="330" spans="2:65" s="12" customFormat="1" ht="10.199999999999999">
      <c r="B330" s="153"/>
      <c r="D330" s="154" t="s">
        <v>360</v>
      </c>
      <c r="E330" s="155" t="s">
        <v>32</v>
      </c>
      <c r="F330" s="156" t="s">
        <v>1552</v>
      </c>
      <c r="H330" s="155" t="s">
        <v>32</v>
      </c>
      <c r="I330" s="157"/>
      <c r="L330" s="153"/>
      <c r="M330" s="158"/>
      <c r="T330" s="159"/>
      <c r="AT330" s="155" t="s">
        <v>360</v>
      </c>
      <c r="AU330" s="155" t="s">
        <v>87</v>
      </c>
      <c r="AV330" s="12" t="s">
        <v>85</v>
      </c>
      <c r="AW330" s="12" t="s">
        <v>39</v>
      </c>
      <c r="AX330" s="12" t="s">
        <v>78</v>
      </c>
      <c r="AY330" s="155" t="s">
        <v>348</v>
      </c>
    </row>
    <row r="331" spans="2:65" s="12" customFormat="1" ht="10.199999999999999">
      <c r="B331" s="153"/>
      <c r="D331" s="154" t="s">
        <v>360</v>
      </c>
      <c r="E331" s="155" t="s">
        <v>32</v>
      </c>
      <c r="F331" s="156" t="s">
        <v>2602</v>
      </c>
      <c r="H331" s="155" t="s">
        <v>32</v>
      </c>
      <c r="I331" s="157"/>
      <c r="L331" s="153"/>
      <c r="M331" s="158"/>
      <c r="T331" s="159"/>
      <c r="AT331" s="155" t="s">
        <v>360</v>
      </c>
      <c r="AU331" s="155" t="s">
        <v>87</v>
      </c>
      <c r="AV331" s="12" t="s">
        <v>85</v>
      </c>
      <c r="AW331" s="12" t="s">
        <v>39</v>
      </c>
      <c r="AX331" s="12" t="s">
        <v>78</v>
      </c>
      <c r="AY331" s="155" t="s">
        <v>348</v>
      </c>
    </row>
    <row r="332" spans="2:65" s="12" customFormat="1" ht="10.199999999999999">
      <c r="B332" s="153"/>
      <c r="D332" s="154" t="s">
        <v>360</v>
      </c>
      <c r="E332" s="155" t="s">
        <v>32</v>
      </c>
      <c r="F332" s="156" t="s">
        <v>2660</v>
      </c>
      <c r="H332" s="155" t="s">
        <v>32</v>
      </c>
      <c r="I332" s="157"/>
      <c r="L332" s="153"/>
      <c r="M332" s="158"/>
      <c r="T332" s="159"/>
      <c r="AT332" s="155" t="s">
        <v>360</v>
      </c>
      <c r="AU332" s="155" t="s">
        <v>87</v>
      </c>
      <c r="AV332" s="12" t="s">
        <v>85</v>
      </c>
      <c r="AW332" s="12" t="s">
        <v>39</v>
      </c>
      <c r="AX332" s="12" t="s">
        <v>78</v>
      </c>
      <c r="AY332" s="155" t="s">
        <v>348</v>
      </c>
    </row>
    <row r="333" spans="2:65" s="13" customFormat="1" ht="10.199999999999999">
      <c r="B333" s="160"/>
      <c r="D333" s="154" t="s">
        <v>360</v>
      </c>
      <c r="E333" s="162" t="s">
        <v>32</v>
      </c>
      <c r="F333" s="170" t="s">
        <v>230</v>
      </c>
      <c r="H333" s="163">
        <v>3</v>
      </c>
      <c r="I333" s="164"/>
      <c r="L333" s="160"/>
      <c r="M333" s="165"/>
      <c r="T333" s="166"/>
      <c r="AT333" s="161" t="s">
        <v>360</v>
      </c>
      <c r="AU333" s="161" t="s">
        <v>87</v>
      </c>
      <c r="AV333" s="13" t="s">
        <v>87</v>
      </c>
      <c r="AW333" s="13" t="s">
        <v>39</v>
      </c>
      <c r="AX333" s="13" t="s">
        <v>85</v>
      </c>
      <c r="AY333" s="161" t="s">
        <v>348</v>
      </c>
    </row>
    <row r="334" spans="2:65" s="1" customFormat="1" ht="24.15" customHeight="1">
      <c r="B334" s="33"/>
      <c r="C334" s="178" t="s">
        <v>618</v>
      </c>
      <c r="D334" s="178" t="s">
        <v>496</v>
      </c>
      <c r="E334" s="179" t="s">
        <v>1771</v>
      </c>
      <c r="F334" s="180" t="s">
        <v>1772</v>
      </c>
      <c r="G334" s="181" t="s">
        <v>515</v>
      </c>
      <c r="H334" s="182">
        <v>3</v>
      </c>
      <c r="I334" s="183"/>
      <c r="J334" s="184">
        <f>ROUND(I334*H334,2)</f>
        <v>0</v>
      </c>
      <c r="K334" s="180" t="s">
        <v>356</v>
      </c>
      <c r="L334" s="185"/>
      <c r="M334" s="186" t="s">
        <v>32</v>
      </c>
      <c r="N334" s="187" t="s">
        <v>49</v>
      </c>
      <c r="P334" s="145">
        <f>O334*H334</f>
        <v>0</v>
      </c>
      <c r="Q334" s="145">
        <v>2.3E-2</v>
      </c>
      <c r="R334" s="145">
        <f>Q334*H334</f>
        <v>6.9000000000000006E-2</v>
      </c>
      <c r="S334" s="145">
        <v>0</v>
      </c>
      <c r="T334" s="146">
        <f>S334*H334</f>
        <v>0</v>
      </c>
      <c r="AR334" s="147" t="s">
        <v>433</v>
      </c>
      <c r="AT334" s="147" t="s">
        <v>496</v>
      </c>
      <c r="AU334" s="147" t="s">
        <v>87</v>
      </c>
      <c r="AY334" s="17" t="s">
        <v>348</v>
      </c>
      <c r="BE334" s="148">
        <f>IF(N334="základní",J334,0)</f>
        <v>0</v>
      </c>
      <c r="BF334" s="148">
        <f>IF(N334="snížená",J334,0)</f>
        <v>0</v>
      </c>
      <c r="BG334" s="148">
        <f>IF(N334="zákl. přenesená",J334,0)</f>
        <v>0</v>
      </c>
      <c r="BH334" s="148">
        <f>IF(N334="sníž. přenesená",J334,0)</f>
        <v>0</v>
      </c>
      <c r="BI334" s="148">
        <f>IF(N334="nulová",J334,0)</f>
        <v>0</v>
      </c>
      <c r="BJ334" s="17" t="s">
        <v>85</v>
      </c>
      <c r="BK334" s="148">
        <f>ROUND(I334*H334,2)</f>
        <v>0</v>
      </c>
      <c r="BL334" s="17" t="s">
        <v>133</v>
      </c>
      <c r="BM334" s="147" t="s">
        <v>2672</v>
      </c>
    </row>
    <row r="335" spans="2:65" s="1" customFormat="1" ht="49.05" customHeight="1">
      <c r="B335" s="33"/>
      <c r="C335" s="136" t="s">
        <v>625</v>
      </c>
      <c r="D335" s="136" t="s">
        <v>352</v>
      </c>
      <c r="E335" s="137" t="s">
        <v>1661</v>
      </c>
      <c r="F335" s="138" t="s">
        <v>1662</v>
      </c>
      <c r="G335" s="139" t="s">
        <v>420</v>
      </c>
      <c r="H335" s="140">
        <v>73.5</v>
      </c>
      <c r="I335" s="141"/>
      <c r="J335" s="142">
        <f>ROUND(I335*H335,2)</f>
        <v>0</v>
      </c>
      <c r="K335" s="138" t="s">
        <v>356</v>
      </c>
      <c r="L335" s="33"/>
      <c r="M335" s="143" t="s">
        <v>32</v>
      </c>
      <c r="N335" s="144" t="s">
        <v>49</v>
      </c>
      <c r="P335" s="145">
        <f>O335*H335</f>
        <v>0</v>
      </c>
      <c r="Q335" s="145">
        <v>0</v>
      </c>
      <c r="R335" s="145">
        <f>Q335*H335</f>
        <v>0</v>
      </c>
      <c r="S335" s="145">
        <v>0</v>
      </c>
      <c r="T335" s="146">
        <f>S335*H335</f>
        <v>0</v>
      </c>
      <c r="AR335" s="147" t="s">
        <v>133</v>
      </c>
      <c r="AT335" s="147" t="s">
        <v>352</v>
      </c>
      <c r="AU335" s="147" t="s">
        <v>87</v>
      </c>
      <c r="AY335" s="17" t="s">
        <v>348</v>
      </c>
      <c r="BE335" s="148">
        <f>IF(N335="základní",J335,0)</f>
        <v>0</v>
      </c>
      <c r="BF335" s="148">
        <f>IF(N335="snížená",J335,0)</f>
        <v>0</v>
      </c>
      <c r="BG335" s="148">
        <f>IF(N335="zákl. přenesená",J335,0)</f>
        <v>0</v>
      </c>
      <c r="BH335" s="148">
        <f>IF(N335="sníž. přenesená",J335,0)</f>
        <v>0</v>
      </c>
      <c r="BI335" s="148">
        <f>IF(N335="nulová",J335,0)</f>
        <v>0</v>
      </c>
      <c r="BJ335" s="17" t="s">
        <v>85</v>
      </c>
      <c r="BK335" s="148">
        <f>ROUND(I335*H335,2)</f>
        <v>0</v>
      </c>
      <c r="BL335" s="17" t="s">
        <v>133</v>
      </c>
      <c r="BM335" s="147" t="s">
        <v>2673</v>
      </c>
    </row>
    <row r="336" spans="2:65" s="1" customFormat="1" ht="10.199999999999999">
      <c r="B336" s="33"/>
      <c r="D336" s="149" t="s">
        <v>358</v>
      </c>
      <c r="F336" s="150" t="s">
        <v>1664</v>
      </c>
      <c r="I336" s="151"/>
      <c r="L336" s="33"/>
      <c r="M336" s="152"/>
      <c r="T336" s="54"/>
      <c r="AT336" s="17" t="s">
        <v>358</v>
      </c>
      <c r="AU336" s="17" t="s">
        <v>87</v>
      </c>
    </row>
    <row r="337" spans="2:65" s="12" customFormat="1" ht="10.199999999999999">
      <c r="B337" s="153"/>
      <c r="D337" s="154" t="s">
        <v>360</v>
      </c>
      <c r="E337" s="155" t="s">
        <v>32</v>
      </c>
      <c r="F337" s="156" t="s">
        <v>361</v>
      </c>
      <c r="H337" s="155" t="s">
        <v>32</v>
      </c>
      <c r="I337" s="157"/>
      <c r="L337" s="153"/>
      <c r="M337" s="158"/>
      <c r="T337" s="159"/>
      <c r="AT337" s="155" t="s">
        <v>360</v>
      </c>
      <c r="AU337" s="155" t="s">
        <v>87</v>
      </c>
      <c r="AV337" s="12" t="s">
        <v>85</v>
      </c>
      <c r="AW337" s="12" t="s">
        <v>39</v>
      </c>
      <c r="AX337" s="12" t="s">
        <v>78</v>
      </c>
      <c r="AY337" s="155" t="s">
        <v>348</v>
      </c>
    </row>
    <row r="338" spans="2:65" s="12" customFormat="1" ht="10.199999999999999">
      <c r="B338" s="153"/>
      <c r="D338" s="154" t="s">
        <v>360</v>
      </c>
      <c r="E338" s="155" t="s">
        <v>32</v>
      </c>
      <c r="F338" s="156" t="s">
        <v>1552</v>
      </c>
      <c r="H338" s="155" t="s">
        <v>32</v>
      </c>
      <c r="I338" s="157"/>
      <c r="L338" s="153"/>
      <c r="M338" s="158"/>
      <c r="T338" s="159"/>
      <c r="AT338" s="155" t="s">
        <v>360</v>
      </c>
      <c r="AU338" s="155" t="s">
        <v>87</v>
      </c>
      <c r="AV338" s="12" t="s">
        <v>85</v>
      </c>
      <c r="AW338" s="12" t="s">
        <v>39</v>
      </c>
      <c r="AX338" s="12" t="s">
        <v>78</v>
      </c>
      <c r="AY338" s="155" t="s">
        <v>348</v>
      </c>
    </row>
    <row r="339" spans="2:65" s="12" customFormat="1" ht="10.199999999999999">
      <c r="B339" s="153"/>
      <c r="D339" s="154" t="s">
        <v>360</v>
      </c>
      <c r="E339" s="155" t="s">
        <v>32</v>
      </c>
      <c r="F339" s="156" t="s">
        <v>2674</v>
      </c>
      <c r="H339" s="155" t="s">
        <v>32</v>
      </c>
      <c r="I339" s="157"/>
      <c r="L339" s="153"/>
      <c r="M339" s="158"/>
      <c r="T339" s="159"/>
      <c r="AT339" s="155" t="s">
        <v>360</v>
      </c>
      <c r="AU339" s="155" t="s">
        <v>87</v>
      </c>
      <c r="AV339" s="12" t="s">
        <v>85</v>
      </c>
      <c r="AW339" s="12" t="s">
        <v>39</v>
      </c>
      <c r="AX339" s="12" t="s">
        <v>78</v>
      </c>
      <c r="AY339" s="155" t="s">
        <v>348</v>
      </c>
    </row>
    <row r="340" spans="2:65" s="12" customFormat="1" ht="10.199999999999999">
      <c r="B340" s="153"/>
      <c r="D340" s="154" t="s">
        <v>360</v>
      </c>
      <c r="E340" s="155" t="s">
        <v>32</v>
      </c>
      <c r="F340" s="156" t="s">
        <v>2675</v>
      </c>
      <c r="H340" s="155" t="s">
        <v>32</v>
      </c>
      <c r="I340" s="157"/>
      <c r="L340" s="153"/>
      <c r="M340" s="158"/>
      <c r="T340" s="159"/>
      <c r="AT340" s="155" t="s">
        <v>360</v>
      </c>
      <c r="AU340" s="155" t="s">
        <v>87</v>
      </c>
      <c r="AV340" s="12" t="s">
        <v>85</v>
      </c>
      <c r="AW340" s="12" t="s">
        <v>39</v>
      </c>
      <c r="AX340" s="12" t="s">
        <v>78</v>
      </c>
      <c r="AY340" s="155" t="s">
        <v>348</v>
      </c>
    </row>
    <row r="341" spans="2:65" s="13" customFormat="1" ht="10.199999999999999">
      <c r="B341" s="160"/>
      <c r="D341" s="154" t="s">
        <v>360</v>
      </c>
      <c r="E341" s="162" t="s">
        <v>32</v>
      </c>
      <c r="F341" s="170" t="s">
        <v>236</v>
      </c>
      <c r="H341" s="163">
        <v>73.5</v>
      </c>
      <c r="I341" s="164"/>
      <c r="L341" s="160"/>
      <c r="M341" s="165"/>
      <c r="T341" s="166"/>
      <c r="AT341" s="161" t="s">
        <v>360</v>
      </c>
      <c r="AU341" s="161" t="s">
        <v>87</v>
      </c>
      <c r="AV341" s="13" t="s">
        <v>87</v>
      </c>
      <c r="AW341" s="13" t="s">
        <v>39</v>
      </c>
      <c r="AX341" s="13" t="s">
        <v>85</v>
      </c>
      <c r="AY341" s="161" t="s">
        <v>348</v>
      </c>
    </row>
    <row r="342" spans="2:65" s="1" customFormat="1" ht="33" customHeight="1">
      <c r="B342" s="33"/>
      <c r="C342" s="136" t="s">
        <v>630</v>
      </c>
      <c r="D342" s="136" t="s">
        <v>352</v>
      </c>
      <c r="E342" s="137" t="s">
        <v>1666</v>
      </c>
      <c r="F342" s="138" t="s">
        <v>1667</v>
      </c>
      <c r="G342" s="139" t="s">
        <v>420</v>
      </c>
      <c r="H342" s="140">
        <v>36.75</v>
      </c>
      <c r="I342" s="141"/>
      <c r="J342" s="142">
        <f>ROUND(I342*H342,2)</f>
        <v>0</v>
      </c>
      <c r="K342" s="138" t="s">
        <v>356</v>
      </c>
      <c r="L342" s="33"/>
      <c r="M342" s="143" t="s">
        <v>32</v>
      </c>
      <c r="N342" s="144" t="s">
        <v>49</v>
      </c>
      <c r="P342" s="145">
        <f>O342*H342</f>
        <v>0</v>
      </c>
      <c r="Q342" s="145">
        <v>0</v>
      </c>
      <c r="R342" s="145">
        <f>Q342*H342</f>
        <v>0</v>
      </c>
      <c r="S342" s="145">
        <v>0</v>
      </c>
      <c r="T342" s="146">
        <f>S342*H342</f>
        <v>0</v>
      </c>
      <c r="AR342" s="147" t="s">
        <v>133</v>
      </c>
      <c r="AT342" s="147" t="s">
        <v>352</v>
      </c>
      <c r="AU342" s="147" t="s">
        <v>87</v>
      </c>
      <c r="AY342" s="17" t="s">
        <v>348</v>
      </c>
      <c r="BE342" s="148">
        <f>IF(N342="základní",J342,0)</f>
        <v>0</v>
      </c>
      <c r="BF342" s="148">
        <f>IF(N342="snížená",J342,0)</f>
        <v>0</v>
      </c>
      <c r="BG342" s="148">
        <f>IF(N342="zákl. přenesená",J342,0)</f>
        <v>0</v>
      </c>
      <c r="BH342" s="148">
        <f>IF(N342="sníž. přenesená",J342,0)</f>
        <v>0</v>
      </c>
      <c r="BI342" s="148">
        <f>IF(N342="nulová",J342,0)</f>
        <v>0</v>
      </c>
      <c r="BJ342" s="17" t="s">
        <v>85</v>
      </c>
      <c r="BK342" s="148">
        <f>ROUND(I342*H342,2)</f>
        <v>0</v>
      </c>
      <c r="BL342" s="17" t="s">
        <v>133</v>
      </c>
      <c r="BM342" s="147" t="s">
        <v>2676</v>
      </c>
    </row>
    <row r="343" spans="2:65" s="1" customFormat="1" ht="10.199999999999999">
      <c r="B343" s="33"/>
      <c r="D343" s="149" t="s">
        <v>358</v>
      </c>
      <c r="F343" s="150" t="s">
        <v>1669</v>
      </c>
      <c r="I343" s="151"/>
      <c r="L343" s="33"/>
      <c r="M343" s="152"/>
      <c r="T343" s="54"/>
      <c r="AT343" s="17" t="s">
        <v>358</v>
      </c>
      <c r="AU343" s="17" t="s">
        <v>87</v>
      </c>
    </row>
    <row r="344" spans="2:65" s="12" customFormat="1" ht="10.199999999999999">
      <c r="B344" s="153"/>
      <c r="D344" s="154" t="s">
        <v>360</v>
      </c>
      <c r="E344" s="155" t="s">
        <v>32</v>
      </c>
      <c r="F344" s="156" t="s">
        <v>361</v>
      </c>
      <c r="H344" s="155" t="s">
        <v>32</v>
      </c>
      <c r="I344" s="157"/>
      <c r="L344" s="153"/>
      <c r="M344" s="158"/>
      <c r="T344" s="159"/>
      <c r="AT344" s="155" t="s">
        <v>360</v>
      </c>
      <c r="AU344" s="155" t="s">
        <v>87</v>
      </c>
      <c r="AV344" s="12" t="s">
        <v>85</v>
      </c>
      <c r="AW344" s="12" t="s">
        <v>39</v>
      </c>
      <c r="AX344" s="12" t="s">
        <v>78</v>
      </c>
      <c r="AY344" s="155" t="s">
        <v>348</v>
      </c>
    </row>
    <row r="345" spans="2:65" s="12" customFormat="1" ht="10.199999999999999">
      <c r="B345" s="153"/>
      <c r="D345" s="154" t="s">
        <v>360</v>
      </c>
      <c r="E345" s="155" t="s">
        <v>32</v>
      </c>
      <c r="F345" s="156" t="s">
        <v>1552</v>
      </c>
      <c r="H345" s="155" t="s">
        <v>32</v>
      </c>
      <c r="I345" s="157"/>
      <c r="L345" s="153"/>
      <c r="M345" s="158"/>
      <c r="T345" s="159"/>
      <c r="AT345" s="155" t="s">
        <v>360</v>
      </c>
      <c r="AU345" s="155" t="s">
        <v>87</v>
      </c>
      <c r="AV345" s="12" t="s">
        <v>85</v>
      </c>
      <c r="AW345" s="12" t="s">
        <v>39</v>
      </c>
      <c r="AX345" s="12" t="s">
        <v>78</v>
      </c>
      <c r="AY345" s="155" t="s">
        <v>348</v>
      </c>
    </row>
    <row r="346" spans="2:65" s="12" customFormat="1" ht="10.199999999999999">
      <c r="B346" s="153"/>
      <c r="D346" s="154" t="s">
        <v>360</v>
      </c>
      <c r="E346" s="155" t="s">
        <v>32</v>
      </c>
      <c r="F346" s="156" t="s">
        <v>2677</v>
      </c>
      <c r="H346" s="155" t="s">
        <v>32</v>
      </c>
      <c r="I346" s="157"/>
      <c r="L346" s="153"/>
      <c r="M346" s="158"/>
      <c r="T346" s="159"/>
      <c r="AT346" s="155" t="s">
        <v>360</v>
      </c>
      <c r="AU346" s="155" t="s">
        <v>87</v>
      </c>
      <c r="AV346" s="12" t="s">
        <v>85</v>
      </c>
      <c r="AW346" s="12" t="s">
        <v>39</v>
      </c>
      <c r="AX346" s="12" t="s">
        <v>78</v>
      </c>
      <c r="AY346" s="155" t="s">
        <v>348</v>
      </c>
    </row>
    <row r="347" spans="2:65" s="12" customFormat="1" ht="10.199999999999999">
      <c r="B347" s="153"/>
      <c r="D347" s="154" t="s">
        <v>360</v>
      </c>
      <c r="E347" s="155" t="s">
        <v>32</v>
      </c>
      <c r="F347" s="156" t="s">
        <v>2678</v>
      </c>
      <c r="H347" s="155" t="s">
        <v>32</v>
      </c>
      <c r="I347" s="157"/>
      <c r="L347" s="153"/>
      <c r="M347" s="158"/>
      <c r="T347" s="159"/>
      <c r="AT347" s="155" t="s">
        <v>360</v>
      </c>
      <c r="AU347" s="155" t="s">
        <v>87</v>
      </c>
      <c r="AV347" s="12" t="s">
        <v>85</v>
      </c>
      <c r="AW347" s="12" t="s">
        <v>39</v>
      </c>
      <c r="AX347" s="12" t="s">
        <v>78</v>
      </c>
      <c r="AY347" s="155" t="s">
        <v>348</v>
      </c>
    </row>
    <row r="348" spans="2:65" s="13" customFormat="1" ht="10.199999999999999">
      <c r="B348" s="160"/>
      <c r="D348" s="154" t="s">
        <v>360</v>
      </c>
      <c r="E348" s="162" t="s">
        <v>32</v>
      </c>
      <c r="F348" s="170" t="s">
        <v>239</v>
      </c>
      <c r="H348" s="163">
        <v>36.75</v>
      </c>
      <c r="I348" s="164"/>
      <c r="L348" s="160"/>
      <c r="M348" s="165"/>
      <c r="T348" s="166"/>
      <c r="AT348" s="161" t="s">
        <v>360</v>
      </c>
      <c r="AU348" s="161" t="s">
        <v>87</v>
      </c>
      <c r="AV348" s="13" t="s">
        <v>87</v>
      </c>
      <c r="AW348" s="13" t="s">
        <v>39</v>
      </c>
      <c r="AX348" s="13" t="s">
        <v>85</v>
      </c>
      <c r="AY348" s="161" t="s">
        <v>348</v>
      </c>
    </row>
    <row r="349" spans="2:65" s="1" customFormat="1" ht="24.15" customHeight="1">
      <c r="B349" s="33"/>
      <c r="C349" s="136" t="s">
        <v>633</v>
      </c>
      <c r="D349" s="136" t="s">
        <v>352</v>
      </c>
      <c r="E349" s="137" t="s">
        <v>1584</v>
      </c>
      <c r="F349" s="138" t="s">
        <v>1585</v>
      </c>
      <c r="G349" s="139" t="s">
        <v>355</v>
      </c>
      <c r="H349" s="140">
        <v>31.623000000000001</v>
      </c>
      <c r="I349" s="141"/>
      <c r="J349" s="142">
        <f>ROUND(I349*H349,2)</f>
        <v>0</v>
      </c>
      <c r="K349" s="138" t="s">
        <v>356</v>
      </c>
      <c r="L349" s="33"/>
      <c r="M349" s="143" t="s">
        <v>32</v>
      </c>
      <c r="N349" s="144" t="s">
        <v>49</v>
      </c>
      <c r="P349" s="145">
        <f>O349*H349</f>
        <v>0</v>
      </c>
      <c r="Q349" s="145">
        <v>0</v>
      </c>
      <c r="R349" s="145">
        <f>Q349*H349</f>
        <v>0</v>
      </c>
      <c r="S349" s="145">
        <v>0</v>
      </c>
      <c r="T349" s="146">
        <f>S349*H349</f>
        <v>0</v>
      </c>
      <c r="AR349" s="147" t="s">
        <v>133</v>
      </c>
      <c r="AT349" s="147" t="s">
        <v>352</v>
      </c>
      <c r="AU349" s="147" t="s">
        <v>87</v>
      </c>
      <c r="AY349" s="17" t="s">
        <v>348</v>
      </c>
      <c r="BE349" s="148">
        <f>IF(N349="základní",J349,0)</f>
        <v>0</v>
      </c>
      <c r="BF349" s="148">
        <f>IF(N349="snížená",J349,0)</f>
        <v>0</v>
      </c>
      <c r="BG349" s="148">
        <f>IF(N349="zákl. přenesená",J349,0)</f>
        <v>0</v>
      </c>
      <c r="BH349" s="148">
        <f>IF(N349="sníž. přenesená",J349,0)</f>
        <v>0</v>
      </c>
      <c r="BI349" s="148">
        <f>IF(N349="nulová",J349,0)</f>
        <v>0</v>
      </c>
      <c r="BJ349" s="17" t="s">
        <v>85</v>
      </c>
      <c r="BK349" s="148">
        <f>ROUND(I349*H349,2)</f>
        <v>0</v>
      </c>
      <c r="BL349" s="17" t="s">
        <v>133</v>
      </c>
      <c r="BM349" s="147" t="s">
        <v>2679</v>
      </c>
    </row>
    <row r="350" spans="2:65" s="1" customFormat="1" ht="10.199999999999999">
      <c r="B350" s="33"/>
      <c r="D350" s="149" t="s">
        <v>358</v>
      </c>
      <c r="F350" s="150" t="s">
        <v>1587</v>
      </c>
      <c r="I350" s="151"/>
      <c r="L350" s="33"/>
      <c r="M350" s="152"/>
      <c r="T350" s="54"/>
      <c r="AT350" s="17" t="s">
        <v>358</v>
      </c>
      <c r="AU350" s="17" t="s">
        <v>87</v>
      </c>
    </row>
    <row r="351" spans="2:65" s="12" customFormat="1" ht="10.199999999999999">
      <c r="B351" s="153"/>
      <c r="D351" s="154" t="s">
        <v>360</v>
      </c>
      <c r="E351" s="155" t="s">
        <v>32</v>
      </c>
      <c r="F351" s="156" t="s">
        <v>361</v>
      </c>
      <c r="H351" s="155" t="s">
        <v>32</v>
      </c>
      <c r="I351" s="157"/>
      <c r="L351" s="153"/>
      <c r="M351" s="158"/>
      <c r="T351" s="159"/>
      <c r="AT351" s="155" t="s">
        <v>360</v>
      </c>
      <c r="AU351" s="155" t="s">
        <v>87</v>
      </c>
      <c r="AV351" s="12" t="s">
        <v>85</v>
      </c>
      <c r="AW351" s="12" t="s">
        <v>39</v>
      </c>
      <c r="AX351" s="12" t="s">
        <v>78</v>
      </c>
      <c r="AY351" s="155" t="s">
        <v>348</v>
      </c>
    </row>
    <row r="352" spans="2:65" s="12" customFormat="1" ht="10.199999999999999">
      <c r="B352" s="153"/>
      <c r="D352" s="154" t="s">
        <v>360</v>
      </c>
      <c r="E352" s="155" t="s">
        <v>32</v>
      </c>
      <c r="F352" s="156" t="s">
        <v>1552</v>
      </c>
      <c r="H352" s="155" t="s">
        <v>32</v>
      </c>
      <c r="I352" s="157"/>
      <c r="L352" s="153"/>
      <c r="M352" s="158"/>
      <c r="T352" s="159"/>
      <c r="AT352" s="155" t="s">
        <v>360</v>
      </c>
      <c r="AU352" s="155" t="s">
        <v>87</v>
      </c>
      <c r="AV352" s="12" t="s">
        <v>85</v>
      </c>
      <c r="AW352" s="12" t="s">
        <v>39</v>
      </c>
      <c r="AX352" s="12" t="s">
        <v>78</v>
      </c>
      <c r="AY352" s="155" t="s">
        <v>348</v>
      </c>
    </row>
    <row r="353" spans="2:65" s="12" customFormat="1" ht="10.199999999999999">
      <c r="B353" s="153"/>
      <c r="D353" s="154" t="s">
        <v>360</v>
      </c>
      <c r="E353" s="155" t="s">
        <v>32</v>
      </c>
      <c r="F353" s="156" t="s">
        <v>2602</v>
      </c>
      <c r="H353" s="155" t="s">
        <v>32</v>
      </c>
      <c r="I353" s="157"/>
      <c r="L353" s="153"/>
      <c r="M353" s="158"/>
      <c r="T353" s="159"/>
      <c r="AT353" s="155" t="s">
        <v>360</v>
      </c>
      <c r="AU353" s="155" t="s">
        <v>87</v>
      </c>
      <c r="AV353" s="12" t="s">
        <v>85</v>
      </c>
      <c r="AW353" s="12" t="s">
        <v>39</v>
      </c>
      <c r="AX353" s="12" t="s">
        <v>78</v>
      </c>
      <c r="AY353" s="155" t="s">
        <v>348</v>
      </c>
    </row>
    <row r="354" spans="2:65" s="12" customFormat="1" ht="10.199999999999999">
      <c r="B354" s="153"/>
      <c r="D354" s="154" t="s">
        <v>360</v>
      </c>
      <c r="E354" s="155" t="s">
        <v>32</v>
      </c>
      <c r="F354" s="156" t="s">
        <v>1782</v>
      </c>
      <c r="H354" s="155" t="s">
        <v>32</v>
      </c>
      <c r="I354" s="157"/>
      <c r="L354" s="153"/>
      <c r="M354" s="158"/>
      <c r="T354" s="159"/>
      <c r="AT354" s="155" t="s">
        <v>360</v>
      </c>
      <c r="AU354" s="155" t="s">
        <v>87</v>
      </c>
      <c r="AV354" s="12" t="s">
        <v>85</v>
      </c>
      <c r="AW354" s="12" t="s">
        <v>39</v>
      </c>
      <c r="AX354" s="12" t="s">
        <v>78</v>
      </c>
      <c r="AY354" s="155" t="s">
        <v>348</v>
      </c>
    </row>
    <row r="355" spans="2:65" s="12" customFormat="1" ht="10.199999999999999">
      <c r="B355" s="153"/>
      <c r="D355" s="154" t="s">
        <v>360</v>
      </c>
      <c r="E355" s="155" t="s">
        <v>32</v>
      </c>
      <c r="F355" s="156" t="s">
        <v>2680</v>
      </c>
      <c r="H355" s="155" t="s">
        <v>32</v>
      </c>
      <c r="I355" s="157"/>
      <c r="L355" s="153"/>
      <c r="M355" s="158"/>
      <c r="T355" s="159"/>
      <c r="AT355" s="155" t="s">
        <v>360</v>
      </c>
      <c r="AU355" s="155" t="s">
        <v>87</v>
      </c>
      <c r="AV355" s="12" t="s">
        <v>85</v>
      </c>
      <c r="AW355" s="12" t="s">
        <v>39</v>
      </c>
      <c r="AX355" s="12" t="s">
        <v>78</v>
      </c>
      <c r="AY355" s="155" t="s">
        <v>348</v>
      </c>
    </row>
    <row r="356" spans="2:65" s="12" customFormat="1" ht="10.199999999999999">
      <c r="B356" s="153"/>
      <c r="D356" s="154" t="s">
        <v>360</v>
      </c>
      <c r="E356" s="155" t="s">
        <v>32</v>
      </c>
      <c r="F356" s="156" t="s">
        <v>1784</v>
      </c>
      <c r="H356" s="155" t="s">
        <v>32</v>
      </c>
      <c r="I356" s="157"/>
      <c r="L356" s="153"/>
      <c r="M356" s="158"/>
      <c r="T356" s="159"/>
      <c r="AT356" s="155" t="s">
        <v>360</v>
      </c>
      <c r="AU356" s="155" t="s">
        <v>87</v>
      </c>
      <c r="AV356" s="12" t="s">
        <v>85</v>
      </c>
      <c r="AW356" s="12" t="s">
        <v>39</v>
      </c>
      <c r="AX356" s="12" t="s">
        <v>78</v>
      </c>
      <c r="AY356" s="155" t="s">
        <v>348</v>
      </c>
    </row>
    <row r="357" spans="2:65" s="12" customFormat="1" ht="10.199999999999999">
      <c r="B357" s="153"/>
      <c r="D357" s="154" t="s">
        <v>360</v>
      </c>
      <c r="E357" s="155" t="s">
        <v>32</v>
      </c>
      <c r="F357" s="156" t="s">
        <v>2681</v>
      </c>
      <c r="H357" s="155" t="s">
        <v>32</v>
      </c>
      <c r="I357" s="157"/>
      <c r="L357" s="153"/>
      <c r="M357" s="158"/>
      <c r="T357" s="159"/>
      <c r="AT357" s="155" t="s">
        <v>360</v>
      </c>
      <c r="AU357" s="155" t="s">
        <v>87</v>
      </c>
      <c r="AV357" s="12" t="s">
        <v>85</v>
      </c>
      <c r="AW357" s="12" t="s">
        <v>39</v>
      </c>
      <c r="AX357" s="12" t="s">
        <v>78</v>
      </c>
      <c r="AY357" s="155" t="s">
        <v>348</v>
      </c>
    </row>
    <row r="358" spans="2:65" s="12" customFormat="1" ht="10.199999999999999">
      <c r="B358" s="153"/>
      <c r="D358" s="154" t="s">
        <v>360</v>
      </c>
      <c r="E358" s="155" t="s">
        <v>32</v>
      </c>
      <c r="F358" s="156" t="s">
        <v>2682</v>
      </c>
      <c r="H358" s="155" t="s">
        <v>32</v>
      </c>
      <c r="I358" s="157"/>
      <c r="L358" s="153"/>
      <c r="M358" s="158"/>
      <c r="T358" s="159"/>
      <c r="AT358" s="155" t="s">
        <v>360</v>
      </c>
      <c r="AU358" s="155" t="s">
        <v>87</v>
      </c>
      <c r="AV358" s="12" t="s">
        <v>85</v>
      </c>
      <c r="AW358" s="12" t="s">
        <v>39</v>
      </c>
      <c r="AX358" s="12" t="s">
        <v>78</v>
      </c>
      <c r="AY358" s="155" t="s">
        <v>348</v>
      </c>
    </row>
    <row r="359" spans="2:65" s="12" customFormat="1" ht="10.199999999999999">
      <c r="B359" s="153"/>
      <c r="D359" s="154" t="s">
        <v>360</v>
      </c>
      <c r="E359" s="155" t="s">
        <v>32</v>
      </c>
      <c r="F359" s="156" t="s">
        <v>1787</v>
      </c>
      <c r="H359" s="155" t="s">
        <v>32</v>
      </c>
      <c r="I359" s="157"/>
      <c r="L359" s="153"/>
      <c r="M359" s="158"/>
      <c r="T359" s="159"/>
      <c r="AT359" s="155" t="s">
        <v>360</v>
      </c>
      <c r="AU359" s="155" t="s">
        <v>87</v>
      </c>
      <c r="AV359" s="12" t="s">
        <v>85</v>
      </c>
      <c r="AW359" s="12" t="s">
        <v>39</v>
      </c>
      <c r="AX359" s="12" t="s">
        <v>78</v>
      </c>
      <c r="AY359" s="155" t="s">
        <v>348</v>
      </c>
    </row>
    <row r="360" spans="2:65" s="12" customFormat="1" ht="10.199999999999999">
      <c r="B360" s="153"/>
      <c r="D360" s="154" t="s">
        <v>360</v>
      </c>
      <c r="E360" s="155" t="s">
        <v>32</v>
      </c>
      <c r="F360" s="156" t="s">
        <v>2683</v>
      </c>
      <c r="H360" s="155" t="s">
        <v>32</v>
      </c>
      <c r="I360" s="157"/>
      <c r="L360" s="153"/>
      <c r="M360" s="158"/>
      <c r="T360" s="159"/>
      <c r="AT360" s="155" t="s">
        <v>360</v>
      </c>
      <c r="AU360" s="155" t="s">
        <v>87</v>
      </c>
      <c r="AV360" s="12" t="s">
        <v>85</v>
      </c>
      <c r="AW360" s="12" t="s">
        <v>39</v>
      </c>
      <c r="AX360" s="12" t="s">
        <v>78</v>
      </c>
      <c r="AY360" s="155" t="s">
        <v>348</v>
      </c>
    </row>
    <row r="361" spans="2:65" s="13" customFormat="1" ht="10.199999999999999">
      <c r="B361" s="160"/>
      <c r="D361" s="154" t="s">
        <v>360</v>
      </c>
      <c r="E361" s="162" t="s">
        <v>32</v>
      </c>
      <c r="F361" s="170" t="s">
        <v>242</v>
      </c>
      <c r="H361" s="163">
        <v>31.623000000000001</v>
      </c>
      <c r="I361" s="164"/>
      <c r="L361" s="160"/>
      <c r="M361" s="165"/>
      <c r="T361" s="166"/>
      <c r="AT361" s="161" t="s">
        <v>360</v>
      </c>
      <c r="AU361" s="161" t="s">
        <v>87</v>
      </c>
      <c r="AV361" s="13" t="s">
        <v>87</v>
      </c>
      <c r="AW361" s="13" t="s">
        <v>39</v>
      </c>
      <c r="AX361" s="13" t="s">
        <v>85</v>
      </c>
      <c r="AY361" s="161" t="s">
        <v>348</v>
      </c>
    </row>
    <row r="362" spans="2:65" s="1" customFormat="1" ht="16.5" customHeight="1">
      <c r="B362" s="33"/>
      <c r="C362" s="178" t="s">
        <v>638</v>
      </c>
      <c r="D362" s="178" t="s">
        <v>496</v>
      </c>
      <c r="E362" s="179" t="s">
        <v>1789</v>
      </c>
      <c r="F362" s="180" t="s">
        <v>1790</v>
      </c>
      <c r="G362" s="181" t="s">
        <v>408</v>
      </c>
      <c r="H362" s="182">
        <v>1.0980000000000001</v>
      </c>
      <c r="I362" s="183"/>
      <c r="J362" s="184">
        <f>ROUND(I362*H362,2)</f>
        <v>0</v>
      </c>
      <c r="K362" s="180" t="s">
        <v>356</v>
      </c>
      <c r="L362" s="185"/>
      <c r="M362" s="186" t="s">
        <v>32</v>
      </c>
      <c r="N362" s="187" t="s">
        <v>49</v>
      </c>
      <c r="P362" s="145">
        <f>O362*H362</f>
        <v>0</v>
      </c>
      <c r="Q362" s="145">
        <v>1</v>
      </c>
      <c r="R362" s="145">
        <f>Q362*H362</f>
        <v>1.0980000000000001</v>
      </c>
      <c r="S362" s="145">
        <v>0</v>
      </c>
      <c r="T362" s="146">
        <f>S362*H362</f>
        <v>0</v>
      </c>
      <c r="AR362" s="147" t="s">
        <v>433</v>
      </c>
      <c r="AT362" s="147" t="s">
        <v>496</v>
      </c>
      <c r="AU362" s="147" t="s">
        <v>87</v>
      </c>
      <c r="AY362" s="17" t="s">
        <v>348</v>
      </c>
      <c r="BE362" s="148">
        <f>IF(N362="základní",J362,0)</f>
        <v>0</v>
      </c>
      <c r="BF362" s="148">
        <f>IF(N362="snížená",J362,0)</f>
        <v>0</v>
      </c>
      <c r="BG362" s="148">
        <f>IF(N362="zákl. přenesená",J362,0)</f>
        <v>0</v>
      </c>
      <c r="BH362" s="148">
        <f>IF(N362="sníž. přenesená",J362,0)</f>
        <v>0</v>
      </c>
      <c r="BI362" s="148">
        <f>IF(N362="nulová",J362,0)</f>
        <v>0</v>
      </c>
      <c r="BJ362" s="17" t="s">
        <v>85</v>
      </c>
      <c r="BK362" s="148">
        <f>ROUND(I362*H362,2)</f>
        <v>0</v>
      </c>
      <c r="BL362" s="17" t="s">
        <v>133</v>
      </c>
      <c r="BM362" s="147" t="s">
        <v>2684</v>
      </c>
    </row>
    <row r="363" spans="2:65" s="12" customFormat="1" ht="10.199999999999999">
      <c r="B363" s="153"/>
      <c r="D363" s="154" t="s">
        <v>360</v>
      </c>
      <c r="E363" s="155" t="s">
        <v>32</v>
      </c>
      <c r="F363" s="156" t="s">
        <v>1792</v>
      </c>
      <c r="H363" s="155" t="s">
        <v>32</v>
      </c>
      <c r="I363" s="157"/>
      <c r="L363" s="153"/>
      <c r="M363" s="158"/>
      <c r="T363" s="159"/>
      <c r="AT363" s="155" t="s">
        <v>360</v>
      </c>
      <c r="AU363" s="155" t="s">
        <v>87</v>
      </c>
      <c r="AV363" s="12" t="s">
        <v>85</v>
      </c>
      <c r="AW363" s="12" t="s">
        <v>39</v>
      </c>
      <c r="AX363" s="12" t="s">
        <v>78</v>
      </c>
      <c r="AY363" s="155" t="s">
        <v>348</v>
      </c>
    </row>
    <row r="364" spans="2:65" s="13" customFormat="1" ht="10.199999999999999">
      <c r="B364" s="160"/>
      <c r="D364" s="154" t="s">
        <v>360</v>
      </c>
      <c r="E364" s="161" t="s">
        <v>32</v>
      </c>
      <c r="F364" s="162" t="s">
        <v>2685</v>
      </c>
      <c r="H364" s="163">
        <v>0.222</v>
      </c>
      <c r="I364" s="164"/>
      <c r="L364" s="160"/>
      <c r="M364" s="165"/>
      <c r="T364" s="166"/>
      <c r="AT364" s="161" t="s">
        <v>360</v>
      </c>
      <c r="AU364" s="161" t="s">
        <v>87</v>
      </c>
      <c r="AV364" s="13" t="s">
        <v>87</v>
      </c>
      <c r="AW364" s="13" t="s">
        <v>39</v>
      </c>
      <c r="AX364" s="13" t="s">
        <v>78</v>
      </c>
      <c r="AY364" s="161" t="s">
        <v>348</v>
      </c>
    </row>
    <row r="365" spans="2:65" s="12" customFormat="1" ht="10.199999999999999">
      <c r="B365" s="153"/>
      <c r="D365" s="154" t="s">
        <v>360</v>
      </c>
      <c r="E365" s="155" t="s">
        <v>32</v>
      </c>
      <c r="F365" s="156" t="s">
        <v>1794</v>
      </c>
      <c r="H365" s="155" t="s">
        <v>32</v>
      </c>
      <c r="I365" s="157"/>
      <c r="L365" s="153"/>
      <c r="M365" s="158"/>
      <c r="T365" s="159"/>
      <c r="AT365" s="155" t="s">
        <v>360</v>
      </c>
      <c r="AU365" s="155" t="s">
        <v>87</v>
      </c>
      <c r="AV365" s="12" t="s">
        <v>85</v>
      </c>
      <c r="AW365" s="12" t="s">
        <v>39</v>
      </c>
      <c r="AX365" s="12" t="s">
        <v>78</v>
      </c>
      <c r="AY365" s="155" t="s">
        <v>348</v>
      </c>
    </row>
    <row r="366" spans="2:65" s="13" customFormat="1" ht="10.199999999999999">
      <c r="B366" s="160"/>
      <c r="D366" s="154" t="s">
        <v>360</v>
      </c>
      <c r="E366" s="161" t="s">
        <v>32</v>
      </c>
      <c r="F366" s="162" t="s">
        <v>2686</v>
      </c>
      <c r="H366" s="163">
        <v>0.32700000000000001</v>
      </c>
      <c r="I366" s="164"/>
      <c r="L366" s="160"/>
      <c r="M366" s="165"/>
      <c r="T366" s="166"/>
      <c r="AT366" s="161" t="s">
        <v>360</v>
      </c>
      <c r="AU366" s="161" t="s">
        <v>87</v>
      </c>
      <c r="AV366" s="13" t="s">
        <v>87</v>
      </c>
      <c r="AW366" s="13" t="s">
        <v>39</v>
      </c>
      <c r="AX366" s="13" t="s">
        <v>78</v>
      </c>
      <c r="AY366" s="161" t="s">
        <v>348</v>
      </c>
    </row>
    <row r="367" spans="2:65" s="14" customFormat="1" ht="10.199999999999999">
      <c r="B367" s="171"/>
      <c r="D367" s="154" t="s">
        <v>360</v>
      </c>
      <c r="E367" s="172" t="s">
        <v>32</v>
      </c>
      <c r="F367" s="173" t="s">
        <v>444</v>
      </c>
      <c r="H367" s="174">
        <v>0.54900000000000004</v>
      </c>
      <c r="I367" s="175"/>
      <c r="L367" s="171"/>
      <c r="M367" s="176"/>
      <c r="T367" s="177"/>
      <c r="AT367" s="172" t="s">
        <v>360</v>
      </c>
      <c r="AU367" s="172" t="s">
        <v>87</v>
      </c>
      <c r="AV367" s="14" t="s">
        <v>133</v>
      </c>
      <c r="AW367" s="14" t="s">
        <v>39</v>
      </c>
      <c r="AX367" s="14" t="s">
        <v>85</v>
      </c>
      <c r="AY367" s="172" t="s">
        <v>348</v>
      </c>
    </row>
    <row r="368" spans="2:65" s="13" customFormat="1" ht="10.199999999999999">
      <c r="B368" s="160"/>
      <c r="D368" s="154" t="s">
        <v>360</v>
      </c>
      <c r="F368" s="162" t="s">
        <v>2687</v>
      </c>
      <c r="H368" s="163">
        <v>1.0980000000000001</v>
      </c>
      <c r="I368" s="164"/>
      <c r="L368" s="160"/>
      <c r="M368" s="165"/>
      <c r="T368" s="166"/>
      <c r="AT368" s="161" t="s">
        <v>360</v>
      </c>
      <c r="AU368" s="161" t="s">
        <v>87</v>
      </c>
      <c r="AV368" s="13" t="s">
        <v>87</v>
      </c>
      <c r="AW368" s="13" t="s">
        <v>4</v>
      </c>
      <c r="AX368" s="13" t="s">
        <v>85</v>
      </c>
      <c r="AY368" s="161" t="s">
        <v>348</v>
      </c>
    </row>
    <row r="369" spans="2:65" s="1" customFormat="1" ht="16.5" customHeight="1">
      <c r="B369" s="33"/>
      <c r="C369" s="178" t="s">
        <v>643</v>
      </c>
      <c r="D369" s="178" t="s">
        <v>496</v>
      </c>
      <c r="E369" s="179" t="s">
        <v>1797</v>
      </c>
      <c r="F369" s="180" t="s">
        <v>1798</v>
      </c>
      <c r="G369" s="181" t="s">
        <v>408</v>
      </c>
      <c r="H369" s="182">
        <v>1.0980000000000001</v>
      </c>
      <c r="I369" s="183"/>
      <c r="J369" s="184">
        <f>ROUND(I369*H369,2)</f>
        <v>0</v>
      </c>
      <c r="K369" s="180" t="s">
        <v>356</v>
      </c>
      <c r="L369" s="185"/>
      <c r="M369" s="186" t="s">
        <v>32</v>
      </c>
      <c r="N369" s="187" t="s">
        <v>49</v>
      </c>
      <c r="P369" s="145">
        <f>O369*H369</f>
        <v>0</v>
      </c>
      <c r="Q369" s="145">
        <v>1</v>
      </c>
      <c r="R369" s="145">
        <f>Q369*H369</f>
        <v>1.0980000000000001</v>
      </c>
      <c r="S369" s="145">
        <v>0</v>
      </c>
      <c r="T369" s="146">
        <f>S369*H369</f>
        <v>0</v>
      </c>
      <c r="AR369" s="147" t="s">
        <v>433</v>
      </c>
      <c r="AT369" s="147" t="s">
        <v>496</v>
      </c>
      <c r="AU369" s="147" t="s">
        <v>87</v>
      </c>
      <c r="AY369" s="17" t="s">
        <v>348</v>
      </c>
      <c r="BE369" s="148">
        <f>IF(N369="základní",J369,0)</f>
        <v>0</v>
      </c>
      <c r="BF369" s="148">
        <f>IF(N369="snížená",J369,0)</f>
        <v>0</v>
      </c>
      <c r="BG369" s="148">
        <f>IF(N369="zákl. přenesená",J369,0)</f>
        <v>0</v>
      </c>
      <c r="BH369" s="148">
        <f>IF(N369="sníž. přenesená",J369,0)</f>
        <v>0</v>
      </c>
      <c r="BI369" s="148">
        <f>IF(N369="nulová",J369,0)</f>
        <v>0</v>
      </c>
      <c r="BJ369" s="17" t="s">
        <v>85</v>
      </c>
      <c r="BK369" s="148">
        <f>ROUND(I369*H369,2)</f>
        <v>0</v>
      </c>
      <c r="BL369" s="17" t="s">
        <v>133</v>
      </c>
      <c r="BM369" s="147" t="s">
        <v>2688</v>
      </c>
    </row>
    <row r="370" spans="2:65" s="12" customFormat="1" ht="10.199999999999999">
      <c r="B370" s="153"/>
      <c r="D370" s="154" t="s">
        <v>360</v>
      </c>
      <c r="E370" s="155" t="s">
        <v>32</v>
      </c>
      <c r="F370" s="156" t="s">
        <v>1792</v>
      </c>
      <c r="H370" s="155" t="s">
        <v>32</v>
      </c>
      <c r="I370" s="157"/>
      <c r="L370" s="153"/>
      <c r="M370" s="158"/>
      <c r="T370" s="159"/>
      <c r="AT370" s="155" t="s">
        <v>360</v>
      </c>
      <c r="AU370" s="155" t="s">
        <v>87</v>
      </c>
      <c r="AV370" s="12" t="s">
        <v>85</v>
      </c>
      <c r="AW370" s="12" t="s">
        <v>39</v>
      </c>
      <c r="AX370" s="12" t="s">
        <v>78</v>
      </c>
      <c r="AY370" s="155" t="s">
        <v>348</v>
      </c>
    </row>
    <row r="371" spans="2:65" s="13" customFormat="1" ht="10.199999999999999">
      <c r="B371" s="160"/>
      <c r="D371" s="154" t="s">
        <v>360</v>
      </c>
      <c r="E371" s="161" t="s">
        <v>32</v>
      </c>
      <c r="F371" s="162" t="s">
        <v>2685</v>
      </c>
      <c r="H371" s="163">
        <v>0.222</v>
      </c>
      <c r="I371" s="164"/>
      <c r="L371" s="160"/>
      <c r="M371" s="165"/>
      <c r="T371" s="166"/>
      <c r="AT371" s="161" t="s">
        <v>360</v>
      </c>
      <c r="AU371" s="161" t="s">
        <v>87</v>
      </c>
      <c r="AV371" s="13" t="s">
        <v>87</v>
      </c>
      <c r="AW371" s="13" t="s">
        <v>39</v>
      </c>
      <c r="AX371" s="13" t="s">
        <v>78</v>
      </c>
      <c r="AY371" s="161" t="s">
        <v>348</v>
      </c>
    </row>
    <row r="372" spans="2:65" s="12" customFormat="1" ht="10.199999999999999">
      <c r="B372" s="153"/>
      <c r="D372" s="154" t="s">
        <v>360</v>
      </c>
      <c r="E372" s="155" t="s">
        <v>32</v>
      </c>
      <c r="F372" s="156" t="s">
        <v>1794</v>
      </c>
      <c r="H372" s="155" t="s">
        <v>32</v>
      </c>
      <c r="I372" s="157"/>
      <c r="L372" s="153"/>
      <c r="M372" s="158"/>
      <c r="T372" s="159"/>
      <c r="AT372" s="155" t="s">
        <v>360</v>
      </c>
      <c r="AU372" s="155" t="s">
        <v>87</v>
      </c>
      <c r="AV372" s="12" t="s">
        <v>85</v>
      </c>
      <c r="AW372" s="12" t="s">
        <v>39</v>
      </c>
      <c r="AX372" s="12" t="s">
        <v>78</v>
      </c>
      <c r="AY372" s="155" t="s">
        <v>348</v>
      </c>
    </row>
    <row r="373" spans="2:65" s="13" customFormat="1" ht="10.199999999999999">
      <c r="B373" s="160"/>
      <c r="D373" s="154" t="s">
        <v>360</v>
      </c>
      <c r="E373" s="161" t="s">
        <v>32</v>
      </c>
      <c r="F373" s="162" t="s">
        <v>2686</v>
      </c>
      <c r="H373" s="163">
        <v>0.32700000000000001</v>
      </c>
      <c r="I373" s="164"/>
      <c r="L373" s="160"/>
      <c r="M373" s="165"/>
      <c r="T373" s="166"/>
      <c r="AT373" s="161" t="s">
        <v>360</v>
      </c>
      <c r="AU373" s="161" t="s">
        <v>87</v>
      </c>
      <c r="AV373" s="13" t="s">
        <v>87</v>
      </c>
      <c r="AW373" s="13" t="s">
        <v>39</v>
      </c>
      <c r="AX373" s="13" t="s">
        <v>78</v>
      </c>
      <c r="AY373" s="161" t="s">
        <v>348</v>
      </c>
    </row>
    <row r="374" spans="2:65" s="14" customFormat="1" ht="10.199999999999999">
      <c r="B374" s="171"/>
      <c r="D374" s="154" t="s">
        <v>360</v>
      </c>
      <c r="E374" s="172" t="s">
        <v>32</v>
      </c>
      <c r="F374" s="173" t="s">
        <v>444</v>
      </c>
      <c r="H374" s="174">
        <v>0.54900000000000004</v>
      </c>
      <c r="I374" s="175"/>
      <c r="L374" s="171"/>
      <c r="M374" s="176"/>
      <c r="T374" s="177"/>
      <c r="AT374" s="172" t="s">
        <v>360</v>
      </c>
      <c r="AU374" s="172" t="s">
        <v>87</v>
      </c>
      <c r="AV374" s="14" t="s">
        <v>133</v>
      </c>
      <c r="AW374" s="14" t="s">
        <v>39</v>
      </c>
      <c r="AX374" s="14" t="s">
        <v>85</v>
      </c>
      <c r="AY374" s="172" t="s">
        <v>348</v>
      </c>
    </row>
    <row r="375" spans="2:65" s="13" customFormat="1" ht="10.199999999999999">
      <c r="B375" s="160"/>
      <c r="D375" s="154" t="s">
        <v>360</v>
      </c>
      <c r="F375" s="162" t="s">
        <v>2687</v>
      </c>
      <c r="H375" s="163">
        <v>1.0980000000000001</v>
      </c>
      <c r="I375" s="164"/>
      <c r="L375" s="160"/>
      <c r="M375" s="165"/>
      <c r="T375" s="166"/>
      <c r="AT375" s="161" t="s">
        <v>360</v>
      </c>
      <c r="AU375" s="161" t="s">
        <v>87</v>
      </c>
      <c r="AV375" s="13" t="s">
        <v>87</v>
      </c>
      <c r="AW375" s="13" t="s">
        <v>4</v>
      </c>
      <c r="AX375" s="13" t="s">
        <v>85</v>
      </c>
      <c r="AY375" s="161" t="s">
        <v>348</v>
      </c>
    </row>
    <row r="376" spans="2:65" s="1" customFormat="1" ht="16.5" customHeight="1">
      <c r="B376" s="33"/>
      <c r="C376" s="178" t="s">
        <v>647</v>
      </c>
      <c r="D376" s="178" t="s">
        <v>496</v>
      </c>
      <c r="E376" s="179" t="s">
        <v>1800</v>
      </c>
      <c r="F376" s="180" t="s">
        <v>1801</v>
      </c>
      <c r="G376" s="181" t="s">
        <v>408</v>
      </c>
      <c r="H376" s="182">
        <v>39.636000000000003</v>
      </c>
      <c r="I376" s="183"/>
      <c r="J376" s="184">
        <f>ROUND(I376*H376,2)</f>
        <v>0</v>
      </c>
      <c r="K376" s="180" t="s">
        <v>356</v>
      </c>
      <c r="L376" s="185"/>
      <c r="M376" s="186" t="s">
        <v>32</v>
      </c>
      <c r="N376" s="187" t="s">
        <v>49</v>
      </c>
      <c r="P376" s="145">
        <f>O376*H376</f>
        <v>0</v>
      </c>
      <c r="Q376" s="145">
        <v>1</v>
      </c>
      <c r="R376" s="145">
        <f>Q376*H376</f>
        <v>39.636000000000003</v>
      </c>
      <c r="S376" s="145">
        <v>0</v>
      </c>
      <c r="T376" s="146">
        <f>S376*H376</f>
        <v>0</v>
      </c>
      <c r="AR376" s="147" t="s">
        <v>433</v>
      </c>
      <c r="AT376" s="147" t="s">
        <v>496</v>
      </c>
      <c r="AU376" s="147" t="s">
        <v>87</v>
      </c>
      <c r="AY376" s="17" t="s">
        <v>348</v>
      </c>
      <c r="BE376" s="148">
        <f>IF(N376="základní",J376,0)</f>
        <v>0</v>
      </c>
      <c r="BF376" s="148">
        <f>IF(N376="snížená",J376,0)</f>
        <v>0</v>
      </c>
      <c r="BG376" s="148">
        <f>IF(N376="zákl. přenesená",J376,0)</f>
        <v>0</v>
      </c>
      <c r="BH376" s="148">
        <f>IF(N376="sníž. přenesená",J376,0)</f>
        <v>0</v>
      </c>
      <c r="BI376" s="148">
        <f>IF(N376="nulová",J376,0)</f>
        <v>0</v>
      </c>
      <c r="BJ376" s="17" t="s">
        <v>85</v>
      </c>
      <c r="BK376" s="148">
        <f>ROUND(I376*H376,2)</f>
        <v>0</v>
      </c>
      <c r="BL376" s="17" t="s">
        <v>133</v>
      </c>
      <c r="BM376" s="147" t="s">
        <v>2689</v>
      </c>
    </row>
    <row r="377" spans="2:65" s="12" customFormat="1" ht="10.199999999999999">
      <c r="B377" s="153"/>
      <c r="D377" s="154" t="s">
        <v>360</v>
      </c>
      <c r="E377" s="155" t="s">
        <v>32</v>
      </c>
      <c r="F377" s="156" t="s">
        <v>1803</v>
      </c>
      <c r="H377" s="155" t="s">
        <v>32</v>
      </c>
      <c r="I377" s="157"/>
      <c r="L377" s="153"/>
      <c r="M377" s="158"/>
      <c r="T377" s="159"/>
      <c r="AT377" s="155" t="s">
        <v>360</v>
      </c>
      <c r="AU377" s="155" t="s">
        <v>87</v>
      </c>
      <c r="AV377" s="12" t="s">
        <v>85</v>
      </c>
      <c r="AW377" s="12" t="s">
        <v>39</v>
      </c>
      <c r="AX377" s="12" t="s">
        <v>78</v>
      </c>
      <c r="AY377" s="155" t="s">
        <v>348</v>
      </c>
    </row>
    <row r="378" spans="2:65" s="13" customFormat="1" ht="10.199999999999999">
      <c r="B378" s="160"/>
      <c r="D378" s="154" t="s">
        <v>360</v>
      </c>
      <c r="E378" s="161" t="s">
        <v>32</v>
      </c>
      <c r="F378" s="162" t="s">
        <v>2690</v>
      </c>
      <c r="H378" s="163">
        <v>20.58</v>
      </c>
      <c r="I378" s="164"/>
      <c r="L378" s="160"/>
      <c r="M378" s="165"/>
      <c r="T378" s="166"/>
      <c r="AT378" s="161" t="s">
        <v>360</v>
      </c>
      <c r="AU378" s="161" t="s">
        <v>87</v>
      </c>
      <c r="AV378" s="13" t="s">
        <v>87</v>
      </c>
      <c r="AW378" s="13" t="s">
        <v>39</v>
      </c>
      <c r="AX378" s="13" t="s">
        <v>78</v>
      </c>
      <c r="AY378" s="161" t="s">
        <v>348</v>
      </c>
    </row>
    <row r="379" spans="2:65" s="13" customFormat="1" ht="10.199999999999999">
      <c r="B379" s="160"/>
      <c r="D379" s="154" t="s">
        <v>360</v>
      </c>
      <c r="E379" s="161" t="s">
        <v>32</v>
      </c>
      <c r="F379" s="162" t="s">
        <v>2691</v>
      </c>
      <c r="H379" s="163">
        <v>-0.76200000000000001</v>
      </c>
      <c r="I379" s="164"/>
      <c r="L379" s="160"/>
      <c r="M379" s="165"/>
      <c r="T379" s="166"/>
      <c r="AT379" s="161" t="s">
        <v>360</v>
      </c>
      <c r="AU379" s="161" t="s">
        <v>87</v>
      </c>
      <c r="AV379" s="13" t="s">
        <v>87</v>
      </c>
      <c r="AW379" s="13" t="s">
        <v>39</v>
      </c>
      <c r="AX379" s="13" t="s">
        <v>78</v>
      </c>
      <c r="AY379" s="161" t="s">
        <v>348</v>
      </c>
    </row>
    <row r="380" spans="2:65" s="14" customFormat="1" ht="10.199999999999999">
      <c r="B380" s="171"/>
      <c r="D380" s="154" t="s">
        <v>360</v>
      </c>
      <c r="E380" s="172" t="s">
        <v>32</v>
      </c>
      <c r="F380" s="173" t="s">
        <v>444</v>
      </c>
      <c r="H380" s="174">
        <v>19.818000000000001</v>
      </c>
      <c r="I380" s="175"/>
      <c r="L380" s="171"/>
      <c r="M380" s="176"/>
      <c r="T380" s="177"/>
      <c r="AT380" s="172" t="s">
        <v>360</v>
      </c>
      <c r="AU380" s="172" t="s">
        <v>87</v>
      </c>
      <c r="AV380" s="14" t="s">
        <v>133</v>
      </c>
      <c r="AW380" s="14" t="s">
        <v>39</v>
      </c>
      <c r="AX380" s="14" t="s">
        <v>85</v>
      </c>
      <c r="AY380" s="172" t="s">
        <v>348</v>
      </c>
    </row>
    <row r="381" spans="2:65" s="13" customFormat="1" ht="10.199999999999999">
      <c r="B381" s="160"/>
      <c r="D381" s="154" t="s">
        <v>360</v>
      </c>
      <c r="F381" s="162" t="s">
        <v>2692</v>
      </c>
      <c r="H381" s="163">
        <v>39.636000000000003</v>
      </c>
      <c r="I381" s="164"/>
      <c r="L381" s="160"/>
      <c r="M381" s="165"/>
      <c r="T381" s="166"/>
      <c r="AT381" s="161" t="s">
        <v>360</v>
      </c>
      <c r="AU381" s="161" t="s">
        <v>87</v>
      </c>
      <c r="AV381" s="13" t="s">
        <v>87</v>
      </c>
      <c r="AW381" s="13" t="s">
        <v>4</v>
      </c>
      <c r="AX381" s="13" t="s">
        <v>85</v>
      </c>
      <c r="AY381" s="161" t="s">
        <v>348</v>
      </c>
    </row>
    <row r="382" spans="2:65" s="1" customFormat="1" ht="16.5" customHeight="1">
      <c r="B382" s="33"/>
      <c r="C382" s="178" t="s">
        <v>649</v>
      </c>
      <c r="D382" s="178" t="s">
        <v>496</v>
      </c>
      <c r="E382" s="179" t="s">
        <v>1807</v>
      </c>
      <c r="F382" s="180" t="s">
        <v>1808</v>
      </c>
      <c r="G382" s="181" t="s">
        <v>408</v>
      </c>
      <c r="H382" s="182">
        <v>2.1259999999999999</v>
      </c>
      <c r="I382" s="183"/>
      <c r="J382" s="184">
        <f>ROUND(I382*H382,2)</f>
        <v>0</v>
      </c>
      <c r="K382" s="180" t="s">
        <v>356</v>
      </c>
      <c r="L382" s="185"/>
      <c r="M382" s="186" t="s">
        <v>32</v>
      </c>
      <c r="N382" s="187" t="s">
        <v>49</v>
      </c>
      <c r="P382" s="145">
        <f>O382*H382</f>
        <v>0</v>
      </c>
      <c r="Q382" s="145">
        <v>1</v>
      </c>
      <c r="R382" s="145">
        <f>Q382*H382</f>
        <v>2.1259999999999999</v>
      </c>
      <c r="S382" s="145">
        <v>0</v>
      </c>
      <c r="T382" s="146">
        <f>S382*H382</f>
        <v>0</v>
      </c>
      <c r="AR382" s="147" t="s">
        <v>433</v>
      </c>
      <c r="AT382" s="147" t="s">
        <v>496</v>
      </c>
      <c r="AU382" s="147" t="s">
        <v>87</v>
      </c>
      <c r="AY382" s="17" t="s">
        <v>348</v>
      </c>
      <c r="BE382" s="148">
        <f>IF(N382="základní",J382,0)</f>
        <v>0</v>
      </c>
      <c r="BF382" s="148">
        <f>IF(N382="snížená",J382,0)</f>
        <v>0</v>
      </c>
      <c r="BG382" s="148">
        <f>IF(N382="zákl. přenesená",J382,0)</f>
        <v>0</v>
      </c>
      <c r="BH382" s="148">
        <f>IF(N382="sníž. přenesená",J382,0)</f>
        <v>0</v>
      </c>
      <c r="BI382" s="148">
        <f>IF(N382="nulová",J382,0)</f>
        <v>0</v>
      </c>
      <c r="BJ382" s="17" t="s">
        <v>85</v>
      </c>
      <c r="BK382" s="148">
        <f>ROUND(I382*H382,2)</f>
        <v>0</v>
      </c>
      <c r="BL382" s="17" t="s">
        <v>133</v>
      </c>
      <c r="BM382" s="147" t="s">
        <v>2693</v>
      </c>
    </row>
    <row r="383" spans="2:65" s="12" customFormat="1" ht="10.199999999999999">
      <c r="B383" s="153"/>
      <c r="D383" s="154" t="s">
        <v>360</v>
      </c>
      <c r="E383" s="155" t="s">
        <v>32</v>
      </c>
      <c r="F383" s="156" t="s">
        <v>1810</v>
      </c>
      <c r="H383" s="155" t="s">
        <v>32</v>
      </c>
      <c r="I383" s="157"/>
      <c r="L383" s="153"/>
      <c r="M383" s="158"/>
      <c r="T383" s="159"/>
      <c r="AT383" s="155" t="s">
        <v>360</v>
      </c>
      <c r="AU383" s="155" t="s">
        <v>87</v>
      </c>
      <c r="AV383" s="12" t="s">
        <v>85</v>
      </c>
      <c r="AW383" s="12" t="s">
        <v>39</v>
      </c>
      <c r="AX383" s="12" t="s">
        <v>78</v>
      </c>
      <c r="AY383" s="155" t="s">
        <v>348</v>
      </c>
    </row>
    <row r="384" spans="2:65" s="13" customFormat="1" ht="10.199999999999999">
      <c r="B384" s="160"/>
      <c r="D384" s="154" t="s">
        <v>360</v>
      </c>
      <c r="E384" s="161" t="s">
        <v>32</v>
      </c>
      <c r="F384" s="162" t="s">
        <v>2694</v>
      </c>
      <c r="H384" s="163">
        <v>1.111</v>
      </c>
      <c r="I384" s="164"/>
      <c r="L384" s="160"/>
      <c r="M384" s="165"/>
      <c r="T384" s="166"/>
      <c r="AT384" s="161" t="s">
        <v>360</v>
      </c>
      <c r="AU384" s="161" t="s">
        <v>87</v>
      </c>
      <c r="AV384" s="13" t="s">
        <v>87</v>
      </c>
      <c r="AW384" s="13" t="s">
        <v>39</v>
      </c>
      <c r="AX384" s="13" t="s">
        <v>78</v>
      </c>
      <c r="AY384" s="161" t="s">
        <v>348</v>
      </c>
    </row>
    <row r="385" spans="2:65" s="12" customFormat="1" ht="10.199999999999999">
      <c r="B385" s="153"/>
      <c r="D385" s="154" t="s">
        <v>360</v>
      </c>
      <c r="E385" s="155" t="s">
        <v>32</v>
      </c>
      <c r="F385" s="156" t="s">
        <v>1812</v>
      </c>
      <c r="H385" s="155" t="s">
        <v>32</v>
      </c>
      <c r="I385" s="157"/>
      <c r="L385" s="153"/>
      <c r="M385" s="158"/>
      <c r="T385" s="159"/>
      <c r="AT385" s="155" t="s">
        <v>360</v>
      </c>
      <c r="AU385" s="155" t="s">
        <v>87</v>
      </c>
      <c r="AV385" s="12" t="s">
        <v>85</v>
      </c>
      <c r="AW385" s="12" t="s">
        <v>39</v>
      </c>
      <c r="AX385" s="12" t="s">
        <v>78</v>
      </c>
      <c r="AY385" s="155" t="s">
        <v>348</v>
      </c>
    </row>
    <row r="386" spans="2:65" s="13" customFormat="1" ht="10.199999999999999">
      <c r="B386" s="160"/>
      <c r="D386" s="154" t="s">
        <v>360</v>
      </c>
      <c r="E386" s="161" t="s">
        <v>32</v>
      </c>
      <c r="F386" s="162" t="s">
        <v>2695</v>
      </c>
      <c r="H386" s="163">
        <v>0.218</v>
      </c>
      <c r="I386" s="164"/>
      <c r="L386" s="160"/>
      <c r="M386" s="165"/>
      <c r="T386" s="166"/>
      <c r="AT386" s="161" t="s">
        <v>360</v>
      </c>
      <c r="AU386" s="161" t="s">
        <v>87</v>
      </c>
      <c r="AV386" s="13" t="s">
        <v>87</v>
      </c>
      <c r="AW386" s="13" t="s">
        <v>39</v>
      </c>
      <c r="AX386" s="13" t="s">
        <v>78</v>
      </c>
      <c r="AY386" s="161" t="s">
        <v>348</v>
      </c>
    </row>
    <row r="387" spans="2:65" s="14" customFormat="1" ht="10.199999999999999">
      <c r="B387" s="171"/>
      <c r="D387" s="154" t="s">
        <v>360</v>
      </c>
      <c r="E387" s="172" t="s">
        <v>32</v>
      </c>
      <c r="F387" s="173" t="s">
        <v>444</v>
      </c>
      <c r="H387" s="174">
        <v>1.329</v>
      </c>
      <c r="I387" s="175"/>
      <c r="L387" s="171"/>
      <c r="M387" s="176"/>
      <c r="T387" s="177"/>
      <c r="AT387" s="172" t="s">
        <v>360</v>
      </c>
      <c r="AU387" s="172" t="s">
        <v>87</v>
      </c>
      <c r="AV387" s="14" t="s">
        <v>133</v>
      </c>
      <c r="AW387" s="14" t="s">
        <v>39</v>
      </c>
      <c r="AX387" s="14" t="s">
        <v>85</v>
      </c>
      <c r="AY387" s="172" t="s">
        <v>348</v>
      </c>
    </row>
    <row r="388" spans="2:65" s="13" customFormat="1" ht="10.199999999999999">
      <c r="B388" s="160"/>
      <c r="D388" s="154" t="s">
        <v>360</v>
      </c>
      <c r="F388" s="162" t="s">
        <v>2696</v>
      </c>
      <c r="H388" s="163">
        <v>2.1259999999999999</v>
      </c>
      <c r="I388" s="164"/>
      <c r="L388" s="160"/>
      <c r="M388" s="165"/>
      <c r="T388" s="166"/>
      <c r="AT388" s="161" t="s">
        <v>360</v>
      </c>
      <c r="AU388" s="161" t="s">
        <v>87</v>
      </c>
      <c r="AV388" s="13" t="s">
        <v>87</v>
      </c>
      <c r="AW388" s="13" t="s">
        <v>4</v>
      </c>
      <c r="AX388" s="13" t="s">
        <v>85</v>
      </c>
      <c r="AY388" s="161" t="s">
        <v>348</v>
      </c>
    </row>
    <row r="389" spans="2:65" s="1" customFormat="1" ht="16.5" customHeight="1">
      <c r="B389" s="33"/>
      <c r="C389" s="178" t="s">
        <v>652</v>
      </c>
      <c r="D389" s="178" t="s">
        <v>496</v>
      </c>
      <c r="E389" s="179" t="s">
        <v>1600</v>
      </c>
      <c r="F389" s="180" t="s">
        <v>1601</v>
      </c>
      <c r="G389" s="181" t="s">
        <v>408</v>
      </c>
      <c r="H389" s="182">
        <v>4.6580000000000004</v>
      </c>
      <c r="I389" s="183"/>
      <c r="J389" s="184">
        <f>ROUND(I389*H389,2)</f>
        <v>0</v>
      </c>
      <c r="K389" s="180" t="s">
        <v>737</v>
      </c>
      <c r="L389" s="185"/>
      <c r="M389" s="186" t="s">
        <v>32</v>
      </c>
      <c r="N389" s="187" t="s">
        <v>49</v>
      </c>
      <c r="P389" s="145">
        <f>O389*H389</f>
        <v>0</v>
      </c>
      <c r="Q389" s="145">
        <v>1</v>
      </c>
      <c r="R389" s="145">
        <f>Q389*H389</f>
        <v>4.6580000000000004</v>
      </c>
      <c r="S389" s="145">
        <v>0</v>
      </c>
      <c r="T389" s="146">
        <f>S389*H389</f>
        <v>0</v>
      </c>
      <c r="AR389" s="147" t="s">
        <v>433</v>
      </c>
      <c r="AT389" s="147" t="s">
        <v>496</v>
      </c>
      <c r="AU389" s="147" t="s">
        <v>87</v>
      </c>
      <c r="AY389" s="17" t="s">
        <v>348</v>
      </c>
      <c r="BE389" s="148">
        <f>IF(N389="základní",J389,0)</f>
        <v>0</v>
      </c>
      <c r="BF389" s="148">
        <f>IF(N389="snížená",J389,0)</f>
        <v>0</v>
      </c>
      <c r="BG389" s="148">
        <f>IF(N389="zákl. přenesená",J389,0)</f>
        <v>0</v>
      </c>
      <c r="BH389" s="148">
        <f>IF(N389="sníž. přenesená",J389,0)</f>
        <v>0</v>
      </c>
      <c r="BI389" s="148">
        <f>IF(N389="nulová",J389,0)</f>
        <v>0</v>
      </c>
      <c r="BJ389" s="17" t="s">
        <v>85</v>
      </c>
      <c r="BK389" s="148">
        <f>ROUND(I389*H389,2)</f>
        <v>0</v>
      </c>
      <c r="BL389" s="17" t="s">
        <v>133</v>
      </c>
      <c r="BM389" s="147" t="s">
        <v>2697</v>
      </c>
    </row>
    <row r="390" spans="2:65" s="12" customFormat="1" ht="10.199999999999999">
      <c r="B390" s="153"/>
      <c r="D390" s="154" t="s">
        <v>360</v>
      </c>
      <c r="E390" s="155" t="s">
        <v>32</v>
      </c>
      <c r="F390" s="156" t="s">
        <v>1816</v>
      </c>
      <c r="H390" s="155" t="s">
        <v>32</v>
      </c>
      <c r="I390" s="157"/>
      <c r="L390" s="153"/>
      <c r="M390" s="158"/>
      <c r="T390" s="159"/>
      <c r="AT390" s="155" t="s">
        <v>360</v>
      </c>
      <c r="AU390" s="155" t="s">
        <v>87</v>
      </c>
      <c r="AV390" s="12" t="s">
        <v>85</v>
      </c>
      <c r="AW390" s="12" t="s">
        <v>39</v>
      </c>
      <c r="AX390" s="12" t="s">
        <v>78</v>
      </c>
      <c r="AY390" s="155" t="s">
        <v>348</v>
      </c>
    </row>
    <row r="391" spans="2:65" s="13" customFormat="1" ht="10.199999999999999">
      <c r="B391" s="160"/>
      <c r="D391" s="154" t="s">
        <v>360</v>
      </c>
      <c r="E391" s="161" t="s">
        <v>32</v>
      </c>
      <c r="F391" s="162" t="s">
        <v>2698</v>
      </c>
      <c r="H391" s="163">
        <v>0.33300000000000002</v>
      </c>
      <c r="I391" s="164"/>
      <c r="L391" s="160"/>
      <c r="M391" s="165"/>
      <c r="T391" s="166"/>
      <c r="AT391" s="161" t="s">
        <v>360</v>
      </c>
      <c r="AU391" s="161" t="s">
        <v>87</v>
      </c>
      <c r="AV391" s="13" t="s">
        <v>87</v>
      </c>
      <c r="AW391" s="13" t="s">
        <v>39</v>
      </c>
      <c r="AX391" s="13" t="s">
        <v>78</v>
      </c>
      <c r="AY391" s="161" t="s">
        <v>348</v>
      </c>
    </row>
    <row r="392" spans="2:65" s="12" customFormat="1" ht="10.199999999999999">
      <c r="B392" s="153"/>
      <c r="D392" s="154" t="s">
        <v>360</v>
      </c>
      <c r="E392" s="155" t="s">
        <v>32</v>
      </c>
      <c r="F392" s="156" t="s">
        <v>1818</v>
      </c>
      <c r="H392" s="155" t="s">
        <v>32</v>
      </c>
      <c r="I392" s="157"/>
      <c r="L392" s="153"/>
      <c r="M392" s="158"/>
      <c r="T392" s="159"/>
      <c r="AT392" s="155" t="s">
        <v>360</v>
      </c>
      <c r="AU392" s="155" t="s">
        <v>87</v>
      </c>
      <c r="AV392" s="12" t="s">
        <v>85</v>
      </c>
      <c r="AW392" s="12" t="s">
        <v>39</v>
      </c>
      <c r="AX392" s="12" t="s">
        <v>78</v>
      </c>
      <c r="AY392" s="155" t="s">
        <v>348</v>
      </c>
    </row>
    <row r="393" spans="2:65" s="13" customFormat="1" ht="10.199999999999999">
      <c r="B393" s="160"/>
      <c r="D393" s="154" t="s">
        <v>360</v>
      </c>
      <c r="E393" s="161" t="s">
        <v>32</v>
      </c>
      <c r="F393" s="162" t="s">
        <v>2699</v>
      </c>
      <c r="H393" s="163">
        <v>2.94</v>
      </c>
      <c r="I393" s="164"/>
      <c r="L393" s="160"/>
      <c r="M393" s="165"/>
      <c r="T393" s="166"/>
      <c r="AT393" s="161" t="s">
        <v>360</v>
      </c>
      <c r="AU393" s="161" t="s">
        <v>87</v>
      </c>
      <c r="AV393" s="13" t="s">
        <v>87</v>
      </c>
      <c r="AW393" s="13" t="s">
        <v>39</v>
      </c>
      <c r="AX393" s="13" t="s">
        <v>78</v>
      </c>
      <c r="AY393" s="161" t="s">
        <v>348</v>
      </c>
    </row>
    <row r="394" spans="2:65" s="13" customFormat="1" ht="10.199999999999999">
      <c r="B394" s="160"/>
      <c r="D394" s="154" t="s">
        <v>360</v>
      </c>
      <c r="E394" s="161" t="s">
        <v>32</v>
      </c>
      <c r="F394" s="162" t="s">
        <v>2700</v>
      </c>
      <c r="H394" s="163">
        <v>-0.109</v>
      </c>
      <c r="I394" s="164"/>
      <c r="L394" s="160"/>
      <c r="M394" s="165"/>
      <c r="T394" s="166"/>
      <c r="AT394" s="161" t="s">
        <v>360</v>
      </c>
      <c r="AU394" s="161" t="s">
        <v>87</v>
      </c>
      <c r="AV394" s="13" t="s">
        <v>87</v>
      </c>
      <c r="AW394" s="13" t="s">
        <v>39</v>
      </c>
      <c r="AX394" s="13" t="s">
        <v>78</v>
      </c>
      <c r="AY394" s="161" t="s">
        <v>348</v>
      </c>
    </row>
    <row r="395" spans="2:65" s="12" customFormat="1" ht="10.199999999999999">
      <c r="B395" s="153"/>
      <c r="D395" s="154" t="s">
        <v>360</v>
      </c>
      <c r="E395" s="155" t="s">
        <v>32</v>
      </c>
      <c r="F395" s="156" t="s">
        <v>1821</v>
      </c>
      <c r="H395" s="155" t="s">
        <v>32</v>
      </c>
      <c r="I395" s="157"/>
      <c r="L395" s="153"/>
      <c r="M395" s="158"/>
      <c r="T395" s="159"/>
      <c r="AT395" s="155" t="s">
        <v>360</v>
      </c>
      <c r="AU395" s="155" t="s">
        <v>87</v>
      </c>
      <c r="AV395" s="12" t="s">
        <v>85</v>
      </c>
      <c r="AW395" s="12" t="s">
        <v>39</v>
      </c>
      <c r="AX395" s="12" t="s">
        <v>78</v>
      </c>
      <c r="AY395" s="155" t="s">
        <v>348</v>
      </c>
    </row>
    <row r="396" spans="2:65" s="13" customFormat="1" ht="10.199999999999999">
      <c r="B396" s="160"/>
      <c r="D396" s="154" t="s">
        <v>360</v>
      </c>
      <c r="E396" s="161" t="s">
        <v>32</v>
      </c>
      <c r="F396" s="162" t="s">
        <v>2701</v>
      </c>
      <c r="H396" s="163">
        <v>0.16300000000000001</v>
      </c>
      <c r="I396" s="164"/>
      <c r="L396" s="160"/>
      <c r="M396" s="165"/>
      <c r="T396" s="166"/>
      <c r="AT396" s="161" t="s">
        <v>360</v>
      </c>
      <c r="AU396" s="161" t="s">
        <v>87</v>
      </c>
      <c r="AV396" s="13" t="s">
        <v>87</v>
      </c>
      <c r="AW396" s="13" t="s">
        <v>39</v>
      </c>
      <c r="AX396" s="13" t="s">
        <v>78</v>
      </c>
      <c r="AY396" s="161" t="s">
        <v>348</v>
      </c>
    </row>
    <row r="397" spans="2:65" s="14" customFormat="1" ht="10.199999999999999">
      <c r="B397" s="171"/>
      <c r="D397" s="154" t="s">
        <v>360</v>
      </c>
      <c r="E397" s="172" t="s">
        <v>32</v>
      </c>
      <c r="F397" s="173" t="s">
        <v>444</v>
      </c>
      <c r="H397" s="174">
        <v>3.327</v>
      </c>
      <c r="I397" s="175"/>
      <c r="L397" s="171"/>
      <c r="M397" s="176"/>
      <c r="T397" s="177"/>
      <c r="AT397" s="172" t="s">
        <v>360</v>
      </c>
      <c r="AU397" s="172" t="s">
        <v>87</v>
      </c>
      <c r="AV397" s="14" t="s">
        <v>133</v>
      </c>
      <c r="AW397" s="14" t="s">
        <v>39</v>
      </c>
      <c r="AX397" s="14" t="s">
        <v>85</v>
      </c>
      <c r="AY397" s="172" t="s">
        <v>348</v>
      </c>
    </row>
    <row r="398" spans="2:65" s="13" customFormat="1" ht="10.199999999999999">
      <c r="B398" s="160"/>
      <c r="D398" s="154" t="s">
        <v>360</v>
      </c>
      <c r="F398" s="162" t="s">
        <v>2702</v>
      </c>
      <c r="H398" s="163">
        <v>4.6580000000000004</v>
      </c>
      <c r="I398" s="164"/>
      <c r="L398" s="160"/>
      <c r="M398" s="165"/>
      <c r="T398" s="166"/>
      <c r="AT398" s="161" t="s">
        <v>360</v>
      </c>
      <c r="AU398" s="161" t="s">
        <v>87</v>
      </c>
      <c r="AV398" s="13" t="s">
        <v>87</v>
      </c>
      <c r="AW398" s="13" t="s">
        <v>4</v>
      </c>
      <c r="AX398" s="13" t="s">
        <v>85</v>
      </c>
      <c r="AY398" s="161" t="s">
        <v>348</v>
      </c>
    </row>
    <row r="399" spans="2:65" s="1" customFormat="1" ht="16.5" customHeight="1">
      <c r="B399" s="33"/>
      <c r="C399" s="178" t="s">
        <v>657</v>
      </c>
      <c r="D399" s="178" t="s">
        <v>496</v>
      </c>
      <c r="E399" s="179" t="s">
        <v>1824</v>
      </c>
      <c r="F399" s="180" t="s">
        <v>1825</v>
      </c>
      <c r="G399" s="181" t="s">
        <v>1826</v>
      </c>
      <c r="H399" s="182">
        <v>1</v>
      </c>
      <c r="I399" s="183"/>
      <c r="J399" s="184">
        <f>ROUND(I399*H399,2)</f>
        <v>0</v>
      </c>
      <c r="K399" s="180" t="s">
        <v>737</v>
      </c>
      <c r="L399" s="185"/>
      <c r="M399" s="186" t="s">
        <v>32</v>
      </c>
      <c r="N399" s="187" t="s">
        <v>49</v>
      </c>
      <c r="P399" s="145">
        <f>O399*H399</f>
        <v>0</v>
      </c>
      <c r="Q399" s="145">
        <v>3.0000000000000001E-3</v>
      </c>
      <c r="R399" s="145">
        <f>Q399*H399</f>
        <v>3.0000000000000001E-3</v>
      </c>
      <c r="S399" s="145">
        <v>0</v>
      </c>
      <c r="T399" s="146">
        <f>S399*H399</f>
        <v>0</v>
      </c>
      <c r="AR399" s="147" t="s">
        <v>433</v>
      </c>
      <c r="AT399" s="147" t="s">
        <v>496</v>
      </c>
      <c r="AU399" s="147" t="s">
        <v>87</v>
      </c>
      <c r="AY399" s="17" t="s">
        <v>348</v>
      </c>
      <c r="BE399" s="148">
        <f>IF(N399="základní",J399,0)</f>
        <v>0</v>
      </c>
      <c r="BF399" s="148">
        <f>IF(N399="snížená",J399,0)</f>
        <v>0</v>
      </c>
      <c r="BG399" s="148">
        <f>IF(N399="zákl. přenesená",J399,0)</f>
        <v>0</v>
      </c>
      <c r="BH399" s="148">
        <f>IF(N399="sníž. přenesená",J399,0)</f>
        <v>0</v>
      </c>
      <c r="BI399" s="148">
        <f>IF(N399="nulová",J399,0)</f>
        <v>0</v>
      </c>
      <c r="BJ399" s="17" t="s">
        <v>85</v>
      </c>
      <c r="BK399" s="148">
        <f>ROUND(I399*H399,2)</f>
        <v>0</v>
      </c>
      <c r="BL399" s="17" t="s">
        <v>133</v>
      </c>
      <c r="BM399" s="147" t="s">
        <v>2703</v>
      </c>
    </row>
    <row r="400" spans="2:65" s="12" customFormat="1" ht="10.199999999999999">
      <c r="B400" s="153"/>
      <c r="D400" s="154" t="s">
        <v>360</v>
      </c>
      <c r="E400" s="155" t="s">
        <v>32</v>
      </c>
      <c r="F400" s="156" t="s">
        <v>1782</v>
      </c>
      <c r="H400" s="155" t="s">
        <v>32</v>
      </c>
      <c r="I400" s="157"/>
      <c r="L400" s="153"/>
      <c r="M400" s="158"/>
      <c r="T400" s="159"/>
      <c r="AT400" s="155" t="s">
        <v>360</v>
      </c>
      <c r="AU400" s="155" t="s">
        <v>87</v>
      </c>
      <c r="AV400" s="12" t="s">
        <v>85</v>
      </c>
      <c r="AW400" s="12" t="s">
        <v>39</v>
      </c>
      <c r="AX400" s="12" t="s">
        <v>78</v>
      </c>
      <c r="AY400" s="155" t="s">
        <v>348</v>
      </c>
    </row>
    <row r="401" spans="2:65" s="12" customFormat="1" ht="10.199999999999999">
      <c r="B401" s="153"/>
      <c r="D401" s="154" t="s">
        <v>360</v>
      </c>
      <c r="E401" s="155" t="s">
        <v>32</v>
      </c>
      <c r="F401" s="156" t="s">
        <v>1828</v>
      </c>
      <c r="H401" s="155" t="s">
        <v>32</v>
      </c>
      <c r="I401" s="157"/>
      <c r="L401" s="153"/>
      <c r="M401" s="158"/>
      <c r="T401" s="159"/>
      <c r="AT401" s="155" t="s">
        <v>360</v>
      </c>
      <c r="AU401" s="155" t="s">
        <v>87</v>
      </c>
      <c r="AV401" s="12" t="s">
        <v>85</v>
      </c>
      <c r="AW401" s="12" t="s">
        <v>39</v>
      </c>
      <c r="AX401" s="12" t="s">
        <v>78</v>
      </c>
      <c r="AY401" s="155" t="s">
        <v>348</v>
      </c>
    </row>
    <row r="402" spans="2:65" s="13" customFormat="1" ht="10.199999999999999">
      <c r="B402" s="160"/>
      <c r="D402" s="154" t="s">
        <v>360</v>
      </c>
      <c r="E402" s="161" t="s">
        <v>32</v>
      </c>
      <c r="F402" s="162" t="s">
        <v>531</v>
      </c>
      <c r="H402" s="163">
        <v>1</v>
      </c>
      <c r="I402" s="164"/>
      <c r="L402" s="160"/>
      <c r="M402" s="165"/>
      <c r="T402" s="166"/>
      <c r="AT402" s="161" t="s">
        <v>360</v>
      </c>
      <c r="AU402" s="161" t="s">
        <v>87</v>
      </c>
      <c r="AV402" s="13" t="s">
        <v>87</v>
      </c>
      <c r="AW402" s="13" t="s">
        <v>39</v>
      </c>
      <c r="AX402" s="13" t="s">
        <v>85</v>
      </c>
      <c r="AY402" s="161" t="s">
        <v>348</v>
      </c>
    </row>
    <row r="403" spans="2:65" s="1" customFormat="1" ht="16.5" customHeight="1">
      <c r="B403" s="33"/>
      <c r="C403" s="178" t="s">
        <v>662</v>
      </c>
      <c r="D403" s="178" t="s">
        <v>496</v>
      </c>
      <c r="E403" s="179" t="s">
        <v>1606</v>
      </c>
      <c r="F403" s="180" t="s">
        <v>1607</v>
      </c>
      <c r="G403" s="181" t="s">
        <v>355</v>
      </c>
      <c r="H403" s="182">
        <v>6.1580000000000004</v>
      </c>
      <c r="I403" s="183"/>
      <c r="J403" s="184">
        <f>ROUND(I403*H403,2)</f>
        <v>0</v>
      </c>
      <c r="K403" s="180" t="s">
        <v>737</v>
      </c>
      <c r="L403" s="185"/>
      <c r="M403" s="186" t="s">
        <v>32</v>
      </c>
      <c r="N403" s="187" t="s">
        <v>49</v>
      </c>
      <c r="P403" s="145">
        <f>O403*H403</f>
        <v>0</v>
      </c>
      <c r="Q403" s="145">
        <v>0</v>
      </c>
      <c r="R403" s="145">
        <f>Q403*H403</f>
        <v>0</v>
      </c>
      <c r="S403" s="145">
        <v>0</v>
      </c>
      <c r="T403" s="146">
        <f>S403*H403</f>
        <v>0</v>
      </c>
      <c r="AR403" s="147" t="s">
        <v>433</v>
      </c>
      <c r="AT403" s="147" t="s">
        <v>496</v>
      </c>
      <c r="AU403" s="147" t="s">
        <v>87</v>
      </c>
      <c r="AY403" s="17" t="s">
        <v>348</v>
      </c>
      <c r="BE403" s="148">
        <f>IF(N403="základní",J403,0)</f>
        <v>0</v>
      </c>
      <c r="BF403" s="148">
        <f>IF(N403="snížená",J403,0)</f>
        <v>0</v>
      </c>
      <c r="BG403" s="148">
        <f>IF(N403="zákl. přenesená",J403,0)</f>
        <v>0</v>
      </c>
      <c r="BH403" s="148">
        <f>IF(N403="sníž. přenesená",J403,0)</f>
        <v>0</v>
      </c>
      <c r="BI403" s="148">
        <f>IF(N403="nulová",J403,0)</f>
        <v>0</v>
      </c>
      <c r="BJ403" s="17" t="s">
        <v>85</v>
      </c>
      <c r="BK403" s="148">
        <f>ROUND(I403*H403,2)</f>
        <v>0</v>
      </c>
      <c r="BL403" s="17" t="s">
        <v>133</v>
      </c>
      <c r="BM403" s="147" t="s">
        <v>2704</v>
      </c>
    </row>
    <row r="404" spans="2:65" s="12" customFormat="1" ht="10.199999999999999">
      <c r="B404" s="153"/>
      <c r="D404" s="154" t="s">
        <v>360</v>
      </c>
      <c r="E404" s="155" t="s">
        <v>32</v>
      </c>
      <c r="F404" s="156" t="s">
        <v>1816</v>
      </c>
      <c r="H404" s="155" t="s">
        <v>32</v>
      </c>
      <c r="I404" s="157"/>
      <c r="L404" s="153"/>
      <c r="M404" s="158"/>
      <c r="T404" s="159"/>
      <c r="AT404" s="155" t="s">
        <v>360</v>
      </c>
      <c r="AU404" s="155" t="s">
        <v>87</v>
      </c>
      <c r="AV404" s="12" t="s">
        <v>85</v>
      </c>
      <c r="AW404" s="12" t="s">
        <v>39</v>
      </c>
      <c r="AX404" s="12" t="s">
        <v>78</v>
      </c>
      <c r="AY404" s="155" t="s">
        <v>348</v>
      </c>
    </row>
    <row r="405" spans="2:65" s="13" customFormat="1" ht="10.199999999999999">
      <c r="B405" s="160"/>
      <c r="D405" s="154" t="s">
        <v>360</v>
      </c>
      <c r="E405" s="161" t="s">
        <v>32</v>
      </c>
      <c r="F405" s="162" t="s">
        <v>2698</v>
      </c>
      <c r="H405" s="163">
        <v>0.33300000000000002</v>
      </c>
      <c r="I405" s="164"/>
      <c r="L405" s="160"/>
      <c r="M405" s="165"/>
      <c r="T405" s="166"/>
      <c r="AT405" s="161" t="s">
        <v>360</v>
      </c>
      <c r="AU405" s="161" t="s">
        <v>87</v>
      </c>
      <c r="AV405" s="13" t="s">
        <v>87</v>
      </c>
      <c r="AW405" s="13" t="s">
        <v>39</v>
      </c>
      <c r="AX405" s="13" t="s">
        <v>78</v>
      </c>
      <c r="AY405" s="161" t="s">
        <v>348</v>
      </c>
    </row>
    <row r="406" spans="2:65" s="12" customFormat="1" ht="10.199999999999999">
      <c r="B406" s="153"/>
      <c r="D406" s="154" t="s">
        <v>360</v>
      </c>
      <c r="E406" s="155" t="s">
        <v>32</v>
      </c>
      <c r="F406" s="156" t="s">
        <v>1830</v>
      </c>
      <c r="H406" s="155" t="s">
        <v>32</v>
      </c>
      <c r="I406" s="157"/>
      <c r="L406" s="153"/>
      <c r="M406" s="158"/>
      <c r="T406" s="159"/>
      <c r="AT406" s="155" t="s">
        <v>360</v>
      </c>
      <c r="AU406" s="155" t="s">
        <v>87</v>
      </c>
      <c r="AV406" s="12" t="s">
        <v>85</v>
      </c>
      <c r="AW406" s="12" t="s">
        <v>39</v>
      </c>
      <c r="AX406" s="12" t="s">
        <v>78</v>
      </c>
      <c r="AY406" s="155" t="s">
        <v>348</v>
      </c>
    </row>
    <row r="407" spans="2:65" s="13" customFormat="1" ht="10.199999999999999">
      <c r="B407" s="160"/>
      <c r="D407" s="154" t="s">
        <v>360</v>
      </c>
      <c r="E407" s="161" t="s">
        <v>32</v>
      </c>
      <c r="F407" s="162" t="s">
        <v>2705</v>
      </c>
      <c r="H407" s="163">
        <v>5.88</v>
      </c>
      <c r="I407" s="164"/>
      <c r="L407" s="160"/>
      <c r="M407" s="165"/>
      <c r="T407" s="166"/>
      <c r="AT407" s="161" t="s">
        <v>360</v>
      </c>
      <c r="AU407" s="161" t="s">
        <v>87</v>
      </c>
      <c r="AV407" s="13" t="s">
        <v>87</v>
      </c>
      <c r="AW407" s="13" t="s">
        <v>39</v>
      </c>
      <c r="AX407" s="13" t="s">
        <v>78</v>
      </c>
      <c r="AY407" s="161" t="s">
        <v>348</v>
      </c>
    </row>
    <row r="408" spans="2:65" s="13" customFormat="1" ht="10.199999999999999">
      <c r="B408" s="160"/>
      <c r="D408" s="154" t="s">
        <v>360</v>
      </c>
      <c r="E408" s="161" t="s">
        <v>32</v>
      </c>
      <c r="F408" s="162" t="s">
        <v>2706</v>
      </c>
      <c r="H408" s="163">
        <v>-0.218</v>
      </c>
      <c r="I408" s="164"/>
      <c r="L408" s="160"/>
      <c r="M408" s="165"/>
      <c r="T408" s="166"/>
      <c r="AT408" s="161" t="s">
        <v>360</v>
      </c>
      <c r="AU408" s="161" t="s">
        <v>87</v>
      </c>
      <c r="AV408" s="13" t="s">
        <v>87</v>
      </c>
      <c r="AW408" s="13" t="s">
        <v>39</v>
      </c>
      <c r="AX408" s="13" t="s">
        <v>78</v>
      </c>
      <c r="AY408" s="161" t="s">
        <v>348</v>
      </c>
    </row>
    <row r="409" spans="2:65" s="12" customFormat="1" ht="10.199999999999999">
      <c r="B409" s="153"/>
      <c r="D409" s="154" t="s">
        <v>360</v>
      </c>
      <c r="E409" s="155" t="s">
        <v>32</v>
      </c>
      <c r="F409" s="156" t="s">
        <v>1821</v>
      </c>
      <c r="H409" s="155" t="s">
        <v>32</v>
      </c>
      <c r="I409" s="157"/>
      <c r="L409" s="153"/>
      <c r="M409" s="158"/>
      <c r="T409" s="159"/>
      <c r="AT409" s="155" t="s">
        <v>360</v>
      </c>
      <c r="AU409" s="155" t="s">
        <v>87</v>
      </c>
      <c r="AV409" s="12" t="s">
        <v>85</v>
      </c>
      <c r="AW409" s="12" t="s">
        <v>39</v>
      </c>
      <c r="AX409" s="12" t="s">
        <v>78</v>
      </c>
      <c r="AY409" s="155" t="s">
        <v>348</v>
      </c>
    </row>
    <row r="410" spans="2:65" s="13" customFormat="1" ht="10.199999999999999">
      <c r="B410" s="160"/>
      <c r="D410" s="154" t="s">
        <v>360</v>
      </c>
      <c r="E410" s="161" t="s">
        <v>32</v>
      </c>
      <c r="F410" s="162" t="s">
        <v>2701</v>
      </c>
      <c r="H410" s="163">
        <v>0.16300000000000001</v>
      </c>
      <c r="I410" s="164"/>
      <c r="L410" s="160"/>
      <c r="M410" s="165"/>
      <c r="T410" s="166"/>
      <c r="AT410" s="161" t="s">
        <v>360</v>
      </c>
      <c r="AU410" s="161" t="s">
        <v>87</v>
      </c>
      <c r="AV410" s="13" t="s">
        <v>87</v>
      </c>
      <c r="AW410" s="13" t="s">
        <v>39</v>
      </c>
      <c r="AX410" s="13" t="s">
        <v>78</v>
      </c>
      <c r="AY410" s="161" t="s">
        <v>348</v>
      </c>
    </row>
    <row r="411" spans="2:65" s="14" customFormat="1" ht="10.199999999999999">
      <c r="B411" s="171"/>
      <c r="D411" s="154" t="s">
        <v>360</v>
      </c>
      <c r="E411" s="172" t="s">
        <v>32</v>
      </c>
      <c r="F411" s="173" t="s">
        <v>444</v>
      </c>
      <c r="H411" s="174">
        <v>6.1580000000000004</v>
      </c>
      <c r="I411" s="175"/>
      <c r="L411" s="171"/>
      <c r="M411" s="176"/>
      <c r="T411" s="177"/>
      <c r="AT411" s="172" t="s">
        <v>360</v>
      </c>
      <c r="AU411" s="172" t="s">
        <v>87</v>
      </c>
      <c r="AV411" s="14" t="s">
        <v>133</v>
      </c>
      <c r="AW411" s="14" t="s">
        <v>39</v>
      </c>
      <c r="AX411" s="14" t="s">
        <v>85</v>
      </c>
      <c r="AY411" s="172" t="s">
        <v>348</v>
      </c>
    </row>
    <row r="412" spans="2:65" s="1" customFormat="1" ht="37.799999999999997" customHeight="1">
      <c r="B412" s="33"/>
      <c r="C412" s="136" t="s">
        <v>666</v>
      </c>
      <c r="D412" s="136" t="s">
        <v>352</v>
      </c>
      <c r="E412" s="137" t="s">
        <v>1833</v>
      </c>
      <c r="F412" s="138" t="s">
        <v>1834</v>
      </c>
      <c r="G412" s="139" t="s">
        <v>420</v>
      </c>
      <c r="H412" s="140">
        <v>8.1679999999999993</v>
      </c>
      <c r="I412" s="141"/>
      <c r="J412" s="142">
        <f>ROUND(I412*H412,2)</f>
        <v>0</v>
      </c>
      <c r="K412" s="138" t="s">
        <v>356</v>
      </c>
      <c r="L412" s="33"/>
      <c r="M412" s="143" t="s">
        <v>32</v>
      </c>
      <c r="N412" s="144" t="s">
        <v>49</v>
      </c>
      <c r="P412" s="145">
        <f>O412*H412</f>
        <v>0</v>
      </c>
      <c r="Q412" s="145">
        <v>0</v>
      </c>
      <c r="R412" s="145">
        <f>Q412*H412</f>
        <v>0</v>
      </c>
      <c r="S412" s="145">
        <v>0</v>
      </c>
      <c r="T412" s="146">
        <f>S412*H412</f>
        <v>0</v>
      </c>
      <c r="AR412" s="147" t="s">
        <v>133</v>
      </c>
      <c r="AT412" s="147" t="s">
        <v>352</v>
      </c>
      <c r="AU412" s="147" t="s">
        <v>87</v>
      </c>
      <c r="AY412" s="17" t="s">
        <v>348</v>
      </c>
      <c r="BE412" s="148">
        <f>IF(N412="základní",J412,0)</f>
        <v>0</v>
      </c>
      <c r="BF412" s="148">
        <f>IF(N412="snížená",J412,0)</f>
        <v>0</v>
      </c>
      <c r="BG412" s="148">
        <f>IF(N412="zákl. přenesená",J412,0)</f>
        <v>0</v>
      </c>
      <c r="BH412" s="148">
        <f>IF(N412="sníž. přenesená",J412,0)</f>
        <v>0</v>
      </c>
      <c r="BI412" s="148">
        <f>IF(N412="nulová",J412,0)</f>
        <v>0</v>
      </c>
      <c r="BJ412" s="17" t="s">
        <v>85</v>
      </c>
      <c r="BK412" s="148">
        <f>ROUND(I412*H412,2)</f>
        <v>0</v>
      </c>
      <c r="BL412" s="17" t="s">
        <v>133</v>
      </c>
      <c r="BM412" s="147" t="s">
        <v>2707</v>
      </c>
    </row>
    <row r="413" spans="2:65" s="1" customFormat="1" ht="10.199999999999999">
      <c r="B413" s="33"/>
      <c r="D413" s="149" t="s">
        <v>358</v>
      </c>
      <c r="F413" s="150" t="s">
        <v>1836</v>
      </c>
      <c r="I413" s="151"/>
      <c r="L413" s="33"/>
      <c r="M413" s="152"/>
      <c r="T413" s="54"/>
      <c r="AT413" s="17" t="s">
        <v>358</v>
      </c>
      <c r="AU413" s="17" t="s">
        <v>87</v>
      </c>
    </row>
    <row r="414" spans="2:65" s="12" customFormat="1" ht="10.199999999999999">
      <c r="B414" s="153"/>
      <c r="D414" s="154" t="s">
        <v>360</v>
      </c>
      <c r="E414" s="155" t="s">
        <v>32</v>
      </c>
      <c r="F414" s="156" t="s">
        <v>361</v>
      </c>
      <c r="H414" s="155" t="s">
        <v>32</v>
      </c>
      <c r="I414" s="157"/>
      <c r="L414" s="153"/>
      <c r="M414" s="158"/>
      <c r="T414" s="159"/>
      <c r="AT414" s="155" t="s">
        <v>360</v>
      </c>
      <c r="AU414" s="155" t="s">
        <v>87</v>
      </c>
      <c r="AV414" s="12" t="s">
        <v>85</v>
      </c>
      <c r="AW414" s="12" t="s">
        <v>39</v>
      </c>
      <c r="AX414" s="12" t="s">
        <v>78</v>
      </c>
      <c r="AY414" s="155" t="s">
        <v>348</v>
      </c>
    </row>
    <row r="415" spans="2:65" s="12" customFormat="1" ht="10.199999999999999">
      <c r="B415" s="153"/>
      <c r="D415" s="154" t="s">
        <v>360</v>
      </c>
      <c r="E415" s="155" t="s">
        <v>32</v>
      </c>
      <c r="F415" s="156" t="s">
        <v>1552</v>
      </c>
      <c r="H415" s="155" t="s">
        <v>32</v>
      </c>
      <c r="I415" s="157"/>
      <c r="L415" s="153"/>
      <c r="M415" s="158"/>
      <c r="T415" s="159"/>
      <c r="AT415" s="155" t="s">
        <v>360</v>
      </c>
      <c r="AU415" s="155" t="s">
        <v>87</v>
      </c>
      <c r="AV415" s="12" t="s">
        <v>85</v>
      </c>
      <c r="AW415" s="12" t="s">
        <v>39</v>
      </c>
      <c r="AX415" s="12" t="s">
        <v>78</v>
      </c>
      <c r="AY415" s="155" t="s">
        <v>348</v>
      </c>
    </row>
    <row r="416" spans="2:65" s="12" customFormat="1" ht="10.199999999999999">
      <c r="B416" s="153"/>
      <c r="D416" s="154" t="s">
        <v>360</v>
      </c>
      <c r="E416" s="155" t="s">
        <v>32</v>
      </c>
      <c r="F416" s="156" t="s">
        <v>2602</v>
      </c>
      <c r="H416" s="155" t="s">
        <v>32</v>
      </c>
      <c r="I416" s="157"/>
      <c r="L416" s="153"/>
      <c r="M416" s="158"/>
      <c r="T416" s="159"/>
      <c r="AT416" s="155" t="s">
        <v>360</v>
      </c>
      <c r="AU416" s="155" t="s">
        <v>87</v>
      </c>
      <c r="AV416" s="12" t="s">
        <v>85</v>
      </c>
      <c r="AW416" s="12" t="s">
        <v>39</v>
      </c>
      <c r="AX416" s="12" t="s">
        <v>78</v>
      </c>
      <c r="AY416" s="155" t="s">
        <v>348</v>
      </c>
    </row>
    <row r="417" spans="2:65" s="12" customFormat="1" ht="10.199999999999999">
      <c r="B417" s="153"/>
      <c r="D417" s="154" t="s">
        <v>360</v>
      </c>
      <c r="E417" s="155" t="s">
        <v>32</v>
      </c>
      <c r="F417" s="156" t="s">
        <v>1837</v>
      </c>
      <c r="H417" s="155" t="s">
        <v>32</v>
      </c>
      <c r="I417" s="157"/>
      <c r="L417" s="153"/>
      <c r="M417" s="158"/>
      <c r="T417" s="159"/>
      <c r="AT417" s="155" t="s">
        <v>360</v>
      </c>
      <c r="AU417" s="155" t="s">
        <v>87</v>
      </c>
      <c r="AV417" s="12" t="s">
        <v>85</v>
      </c>
      <c r="AW417" s="12" t="s">
        <v>39</v>
      </c>
      <c r="AX417" s="12" t="s">
        <v>78</v>
      </c>
      <c r="AY417" s="155" t="s">
        <v>348</v>
      </c>
    </row>
    <row r="418" spans="2:65" s="12" customFormat="1" ht="10.199999999999999">
      <c r="B418" s="153"/>
      <c r="D418" s="154" t="s">
        <v>360</v>
      </c>
      <c r="E418" s="155" t="s">
        <v>32</v>
      </c>
      <c r="F418" s="156" t="s">
        <v>2708</v>
      </c>
      <c r="H418" s="155" t="s">
        <v>32</v>
      </c>
      <c r="I418" s="157"/>
      <c r="L418" s="153"/>
      <c r="M418" s="158"/>
      <c r="T418" s="159"/>
      <c r="AT418" s="155" t="s">
        <v>360</v>
      </c>
      <c r="AU418" s="155" t="s">
        <v>87</v>
      </c>
      <c r="AV418" s="12" t="s">
        <v>85</v>
      </c>
      <c r="AW418" s="12" t="s">
        <v>39</v>
      </c>
      <c r="AX418" s="12" t="s">
        <v>78</v>
      </c>
      <c r="AY418" s="155" t="s">
        <v>348</v>
      </c>
    </row>
    <row r="419" spans="2:65" s="13" customFormat="1" ht="10.199999999999999">
      <c r="B419" s="160"/>
      <c r="D419" s="154" t="s">
        <v>360</v>
      </c>
      <c r="E419" s="162" t="s">
        <v>32</v>
      </c>
      <c r="F419" s="170" t="s">
        <v>246</v>
      </c>
      <c r="H419" s="163">
        <v>8.1679999999999993</v>
      </c>
      <c r="I419" s="164"/>
      <c r="L419" s="160"/>
      <c r="M419" s="165"/>
      <c r="T419" s="166"/>
      <c r="AT419" s="161" t="s">
        <v>360</v>
      </c>
      <c r="AU419" s="161" t="s">
        <v>87</v>
      </c>
      <c r="AV419" s="13" t="s">
        <v>87</v>
      </c>
      <c r="AW419" s="13" t="s">
        <v>39</v>
      </c>
      <c r="AX419" s="13" t="s">
        <v>85</v>
      </c>
      <c r="AY419" s="161" t="s">
        <v>348</v>
      </c>
    </row>
    <row r="420" spans="2:65" s="1" customFormat="1" ht="16.5" customHeight="1">
      <c r="B420" s="33"/>
      <c r="C420" s="178" t="s">
        <v>668</v>
      </c>
      <c r="D420" s="178" t="s">
        <v>496</v>
      </c>
      <c r="E420" s="179" t="s">
        <v>1789</v>
      </c>
      <c r="F420" s="180" t="s">
        <v>1790</v>
      </c>
      <c r="G420" s="181" t="s">
        <v>408</v>
      </c>
      <c r="H420" s="182">
        <v>1.0209999999999999</v>
      </c>
      <c r="I420" s="183"/>
      <c r="J420" s="184">
        <f>ROUND(I420*H420,2)</f>
        <v>0</v>
      </c>
      <c r="K420" s="180" t="s">
        <v>356</v>
      </c>
      <c r="L420" s="185"/>
      <c r="M420" s="186" t="s">
        <v>32</v>
      </c>
      <c r="N420" s="187" t="s">
        <v>49</v>
      </c>
      <c r="P420" s="145">
        <f>O420*H420</f>
        <v>0</v>
      </c>
      <c r="Q420" s="145">
        <v>1</v>
      </c>
      <c r="R420" s="145">
        <f>Q420*H420</f>
        <v>1.0209999999999999</v>
      </c>
      <c r="S420" s="145">
        <v>0</v>
      </c>
      <c r="T420" s="146">
        <f>S420*H420</f>
        <v>0</v>
      </c>
      <c r="AR420" s="147" t="s">
        <v>433</v>
      </c>
      <c r="AT420" s="147" t="s">
        <v>496</v>
      </c>
      <c r="AU420" s="147" t="s">
        <v>87</v>
      </c>
      <c r="AY420" s="17" t="s">
        <v>348</v>
      </c>
      <c r="BE420" s="148">
        <f>IF(N420="základní",J420,0)</f>
        <v>0</v>
      </c>
      <c r="BF420" s="148">
        <f>IF(N420="snížená",J420,0)</f>
        <v>0</v>
      </c>
      <c r="BG420" s="148">
        <f>IF(N420="zákl. přenesená",J420,0)</f>
        <v>0</v>
      </c>
      <c r="BH420" s="148">
        <f>IF(N420="sníž. přenesená",J420,0)</f>
        <v>0</v>
      </c>
      <c r="BI420" s="148">
        <f>IF(N420="nulová",J420,0)</f>
        <v>0</v>
      </c>
      <c r="BJ420" s="17" t="s">
        <v>85</v>
      </c>
      <c r="BK420" s="148">
        <f>ROUND(I420*H420,2)</f>
        <v>0</v>
      </c>
      <c r="BL420" s="17" t="s">
        <v>133</v>
      </c>
      <c r="BM420" s="147" t="s">
        <v>2709</v>
      </c>
    </row>
    <row r="421" spans="2:65" s="13" customFormat="1" ht="10.199999999999999">
      <c r="B421" s="160"/>
      <c r="D421" s="154" t="s">
        <v>360</v>
      </c>
      <c r="F421" s="162" t="s">
        <v>2710</v>
      </c>
      <c r="H421" s="163">
        <v>1.0209999999999999</v>
      </c>
      <c r="I421" s="164"/>
      <c r="L421" s="160"/>
      <c r="M421" s="165"/>
      <c r="T421" s="166"/>
      <c r="AT421" s="161" t="s">
        <v>360</v>
      </c>
      <c r="AU421" s="161" t="s">
        <v>87</v>
      </c>
      <c r="AV421" s="13" t="s">
        <v>87</v>
      </c>
      <c r="AW421" s="13" t="s">
        <v>4</v>
      </c>
      <c r="AX421" s="13" t="s">
        <v>85</v>
      </c>
      <c r="AY421" s="161" t="s">
        <v>348</v>
      </c>
    </row>
    <row r="422" spans="2:65" s="1" customFormat="1" ht="37.799999999999997" customHeight="1">
      <c r="B422" s="33"/>
      <c r="C422" s="136" t="s">
        <v>671</v>
      </c>
      <c r="D422" s="136" t="s">
        <v>352</v>
      </c>
      <c r="E422" s="137" t="s">
        <v>1841</v>
      </c>
      <c r="F422" s="138" t="s">
        <v>1842</v>
      </c>
      <c r="G422" s="139" t="s">
        <v>420</v>
      </c>
      <c r="H422" s="140">
        <v>3.63</v>
      </c>
      <c r="I422" s="141"/>
      <c r="J422" s="142">
        <f>ROUND(I422*H422,2)</f>
        <v>0</v>
      </c>
      <c r="K422" s="138" t="s">
        <v>356</v>
      </c>
      <c r="L422" s="33"/>
      <c r="M422" s="143" t="s">
        <v>32</v>
      </c>
      <c r="N422" s="144" t="s">
        <v>49</v>
      </c>
      <c r="P422" s="145">
        <f>O422*H422</f>
        <v>0</v>
      </c>
      <c r="Q422" s="145">
        <v>0</v>
      </c>
      <c r="R422" s="145">
        <f>Q422*H422</f>
        <v>0</v>
      </c>
      <c r="S422" s="145">
        <v>0</v>
      </c>
      <c r="T422" s="146">
        <f>S422*H422</f>
        <v>0</v>
      </c>
      <c r="AR422" s="147" t="s">
        <v>133</v>
      </c>
      <c r="AT422" s="147" t="s">
        <v>352</v>
      </c>
      <c r="AU422" s="147" t="s">
        <v>87</v>
      </c>
      <c r="AY422" s="17" t="s">
        <v>348</v>
      </c>
      <c r="BE422" s="148">
        <f>IF(N422="základní",J422,0)</f>
        <v>0</v>
      </c>
      <c r="BF422" s="148">
        <f>IF(N422="snížená",J422,0)</f>
        <v>0</v>
      </c>
      <c r="BG422" s="148">
        <f>IF(N422="zákl. přenesená",J422,0)</f>
        <v>0</v>
      </c>
      <c r="BH422" s="148">
        <f>IF(N422="sníž. přenesená",J422,0)</f>
        <v>0</v>
      </c>
      <c r="BI422" s="148">
        <f>IF(N422="nulová",J422,0)</f>
        <v>0</v>
      </c>
      <c r="BJ422" s="17" t="s">
        <v>85</v>
      </c>
      <c r="BK422" s="148">
        <f>ROUND(I422*H422,2)</f>
        <v>0</v>
      </c>
      <c r="BL422" s="17" t="s">
        <v>133</v>
      </c>
      <c r="BM422" s="147" t="s">
        <v>2711</v>
      </c>
    </row>
    <row r="423" spans="2:65" s="1" customFormat="1" ht="10.199999999999999">
      <c r="B423" s="33"/>
      <c r="D423" s="149" t="s">
        <v>358</v>
      </c>
      <c r="F423" s="150" t="s">
        <v>1844</v>
      </c>
      <c r="I423" s="151"/>
      <c r="L423" s="33"/>
      <c r="M423" s="152"/>
      <c r="T423" s="54"/>
      <c r="AT423" s="17" t="s">
        <v>358</v>
      </c>
      <c r="AU423" s="17" t="s">
        <v>87</v>
      </c>
    </row>
    <row r="424" spans="2:65" s="1" customFormat="1" ht="28.8">
      <c r="B424" s="33"/>
      <c r="D424" s="154" t="s">
        <v>589</v>
      </c>
      <c r="F424" s="188" t="s">
        <v>1845</v>
      </c>
      <c r="I424" s="151"/>
      <c r="L424" s="33"/>
      <c r="M424" s="152"/>
      <c r="T424" s="54"/>
      <c r="AT424" s="17" t="s">
        <v>589</v>
      </c>
      <c r="AU424" s="17" t="s">
        <v>87</v>
      </c>
    </row>
    <row r="425" spans="2:65" s="12" customFormat="1" ht="10.199999999999999">
      <c r="B425" s="153"/>
      <c r="D425" s="154" t="s">
        <v>360</v>
      </c>
      <c r="E425" s="155" t="s">
        <v>32</v>
      </c>
      <c r="F425" s="156" t="s">
        <v>361</v>
      </c>
      <c r="H425" s="155" t="s">
        <v>32</v>
      </c>
      <c r="I425" s="157"/>
      <c r="L425" s="153"/>
      <c r="M425" s="158"/>
      <c r="T425" s="159"/>
      <c r="AT425" s="155" t="s">
        <v>360</v>
      </c>
      <c r="AU425" s="155" t="s">
        <v>87</v>
      </c>
      <c r="AV425" s="12" t="s">
        <v>85</v>
      </c>
      <c r="AW425" s="12" t="s">
        <v>39</v>
      </c>
      <c r="AX425" s="12" t="s">
        <v>78</v>
      </c>
      <c r="AY425" s="155" t="s">
        <v>348</v>
      </c>
    </row>
    <row r="426" spans="2:65" s="12" customFormat="1" ht="10.199999999999999">
      <c r="B426" s="153"/>
      <c r="D426" s="154" t="s">
        <v>360</v>
      </c>
      <c r="E426" s="155" t="s">
        <v>32</v>
      </c>
      <c r="F426" s="156" t="s">
        <v>1552</v>
      </c>
      <c r="H426" s="155" t="s">
        <v>32</v>
      </c>
      <c r="I426" s="157"/>
      <c r="L426" s="153"/>
      <c r="M426" s="158"/>
      <c r="T426" s="159"/>
      <c r="AT426" s="155" t="s">
        <v>360</v>
      </c>
      <c r="AU426" s="155" t="s">
        <v>87</v>
      </c>
      <c r="AV426" s="12" t="s">
        <v>85</v>
      </c>
      <c r="AW426" s="12" t="s">
        <v>39</v>
      </c>
      <c r="AX426" s="12" t="s">
        <v>78</v>
      </c>
      <c r="AY426" s="155" t="s">
        <v>348</v>
      </c>
    </row>
    <row r="427" spans="2:65" s="12" customFormat="1" ht="10.199999999999999">
      <c r="B427" s="153"/>
      <c r="D427" s="154" t="s">
        <v>360</v>
      </c>
      <c r="E427" s="155" t="s">
        <v>32</v>
      </c>
      <c r="F427" s="156" t="s">
        <v>2602</v>
      </c>
      <c r="H427" s="155" t="s">
        <v>32</v>
      </c>
      <c r="I427" s="157"/>
      <c r="L427" s="153"/>
      <c r="M427" s="158"/>
      <c r="T427" s="159"/>
      <c r="AT427" s="155" t="s">
        <v>360</v>
      </c>
      <c r="AU427" s="155" t="s">
        <v>87</v>
      </c>
      <c r="AV427" s="12" t="s">
        <v>85</v>
      </c>
      <c r="AW427" s="12" t="s">
        <v>39</v>
      </c>
      <c r="AX427" s="12" t="s">
        <v>78</v>
      </c>
      <c r="AY427" s="155" t="s">
        <v>348</v>
      </c>
    </row>
    <row r="428" spans="2:65" s="12" customFormat="1" ht="10.199999999999999">
      <c r="B428" s="153"/>
      <c r="D428" s="154" t="s">
        <v>360</v>
      </c>
      <c r="E428" s="155" t="s">
        <v>32</v>
      </c>
      <c r="F428" s="156" t="s">
        <v>1787</v>
      </c>
      <c r="H428" s="155" t="s">
        <v>32</v>
      </c>
      <c r="I428" s="157"/>
      <c r="L428" s="153"/>
      <c r="M428" s="158"/>
      <c r="T428" s="159"/>
      <c r="AT428" s="155" t="s">
        <v>360</v>
      </c>
      <c r="AU428" s="155" t="s">
        <v>87</v>
      </c>
      <c r="AV428" s="12" t="s">
        <v>85</v>
      </c>
      <c r="AW428" s="12" t="s">
        <v>39</v>
      </c>
      <c r="AX428" s="12" t="s">
        <v>78</v>
      </c>
      <c r="AY428" s="155" t="s">
        <v>348</v>
      </c>
    </row>
    <row r="429" spans="2:65" s="12" customFormat="1" ht="10.199999999999999">
      <c r="B429" s="153"/>
      <c r="D429" s="154" t="s">
        <v>360</v>
      </c>
      <c r="E429" s="155" t="s">
        <v>32</v>
      </c>
      <c r="F429" s="156" t="s">
        <v>1846</v>
      </c>
      <c r="H429" s="155" t="s">
        <v>32</v>
      </c>
      <c r="I429" s="157"/>
      <c r="L429" s="153"/>
      <c r="M429" s="158"/>
      <c r="T429" s="159"/>
      <c r="AT429" s="155" t="s">
        <v>360</v>
      </c>
      <c r="AU429" s="155" t="s">
        <v>87</v>
      </c>
      <c r="AV429" s="12" t="s">
        <v>85</v>
      </c>
      <c r="AW429" s="12" t="s">
        <v>39</v>
      </c>
      <c r="AX429" s="12" t="s">
        <v>78</v>
      </c>
      <c r="AY429" s="155" t="s">
        <v>348</v>
      </c>
    </row>
    <row r="430" spans="2:65" s="12" customFormat="1" ht="10.199999999999999">
      <c r="B430" s="153"/>
      <c r="D430" s="154" t="s">
        <v>360</v>
      </c>
      <c r="E430" s="155" t="s">
        <v>32</v>
      </c>
      <c r="F430" s="156" t="s">
        <v>2712</v>
      </c>
      <c r="H430" s="155" t="s">
        <v>32</v>
      </c>
      <c r="I430" s="157"/>
      <c r="L430" s="153"/>
      <c r="M430" s="158"/>
      <c r="T430" s="159"/>
      <c r="AT430" s="155" t="s">
        <v>360</v>
      </c>
      <c r="AU430" s="155" t="s">
        <v>87</v>
      </c>
      <c r="AV430" s="12" t="s">
        <v>85</v>
      </c>
      <c r="AW430" s="12" t="s">
        <v>39</v>
      </c>
      <c r="AX430" s="12" t="s">
        <v>78</v>
      </c>
      <c r="AY430" s="155" t="s">
        <v>348</v>
      </c>
    </row>
    <row r="431" spans="2:65" s="13" customFormat="1" ht="10.199999999999999">
      <c r="B431" s="160"/>
      <c r="D431" s="154" t="s">
        <v>360</v>
      </c>
      <c r="E431" s="162" t="s">
        <v>32</v>
      </c>
      <c r="F431" s="170" t="s">
        <v>249</v>
      </c>
      <c r="H431" s="163">
        <v>3.63</v>
      </c>
      <c r="I431" s="164"/>
      <c r="L431" s="160"/>
      <c r="M431" s="165"/>
      <c r="T431" s="166"/>
      <c r="AT431" s="161" t="s">
        <v>360</v>
      </c>
      <c r="AU431" s="161" t="s">
        <v>87</v>
      </c>
      <c r="AV431" s="13" t="s">
        <v>87</v>
      </c>
      <c r="AW431" s="13" t="s">
        <v>39</v>
      </c>
      <c r="AX431" s="13" t="s">
        <v>85</v>
      </c>
      <c r="AY431" s="161" t="s">
        <v>348</v>
      </c>
    </row>
    <row r="432" spans="2:65" s="1" customFormat="1" ht="21.75" customHeight="1">
      <c r="B432" s="33"/>
      <c r="C432" s="136" t="s">
        <v>676</v>
      </c>
      <c r="D432" s="136" t="s">
        <v>352</v>
      </c>
      <c r="E432" s="137" t="s">
        <v>1680</v>
      </c>
      <c r="F432" s="138" t="s">
        <v>1681</v>
      </c>
      <c r="G432" s="139" t="s">
        <v>355</v>
      </c>
      <c r="H432" s="140">
        <v>0.3</v>
      </c>
      <c r="I432" s="141"/>
      <c r="J432" s="142">
        <f>ROUND(I432*H432,2)</f>
        <v>0</v>
      </c>
      <c r="K432" s="138" t="s">
        <v>356</v>
      </c>
      <c r="L432" s="33"/>
      <c r="M432" s="143" t="s">
        <v>32</v>
      </c>
      <c r="N432" s="144" t="s">
        <v>49</v>
      </c>
      <c r="P432" s="145">
        <f>O432*H432</f>
        <v>0</v>
      </c>
      <c r="Q432" s="145">
        <v>0</v>
      </c>
      <c r="R432" s="145">
        <f>Q432*H432</f>
        <v>0</v>
      </c>
      <c r="S432" s="145">
        <v>0</v>
      </c>
      <c r="T432" s="146">
        <f>S432*H432</f>
        <v>0</v>
      </c>
      <c r="AR432" s="147" t="s">
        <v>133</v>
      </c>
      <c r="AT432" s="147" t="s">
        <v>352</v>
      </c>
      <c r="AU432" s="147" t="s">
        <v>87</v>
      </c>
      <c r="AY432" s="17" t="s">
        <v>348</v>
      </c>
      <c r="BE432" s="148">
        <f>IF(N432="základní",J432,0)</f>
        <v>0</v>
      </c>
      <c r="BF432" s="148">
        <f>IF(N432="snížená",J432,0)</f>
        <v>0</v>
      </c>
      <c r="BG432" s="148">
        <f>IF(N432="zákl. přenesená",J432,0)</f>
        <v>0</v>
      </c>
      <c r="BH432" s="148">
        <f>IF(N432="sníž. přenesená",J432,0)</f>
        <v>0</v>
      </c>
      <c r="BI432" s="148">
        <f>IF(N432="nulová",J432,0)</f>
        <v>0</v>
      </c>
      <c r="BJ432" s="17" t="s">
        <v>85</v>
      </c>
      <c r="BK432" s="148">
        <f>ROUND(I432*H432,2)</f>
        <v>0</v>
      </c>
      <c r="BL432" s="17" t="s">
        <v>133</v>
      </c>
      <c r="BM432" s="147" t="s">
        <v>2713</v>
      </c>
    </row>
    <row r="433" spans="2:65" s="1" customFormat="1" ht="10.199999999999999">
      <c r="B433" s="33"/>
      <c r="D433" s="149" t="s">
        <v>358</v>
      </c>
      <c r="F433" s="150" t="s">
        <v>1683</v>
      </c>
      <c r="I433" s="151"/>
      <c r="L433" s="33"/>
      <c r="M433" s="152"/>
      <c r="T433" s="54"/>
      <c r="AT433" s="17" t="s">
        <v>358</v>
      </c>
      <c r="AU433" s="17" t="s">
        <v>87</v>
      </c>
    </row>
    <row r="434" spans="2:65" s="12" customFormat="1" ht="10.199999999999999">
      <c r="B434" s="153"/>
      <c r="D434" s="154" t="s">
        <v>360</v>
      </c>
      <c r="E434" s="155" t="s">
        <v>32</v>
      </c>
      <c r="F434" s="156" t="s">
        <v>361</v>
      </c>
      <c r="H434" s="155" t="s">
        <v>32</v>
      </c>
      <c r="I434" s="157"/>
      <c r="L434" s="153"/>
      <c r="M434" s="158"/>
      <c r="T434" s="159"/>
      <c r="AT434" s="155" t="s">
        <v>360</v>
      </c>
      <c r="AU434" s="155" t="s">
        <v>87</v>
      </c>
      <c r="AV434" s="12" t="s">
        <v>85</v>
      </c>
      <c r="AW434" s="12" t="s">
        <v>39</v>
      </c>
      <c r="AX434" s="12" t="s">
        <v>78</v>
      </c>
      <c r="AY434" s="155" t="s">
        <v>348</v>
      </c>
    </row>
    <row r="435" spans="2:65" s="12" customFormat="1" ht="10.199999999999999">
      <c r="B435" s="153"/>
      <c r="D435" s="154" t="s">
        <v>360</v>
      </c>
      <c r="E435" s="155" t="s">
        <v>32</v>
      </c>
      <c r="F435" s="156" t="s">
        <v>1552</v>
      </c>
      <c r="H435" s="155" t="s">
        <v>32</v>
      </c>
      <c r="I435" s="157"/>
      <c r="L435" s="153"/>
      <c r="M435" s="158"/>
      <c r="T435" s="159"/>
      <c r="AT435" s="155" t="s">
        <v>360</v>
      </c>
      <c r="AU435" s="155" t="s">
        <v>87</v>
      </c>
      <c r="AV435" s="12" t="s">
        <v>85</v>
      </c>
      <c r="AW435" s="12" t="s">
        <v>39</v>
      </c>
      <c r="AX435" s="12" t="s">
        <v>78</v>
      </c>
      <c r="AY435" s="155" t="s">
        <v>348</v>
      </c>
    </row>
    <row r="436" spans="2:65" s="12" customFormat="1" ht="10.199999999999999">
      <c r="B436" s="153"/>
      <c r="D436" s="154" t="s">
        <v>360</v>
      </c>
      <c r="E436" s="155" t="s">
        <v>32</v>
      </c>
      <c r="F436" s="156" t="s">
        <v>2714</v>
      </c>
      <c r="H436" s="155" t="s">
        <v>32</v>
      </c>
      <c r="I436" s="157"/>
      <c r="L436" s="153"/>
      <c r="M436" s="158"/>
      <c r="T436" s="159"/>
      <c r="AT436" s="155" t="s">
        <v>360</v>
      </c>
      <c r="AU436" s="155" t="s">
        <v>87</v>
      </c>
      <c r="AV436" s="12" t="s">
        <v>85</v>
      </c>
      <c r="AW436" s="12" t="s">
        <v>39</v>
      </c>
      <c r="AX436" s="12" t="s">
        <v>78</v>
      </c>
      <c r="AY436" s="155" t="s">
        <v>348</v>
      </c>
    </row>
    <row r="437" spans="2:65" s="12" customFormat="1" ht="10.199999999999999">
      <c r="B437" s="153"/>
      <c r="D437" s="154" t="s">
        <v>360</v>
      </c>
      <c r="E437" s="155" t="s">
        <v>32</v>
      </c>
      <c r="F437" s="156" t="s">
        <v>2602</v>
      </c>
      <c r="H437" s="155" t="s">
        <v>32</v>
      </c>
      <c r="I437" s="157"/>
      <c r="L437" s="153"/>
      <c r="M437" s="158"/>
      <c r="T437" s="159"/>
      <c r="AT437" s="155" t="s">
        <v>360</v>
      </c>
      <c r="AU437" s="155" t="s">
        <v>87</v>
      </c>
      <c r="AV437" s="12" t="s">
        <v>85</v>
      </c>
      <c r="AW437" s="12" t="s">
        <v>39</v>
      </c>
      <c r="AX437" s="12" t="s">
        <v>78</v>
      </c>
      <c r="AY437" s="155" t="s">
        <v>348</v>
      </c>
    </row>
    <row r="438" spans="2:65" s="12" customFormat="1" ht="10.199999999999999">
      <c r="B438" s="153"/>
      <c r="D438" s="154" t="s">
        <v>360</v>
      </c>
      <c r="E438" s="155" t="s">
        <v>32</v>
      </c>
      <c r="F438" s="156" t="s">
        <v>2715</v>
      </c>
      <c r="H438" s="155" t="s">
        <v>32</v>
      </c>
      <c r="I438" s="157"/>
      <c r="L438" s="153"/>
      <c r="M438" s="158"/>
      <c r="T438" s="159"/>
      <c r="AT438" s="155" t="s">
        <v>360</v>
      </c>
      <c r="AU438" s="155" t="s">
        <v>87</v>
      </c>
      <c r="AV438" s="12" t="s">
        <v>85</v>
      </c>
      <c r="AW438" s="12" t="s">
        <v>39</v>
      </c>
      <c r="AX438" s="12" t="s">
        <v>78</v>
      </c>
      <c r="AY438" s="155" t="s">
        <v>348</v>
      </c>
    </row>
    <row r="439" spans="2:65" s="13" customFormat="1" ht="10.199999999999999">
      <c r="B439" s="160"/>
      <c r="D439" s="154" t="s">
        <v>360</v>
      </c>
      <c r="E439" s="162" t="s">
        <v>32</v>
      </c>
      <c r="F439" s="170" t="s">
        <v>251</v>
      </c>
      <c r="H439" s="163">
        <v>0.3</v>
      </c>
      <c r="I439" s="164"/>
      <c r="L439" s="160"/>
      <c r="M439" s="165"/>
      <c r="T439" s="166"/>
      <c r="AT439" s="161" t="s">
        <v>360</v>
      </c>
      <c r="AU439" s="161" t="s">
        <v>87</v>
      </c>
      <c r="AV439" s="13" t="s">
        <v>87</v>
      </c>
      <c r="AW439" s="13" t="s">
        <v>39</v>
      </c>
      <c r="AX439" s="13" t="s">
        <v>85</v>
      </c>
      <c r="AY439" s="161" t="s">
        <v>348</v>
      </c>
    </row>
    <row r="440" spans="2:65" s="1" customFormat="1" ht="21.75" customHeight="1">
      <c r="B440" s="33"/>
      <c r="C440" s="136" t="s">
        <v>681</v>
      </c>
      <c r="D440" s="136" t="s">
        <v>352</v>
      </c>
      <c r="E440" s="137" t="s">
        <v>1696</v>
      </c>
      <c r="F440" s="138" t="s">
        <v>1697</v>
      </c>
      <c r="G440" s="139" t="s">
        <v>355</v>
      </c>
      <c r="H440" s="140">
        <v>0.3</v>
      </c>
      <c r="I440" s="141"/>
      <c r="J440" s="142">
        <f>ROUND(I440*H440,2)</f>
        <v>0</v>
      </c>
      <c r="K440" s="138" t="s">
        <v>356</v>
      </c>
      <c r="L440" s="33"/>
      <c r="M440" s="143" t="s">
        <v>32</v>
      </c>
      <c r="N440" s="144" t="s">
        <v>49</v>
      </c>
      <c r="P440" s="145">
        <f>O440*H440</f>
        <v>0</v>
      </c>
      <c r="Q440" s="145">
        <v>0</v>
      </c>
      <c r="R440" s="145">
        <f>Q440*H440</f>
        <v>0</v>
      </c>
      <c r="S440" s="145">
        <v>0</v>
      </c>
      <c r="T440" s="146">
        <f>S440*H440</f>
        <v>0</v>
      </c>
      <c r="AR440" s="147" t="s">
        <v>133</v>
      </c>
      <c r="AT440" s="147" t="s">
        <v>352</v>
      </c>
      <c r="AU440" s="147" t="s">
        <v>87</v>
      </c>
      <c r="AY440" s="17" t="s">
        <v>348</v>
      </c>
      <c r="BE440" s="148">
        <f>IF(N440="základní",J440,0)</f>
        <v>0</v>
      </c>
      <c r="BF440" s="148">
        <f>IF(N440="snížená",J440,0)</f>
        <v>0</v>
      </c>
      <c r="BG440" s="148">
        <f>IF(N440="zákl. přenesená",J440,0)</f>
        <v>0</v>
      </c>
      <c r="BH440" s="148">
        <f>IF(N440="sníž. přenesená",J440,0)</f>
        <v>0</v>
      </c>
      <c r="BI440" s="148">
        <f>IF(N440="nulová",J440,0)</f>
        <v>0</v>
      </c>
      <c r="BJ440" s="17" t="s">
        <v>85</v>
      </c>
      <c r="BK440" s="148">
        <f>ROUND(I440*H440,2)</f>
        <v>0</v>
      </c>
      <c r="BL440" s="17" t="s">
        <v>133</v>
      </c>
      <c r="BM440" s="147" t="s">
        <v>2716</v>
      </c>
    </row>
    <row r="441" spans="2:65" s="1" customFormat="1" ht="10.199999999999999">
      <c r="B441" s="33"/>
      <c r="D441" s="149" t="s">
        <v>358</v>
      </c>
      <c r="F441" s="150" t="s">
        <v>1699</v>
      </c>
      <c r="I441" s="151"/>
      <c r="L441" s="33"/>
      <c r="M441" s="152"/>
      <c r="T441" s="54"/>
      <c r="AT441" s="17" t="s">
        <v>358</v>
      </c>
      <c r="AU441" s="17" t="s">
        <v>87</v>
      </c>
    </row>
    <row r="442" spans="2:65" s="13" customFormat="1" ht="10.199999999999999">
      <c r="B442" s="160"/>
      <c r="D442" s="154" t="s">
        <v>360</v>
      </c>
      <c r="E442" s="161" t="s">
        <v>32</v>
      </c>
      <c r="F442" s="162" t="s">
        <v>2717</v>
      </c>
      <c r="H442" s="163">
        <v>0.3</v>
      </c>
      <c r="I442" s="164"/>
      <c r="L442" s="160"/>
      <c r="M442" s="165"/>
      <c r="T442" s="166"/>
      <c r="AT442" s="161" t="s">
        <v>360</v>
      </c>
      <c r="AU442" s="161" t="s">
        <v>87</v>
      </c>
      <c r="AV442" s="13" t="s">
        <v>87</v>
      </c>
      <c r="AW442" s="13" t="s">
        <v>39</v>
      </c>
      <c r="AX442" s="13" t="s">
        <v>85</v>
      </c>
      <c r="AY442" s="161" t="s">
        <v>348</v>
      </c>
    </row>
    <row r="443" spans="2:65" s="1" customFormat="1" ht="24.15" customHeight="1">
      <c r="B443" s="33"/>
      <c r="C443" s="136" t="s">
        <v>686</v>
      </c>
      <c r="D443" s="136" t="s">
        <v>352</v>
      </c>
      <c r="E443" s="137" t="s">
        <v>1702</v>
      </c>
      <c r="F443" s="138" t="s">
        <v>1703</v>
      </c>
      <c r="G443" s="139" t="s">
        <v>355</v>
      </c>
      <c r="H443" s="140">
        <v>1.2</v>
      </c>
      <c r="I443" s="141"/>
      <c r="J443" s="142">
        <f>ROUND(I443*H443,2)</f>
        <v>0</v>
      </c>
      <c r="K443" s="138" t="s">
        <v>356</v>
      </c>
      <c r="L443" s="33"/>
      <c r="M443" s="143" t="s">
        <v>32</v>
      </c>
      <c r="N443" s="144" t="s">
        <v>49</v>
      </c>
      <c r="P443" s="145">
        <f>O443*H443</f>
        <v>0</v>
      </c>
      <c r="Q443" s="145">
        <v>0</v>
      </c>
      <c r="R443" s="145">
        <f>Q443*H443</f>
        <v>0</v>
      </c>
      <c r="S443" s="145">
        <v>0</v>
      </c>
      <c r="T443" s="146">
        <f>S443*H443</f>
        <v>0</v>
      </c>
      <c r="AR443" s="147" t="s">
        <v>133</v>
      </c>
      <c r="AT443" s="147" t="s">
        <v>352</v>
      </c>
      <c r="AU443" s="147" t="s">
        <v>87</v>
      </c>
      <c r="AY443" s="17" t="s">
        <v>348</v>
      </c>
      <c r="BE443" s="148">
        <f>IF(N443="základní",J443,0)</f>
        <v>0</v>
      </c>
      <c r="BF443" s="148">
        <f>IF(N443="snížená",J443,0)</f>
        <v>0</v>
      </c>
      <c r="BG443" s="148">
        <f>IF(N443="zákl. přenesená",J443,0)</f>
        <v>0</v>
      </c>
      <c r="BH443" s="148">
        <f>IF(N443="sníž. přenesená",J443,0)</f>
        <v>0</v>
      </c>
      <c r="BI443" s="148">
        <f>IF(N443="nulová",J443,0)</f>
        <v>0</v>
      </c>
      <c r="BJ443" s="17" t="s">
        <v>85</v>
      </c>
      <c r="BK443" s="148">
        <f>ROUND(I443*H443,2)</f>
        <v>0</v>
      </c>
      <c r="BL443" s="17" t="s">
        <v>133</v>
      </c>
      <c r="BM443" s="147" t="s">
        <v>2718</v>
      </c>
    </row>
    <row r="444" spans="2:65" s="1" customFormat="1" ht="10.199999999999999">
      <c r="B444" s="33"/>
      <c r="D444" s="149" t="s">
        <v>358</v>
      </c>
      <c r="F444" s="150" t="s">
        <v>1705</v>
      </c>
      <c r="I444" s="151"/>
      <c r="L444" s="33"/>
      <c r="M444" s="152"/>
      <c r="T444" s="54"/>
      <c r="AT444" s="17" t="s">
        <v>358</v>
      </c>
      <c r="AU444" s="17" t="s">
        <v>87</v>
      </c>
    </row>
    <row r="445" spans="2:65" s="13" customFormat="1" ht="10.199999999999999">
      <c r="B445" s="160"/>
      <c r="D445" s="154" t="s">
        <v>360</v>
      </c>
      <c r="E445" s="161" t="s">
        <v>32</v>
      </c>
      <c r="F445" s="162" t="s">
        <v>2717</v>
      </c>
      <c r="H445" s="163">
        <v>0.3</v>
      </c>
      <c r="I445" s="164"/>
      <c r="L445" s="160"/>
      <c r="M445" s="165"/>
      <c r="T445" s="166"/>
      <c r="AT445" s="161" t="s">
        <v>360</v>
      </c>
      <c r="AU445" s="161" t="s">
        <v>87</v>
      </c>
      <c r="AV445" s="13" t="s">
        <v>87</v>
      </c>
      <c r="AW445" s="13" t="s">
        <v>39</v>
      </c>
      <c r="AX445" s="13" t="s">
        <v>85</v>
      </c>
      <c r="AY445" s="161" t="s">
        <v>348</v>
      </c>
    </row>
    <row r="446" spans="2:65" s="13" customFormat="1" ht="10.199999999999999">
      <c r="B446" s="160"/>
      <c r="D446" s="154" t="s">
        <v>360</v>
      </c>
      <c r="F446" s="162" t="s">
        <v>2719</v>
      </c>
      <c r="H446" s="163">
        <v>1.2</v>
      </c>
      <c r="I446" s="164"/>
      <c r="L446" s="160"/>
      <c r="M446" s="165"/>
      <c r="T446" s="166"/>
      <c r="AT446" s="161" t="s">
        <v>360</v>
      </c>
      <c r="AU446" s="161" t="s">
        <v>87</v>
      </c>
      <c r="AV446" s="13" t="s">
        <v>87</v>
      </c>
      <c r="AW446" s="13" t="s">
        <v>4</v>
      </c>
      <c r="AX446" s="13" t="s">
        <v>85</v>
      </c>
      <c r="AY446" s="161" t="s">
        <v>348</v>
      </c>
    </row>
    <row r="447" spans="2:65" s="1" customFormat="1" ht="24.15" customHeight="1">
      <c r="B447" s="33"/>
      <c r="C447" s="136" t="s">
        <v>690</v>
      </c>
      <c r="D447" s="136" t="s">
        <v>352</v>
      </c>
      <c r="E447" s="137" t="s">
        <v>1876</v>
      </c>
      <c r="F447" s="138" t="s">
        <v>1877</v>
      </c>
      <c r="G447" s="139" t="s">
        <v>408</v>
      </c>
      <c r="H447" s="140">
        <v>1.7000000000000001E-2</v>
      </c>
      <c r="I447" s="141"/>
      <c r="J447" s="142">
        <f>ROUND(I447*H447,2)</f>
        <v>0</v>
      </c>
      <c r="K447" s="138" t="s">
        <v>356</v>
      </c>
      <c r="L447" s="33"/>
      <c r="M447" s="143" t="s">
        <v>32</v>
      </c>
      <c r="N447" s="144" t="s">
        <v>49</v>
      </c>
      <c r="P447" s="145">
        <f>O447*H447</f>
        <v>0</v>
      </c>
      <c r="Q447" s="145">
        <v>1.06277</v>
      </c>
      <c r="R447" s="145">
        <f>Q447*H447</f>
        <v>1.8067090000000001E-2</v>
      </c>
      <c r="S447" s="145">
        <v>0</v>
      </c>
      <c r="T447" s="146">
        <f>S447*H447</f>
        <v>0</v>
      </c>
      <c r="AR447" s="147" t="s">
        <v>133</v>
      </c>
      <c r="AT447" s="147" t="s">
        <v>352</v>
      </c>
      <c r="AU447" s="147" t="s">
        <v>87</v>
      </c>
      <c r="AY447" s="17" t="s">
        <v>348</v>
      </c>
      <c r="BE447" s="148">
        <f>IF(N447="základní",J447,0)</f>
        <v>0</v>
      </c>
      <c r="BF447" s="148">
        <f>IF(N447="snížená",J447,0)</f>
        <v>0</v>
      </c>
      <c r="BG447" s="148">
        <f>IF(N447="zákl. přenesená",J447,0)</f>
        <v>0</v>
      </c>
      <c r="BH447" s="148">
        <f>IF(N447="sníž. přenesená",J447,0)</f>
        <v>0</v>
      </c>
      <c r="BI447" s="148">
        <f>IF(N447="nulová",J447,0)</f>
        <v>0</v>
      </c>
      <c r="BJ447" s="17" t="s">
        <v>85</v>
      </c>
      <c r="BK447" s="148">
        <f>ROUND(I447*H447,2)</f>
        <v>0</v>
      </c>
      <c r="BL447" s="17" t="s">
        <v>133</v>
      </c>
      <c r="BM447" s="147" t="s">
        <v>2720</v>
      </c>
    </row>
    <row r="448" spans="2:65" s="1" customFormat="1" ht="10.199999999999999">
      <c r="B448" s="33"/>
      <c r="D448" s="149" t="s">
        <v>358</v>
      </c>
      <c r="F448" s="150" t="s">
        <v>1879</v>
      </c>
      <c r="I448" s="151"/>
      <c r="L448" s="33"/>
      <c r="M448" s="152"/>
      <c r="T448" s="54"/>
      <c r="AT448" s="17" t="s">
        <v>358</v>
      </c>
      <c r="AU448" s="17" t="s">
        <v>87</v>
      </c>
    </row>
    <row r="449" spans="2:65" s="12" customFormat="1" ht="10.199999999999999">
      <c r="B449" s="153"/>
      <c r="D449" s="154" t="s">
        <v>360</v>
      </c>
      <c r="E449" s="155" t="s">
        <v>32</v>
      </c>
      <c r="F449" s="156" t="s">
        <v>361</v>
      </c>
      <c r="H449" s="155" t="s">
        <v>32</v>
      </c>
      <c r="I449" s="157"/>
      <c r="L449" s="153"/>
      <c r="M449" s="158"/>
      <c r="T449" s="159"/>
      <c r="AT449" s="155" t="s">
        <v>360</v>
      </c>
      <c r="AU449" s="155" t="s">
        <v>87</v>
      </c>
      <c r="AV449" s="12" t="s">
        <v>85</v>
      </c>
      <c r="AW449" s="12" t="s">
        <v>39</v>
      </c>
      <c r="AX449" s="12" t="s">
        <v>78</v>
      </c>
      <c r="AY449" s="155" t="s">
        <v>348</v>
      </c>
    </row>
    <row r="450" spans="2:65" s="12" customFormat="1" ht="10.199999999999999">
      <c r="B450" s="153"/>
      <c r="D450" s="154" t="s">
        <v>360</v>
      </c>
      <c r="E450" s="155" t="s">
        <v>32</v>
      </c>
      <c r="F450" s="156" t="s">
        <v>1552</v>
      </c>
      <c r="H450" s="155" t="s">
        <v>32</v>
      </c>
      <c r="I450" s="157"/>
      <c r="L450" s="153"/>
      <c r="M450" s="158"/>
      <c r="T450" s="159"/>
      <c r="AT450" s="155" t="s">
        <v>360</v>
      </c>
      <c r="AU450" s="155" t="s">
        <v>87</v>
      </c>
      <c r="AV450" s="12" t="s">
        <v>85</v>
      </c>
      <c r="AW450" s="12" t="s">
        <v>39</v>
      </c>
      <c r="AX450" s="12" t="s">
        <v>78</v>
      </c>
      <c r="AY450" s="155" t="s">
        <v>348</v>
      </c>
    </row>
    <row r="451" spans="2:65" s="12" customFormat="1" ht="10.199999999999999">
      <c r="B451" s="153"/>
      <c r="D451" s="154" t="s">
        <v>360</v>
      </c>
      <c r="E451" s="155" t="s">
        <v>32</v>
      </c>
      <c r="F451" s="156" t="s">
        <v>2602</v>
      </c>
      <c r="H451" s="155" t="s">
        <v>32</v>
      </c>
      <c r="I451" s="157"/>
      <c r="L451" s="153"/>
      <c r="M451" s="158"/>
      <c r="T451" s="159"/>
      <c r="AT451" s="155" t="s">
        <v>360</v>
      </c>
      <c r="AU451" s="155" t="s">
        <v>87</v>
      </c>
      <c r="AV451" s="12" t="s">
        <v>85</v>
      </c>
      <c r="AW451" s="12" t="s">
        <v>39</v>
      </c>
      <c r="AX451" s="12" t="s">
        <v>78</v>
      </c>
      <c r="AY451" s="155" t="s">
        <v>348</v>
      </c>
    </row>
    <row r="452" spans="2:65" s="12" customFormat="1" ht="10.199999999999999">
      <c r="B452" s="153"/>
      <c r="D452" s="154" t="s">
        <v>360</v>
      </c>
      <c r="E452" s="155" t="s">
        <v>32</v>
      </c>
      <c r="F452" s="156" t="s">
        <v>1880</v>
      </c>
      <c r="H452" s="155" t="s">
        <v>32</v>
      </c>
      <c r="I452" s="157"/>
      <c r="L452" s="153"/>
      <c r="M452" s="158"/>
      <c r="T452" s="159"/>
      <c r="AT452" s="155" t="s">
        <v>360</v>
      </c>
      <c r="AU452" s="155" t="s">
        <v>87</v>
      </c>
      <c r="AV452" s="12" t="s">
        <v>85</v>
      </c>
      <c r="AW452" s="12" t="s">
        <v>39</v>
      </c>
      <c r="AX452" s="12" t="s">
        <v>78</v>
      </c>
      <c r="AY452" s="155" t="s">
        <v>348</v>
      </c>
    </row>
    <row r="453" spans="2:65" s="12" customFormat="1" ht="10.199999999999999">
      <c r="B453" s="153"/>
      <c r="D453" s="154" t="s">
        <v>360</v>
      </c>
      <c r="E453" s="155" t="s">
        <v>32</v>
      </c>
      <c r="F453" s="156" t="s">
        <v>2721</v>
      </c>
      <c r="H453" s="155" t="s">
        <v>32</v>
      </c>
      <c r="I453" s="157"/>
      <c r="L453" s="153"/>
      <c r="M453" s="158"/>
      <c r="T453" s="159"/>
      <c r="AT453" s="155" t="s">
        <v>360</v>
      </c>
      <c r="AU453" s="155" t="s">
        <v>87</v>
      </c>
      <c r="AV453" s="12" t="s">
        <v>85</v>
      </c>
      <c r="AW453" s="12" t="s">
        <v>39</v>
      </c>
      <c r="AX453" s="12" t="s">
        <v>78</v>
      </c>
      <c r="AY453" s="155" t="s">
        <v>348</v>
      </c>
    </row>
    <row r="454" spans="2:65" s="12" customFormat="1" ht="10.199999999999999">
      <c r="B454" s="153"/>
      <c r="D454" s="154" t="s">
        <v>360</v>
      </c>
      <c r="E454" s="155" t="s">
        <v>32</v>
      </c>
      <c r="F454" s="156" t="s">
        <v>2722</v>
      </c>
      <c r="H454" s="155" t="s">
        <v>32</v>
      </c>
      <c r="I454" s="157"/>
      <c r="L454" s="153"/>
      <c r="M454" s="158"/>
      <c r="T454" s="159"/>
      <c r="AT454" s="155" t="s">
        <v>360</v>
      </c>
      <c r="AU454" s="155" t="s">
        <v>87</v>
      </c>
      <c r="AV454" s="12" t="s">
        <v>85</v>
      </c>
      <c r="AW454" s="12" t="s">
        <v>39</v>
      </c>
      <c r="AX454" s="12" t="s">
        <v>78</v>
      </c>
      <c r="AY454" s="155" t="s">
        <v>348</v>
      </c>
    </row>
    <row r="455" spans="2:65" s="12" customFormat="1" ht="10.199999999999999">
      <c r="B455" s="153"/>
      <c r="D455" s="154" t="s">
        <v>360</v>
      </c>
      <c r="E455" s="155" t="s">
        <v>32</v>
      </c>
      <c r="F455" s="156" t="s">
        <v>1883</v>
      </c>
      <c r="H455" s="155" t="s">
        <v>32</v>
      </c>
      <c r="I455" s="157"/>
      <c r="L455" s="153"/>
      <c r="M455" s="158"/>
      <c r="T455" s="159"/>
      <c r="AT455" s="155" t="s">
        <v>360</v>
      </c>
      <c r="AU455" s="155" t="s">
        <v>87</v>
      </c>
      <c r="AV455" s="12" t="s">
        <v>85</v>
      </c>
      <c r="AW455" s="12" t="s">
        <v>39</v>
      </c>
      <c r="AX455" s="12" t="s">
        <v>78</v>
      </c>
      <c r="AY455" s="155" t="s">
        <v>348</v>
      </c>
    </row>
    <row r="456" spans="2:65" s="12" customFormat="1" ht="10.199999999999999">
      <c r="B456" s="153"/>
      <c r="D456" s="154" t="s">
        <v>360</v>
      </c>
      <c r="E456" s="155" t="s">
        <v>32</v>
      </c>
      <c r="F456" s="156" t="s">
        <v>2723</v>
      </c>
      <c r="H456" s="155" t="s">
        <v>32</v>
      </c>
      <c r="I456" s="157"/>
      <c r="L456" s="153"/>
      <c r="M456" s="158"/>
      <c r="T456" s="159"/>
      <c r="AT456" s="155" t="s">
        <v>360</v>
      </c>
      <c r="AU456" s="155" t="s">
        <v>87</v>
      </c>
      <c r="AV456" s="12" t="s">
        <v>85</v>
      </c>
      <c r="AW456" s="12" t="s">
        <v>39</v>
      </c>
      <c r="AX456" s="12" t="s">
        <v>78</v>
      </c>
      <c r="AY456" s="155" t="s">
        <v>348</v>
      </c>
    </row>
    <row r="457" spans="2:65" s="13" customFormat="1" ht="10.199999999999999">
      <c r="B457" s="160"/>
      <c r="D457" s="154" t="s">
        <v>360</v>
      </c>
      <c r="E457" s="162" t="s">
        <v>32</v>
      </c>
      <c r="F457" s="170" t="s">
        <v>254</v>
      </c>
      <c r="H457" s="163">
        <v>1.7000000000000001E-2</v>
      </c>
      <c r="I457" s="164"/>
      <c r="L457" s="160"/>
      <c r="M457" s="165"/>
      <c r="T457" s="166"/>
      <c r="AT457" s="161" t="s">
        <v>360</v>
      </c>
      <c r="AU457" s="161" t="s">
        <v>87</v>
      </c>
      <c r="AV457" s="13" t="s">
        <v>87</v>
      </c>
      <c r="AW457" s="13" t="s">
        <v>39</v>
      </c>
      <c r="AX457" s="13" t="s">
        <v>85</v>
      </c>
      <c r="AY457" s="161" t="s">
        <v>348</v>
      </c>
    </row>
    <row r="458" spans="2:65" s="1" customFormat="1" ht="33" customHeight="1">
      <c r="B458" s="33"/>
      <c r="C458" s="136" t="s">
        <v>696</v>
      </c>
      <c r="D458" s="136" t="s">
        <v>352</v>
      </c>
      <c r="E458" s="137" t="s">
        <v>1720</v>
      </c>
      <c r="F458" s="138" t="s">
        <v>1721</v>
      </c>
      <c r="G458" s="139" t="s">
        <v>515</v>
      </c>
      <c r="H458" s="140">
        <v>3</v>
      </c>
      <c r="I458" s="141"/>
      <c r="J458" s="142">
        <f>ROUND(I458*H458,2)</f>
        <v>0</v>
      </c>
      <c r="K458" s="138" t="s">
        <v>737</v>
      </c>
      <c r="L458" s="33"/>
      <c r="M458" s="143" t="s">
        <v>32</v>
      </c>
      <c r="N458" s="144" t="s">
        <v>49</v>
      </c>
      <c r="P458" s="145">
        <f>O458*H458</f>
        <v>0</v>
      </c>
      <c r="Q458" s="145">
        <v>0</v>
      </c>
      <c r="R458" s="145">
        <f>Q458*H458</f>
        <v>0</v>
      </c>
      <c r="S458" s="145">
        <v>0</v>
      </c>
      <c r="T458" s="146">
        <f>S458*H458</f>
        <v>0</v>
      </c>
      <c r="AR458" s="147" t="s">
        <v>133</v>
      </c>
      <c r="AT458" s="147" t="s">
        <v>352</v>
      </c>
      <c r="AU458" s="147" t="s">
        <v>87</v>
      </c>
      <c r="AY458" s="17" t="s">
        <v>348</v>
      </c>
      <c r="BE458" s="148">
        <f>IF(N458="základní",J458,0)</f>
        <v>0</v>
      </c>
      <c r="BF458" s="148">
        <f>IF(N458="snížená",J458,0)</f>
        <v>0</v>
      </c>
      <c r="BG458" s="148">
        <f>IF(N458="zákl. přenesená",J458,0)</f>
        <v>0</v>
      </c>
      <c r="BH458" s="148">
        <f>IF(N458="sníž. přenesená",J458,0)</f>
        <v>0</v>
      </c>
      <c r="BI458" s="148">
        <f>IF(N458="nulová",J458,0)</f>
        <v>0</v>
      </c>
      <c r="BJ458" s="17" t="s">
        <v>85</v>
      </c>
      <c r="BK458" s="148">
        <f>ROUND(I458*H458,2)</f>
        <v>0</v>
      </c>
      <c r="BL458" s="17" t="s">
        <v>133</v>
      </c>
      <c r="BM458" s="147" t="s">
        <v>2724</v>
      </c>
    </row>
    <row r="459" spans="2:65" s="12" customFormat="1" ht="10.199999999999999">
      <c r="B459" s="153"/>
      <c r="D459" s="154" t="s">
        <v>360</v>
      </c>
      <c r="E459" s="155" t="s">
        <v>32</v>
      </c>
      <c r="F459" s="156" t="s">
        <v>361</v>
      </c>
      <c r="H459" s="155" t="s">
        <v>32</v>
      </c>
      <c r="I459" s="157"/>
      <c r="L459" s="153"/>
      <c r="M459" s="158"/>
      <c r="T459" s="159"/>
      <c r="AT459" s="155" t="s">
        <v>360</v>
      </c>
      <c r="AU459" s="155" t="s">
        <v>87</v>
      </c>
      <c r="AV459" s="12" t="s">
        <v>85</v>
      </c>
      <c r="AW459" s="12" t="s">
        <v>39</v>
      </c>
      <c r="AX459" s="12" t="s">
        <v>78</v>
      </c>
      <c r="AY459" s="155" t="s">
        <v>348</v>
      </c>
    </row>
    <row r="460" spans="2:65" s="12" customFormat="1" ht="10.199999999999999">
      <c r="B460" s="153"/>
      <c r="D460" s="154" t="s">
        <v>360</v>
      </c>
      <c r="E460" s="155" t="s">
        <v>32</v>
      </c>
      <c r="F460" s="156" t="s">
        <v>1552</v>
      </c>
      <c r="H460" s="155" t="s">
        <v>32</v>
      </c>
      <c r="I460" s="157"/>
      <c r="L460" s="153"/>
      <c r="M460" s="158"/>
      <c r="T460" s="159"/>
      <c r="AT460" s="155" t="s">
        <v>360</v>
      </c>
      <c r="AU460" s="155" t="s">
        <v>87</v>
      </c>
      <c r="AV460" s="12" t="s">
        <v>85</v>
      </c>
      <c r="AW460" s="12" t="s">
        <v>39</v>
      </c>
      <c r="AX460" s="12" t="s">
        <v>78</v>
      </c>
      <c r="AY460" s="155" t="s">
        <v>348</v>
      </c>
    </row>
    <row r="461" spans="2:65" s="12" customFormat="1" ht="10.199999999999999">
      <c r="B461" s="153"/>
      <c r="D461" s="154" t="s">
        <v>360</v>
      </c>
      <c r="E461" s="155" t="s">
        <v>32</v>
      </c>
      <c r="F461" s="156" t="s">
        <v>1723</v>
      </c>
      <c r="H461" s="155" t="s">
        <v>32</v>
      </c>
      <c r="I461" s="157"/>
      <c r="L461" s="153"/>
      <c r="M461" s="158"/>
      <c r="T461" s="159"/>
      <c r="AT461" s="155" t="s">
        <v>360</v>
      </c>
      <c r="AU461" s="155" t="s">
        <v>87</v>
      </c>
      <c r="AV461" s="12" t="s">
        <v>85</v>
      </c>
      <c r="AW461" s="12" t="s">
        <v>39</v>
      </c>
      <c r="AX461" s="12" t="s">
        <v>78</v>
      </c>
      <c r="AY461" s="155" t="s">
        <v>348</v>
      </c>
    </row>
    <row r="462" spans="2:65" s="12" customFormat="1" ht="10.199999999999999">
      <c r="B462" s="153"/>
      <c r="D462" s="154" t="s">
        <v>360</v>
      </c>
      <c r="E462" s="155" t="s">
        <v>32</v>
      </c>
      <c r="F462" s="156" t="s">
        <v>2602</v>
      </c>
      <c r="H462" s="155" t="s">
        <v>32</v>
      </c>
      <c r="I462" s="157"/>
      <c r="L462" s="153"/>
      <c r="M462" s="158"/>
      <c r="T462" s="159"/>
      <c r="AT462" s="155" t="s">
        <v>360</v>
      </c>
      <c r="AU462" s="155" t="s">
        <v>87</v>
      </c>
      <c r="AV462" s="12" t="s">
        <v>85</v>
      </c>
      <c r="AW462" s="12" t="s">
        <v>39</v>
      </c>
      <c r="AX462" s="12" t="s">
        <v>78</v>
      </c>
      <c r="AY462" s="155" t="s">
        <v>348</v>
      </c>
    </row>
    <row r="463" spans="2:65" s="12" customFormat="1" ht="10.199999999999999">
      <c r="B463" s="153"/>
      <c r="D463" s="154" t="s">
        <v>360</v>
      </c>
      <c r="E463" s="155" t="s">
        <v>32</v>
      </c>
      <c r="F463" s="156" t="s">
        <v>2660</v>
      </c>
      <c r="H463" s="155" t="s">
        <v>32</v>
      </c>
      <c r="I463" s="157"/>
      <c r="L463" s="153"/>
      <c r="M463" s="158"/>
      <c r="T463" s="159"/>
      <c r="AT463" s="155" t="s">
        <v>360</v>
      </c>
      <c r="AU463" s="155" t="s">
        <v>87</v>
      </c>
      <c r="AV463" s="12" t="s">
        <v>85</v>
      </c>
      <c r="AW463" s="12" t="s">
        <v>39</v>
      </c>
      <c r="AX463" s="12" t="s">
        <v>78</v>
      </c>
      <c r="AY463" s="155" t="s">
        <v>348</v>
      </c>
    </row>
    <row r="464" spans="2:65" s="13" customFormat="1" ht="10.199999999999999">
      <c r="B464" s="160"/>
      <c r="D464" s="154" t="s">
        <v>360</v>
      </c>
      <c r="E464" s="162" t="s">
        <v>32</v>
      </c>
      <c r="F464" s="170" t="s">
        <v>256</v>
      </c>
      <c r="H464" s="163">
        <v>3</v>
      </c>
      <c r="I464" s="164"/>
      <c r="L464" s="160"/>
      <c r="M464" s="165"/>
      <c r="T464" s="166"/>
      <c r="AT464" s="161" t="s">
        <v>360</v>
      </c>
      <c r="AU464" s="161" t="s">
        <v>87</v>
      </c>
      <c r="AV464" s="13" t="s">
        <v>87</v>
      </c>
      <c r="AW464" s="13" t="s">
        <v>39</v>
      </c>
      <c r="AX464" s="13" t="s">
        <v>85</v>
      </c>
      <c r="AY464" s="161" t="s">
        <v>348</v>
      </c>
    </row>
    <row r="465" spans="2:65" s="1" customFormat="1" ht="37.799999999999997" customHeight="1">
      <c r="B465" s="33"/>
      <c r="C465" s="136" t="s">
        <v>701</v>
      </c>
      <c r="D465" s="136" t="s">
        <v>352</v>
      </c>
      <c r="E465" s="137" t="s">
        <v>1859</v>
      </c>
      <c r="F465" s="138" t="s">
        <v>1860</v>
      </c>
      <c r="G465" s="139" t="s">
        <v>1641</v>
      </c>
      <c r="H465" s="140">
        <v>0.15</v>
      </c>
      <c r="I465" s="141"/>
      <c r="J465" s="142">
        <f>ROUND(I465*H465,2)</f>
        <v>0</v>
      </c>
      <c r="K465" s="138" t="s">
        <v>737</v>
      </c>
      <c r="L465" s="33"/>
      <c r="M465" s="143" t="s">
        <v>32</v>
      </c>
      <c r="N465" s="144" t="s">
        <v>49</v>
      </c>
      <c r="P465" s="145">
        <f>O465*H465</f>
        <v>0</v>
      </c>
      <c r="Q465" s="145">
        <v>0</v>
      </c>
      <c r="R465" s="145">
        <f>Q465*H465</f>
        <v>0</v>
      </c>
      <c r="S465" s="145">
        <v>0</v>
      </c>
      <c r="T465" s="146">
        <f>S465*H465</f>
        <v>0</v>
      </c>
      <c r="AR465" s="147" t="s">
        <v>133</v>
      </c>
      <c r="AT465" s="147" t="s">
        <v>352</v>
      </c>
      <c r="AU465" s="147" t="s">
        <v>87</v>
      </c>
      <c r="AY465" s="17" t="s">
        <v>348</v>
      </c>
      <c r="BE465" s="148">
        <f>IF(N465="základní",J465,0)</f>
        <v>0</v>
      </c>
      <c r="BF465" s="148">
        <f>IF(N465="snížená",J465,0)</f>
        <v>0</v>
      </c>
      <c r="BG465" s="148">
        <f>IF(N465="zákl. přenesená",J465,0)</f>
        <v>0</v>
      </c>
      <c r="BH465" s="148">
        <f>IF(N465="sníž. přenesená",J465,0)</f>
        <v>0</v>
      </c>
      <c r="BI465" s="148">
        <f>IF(N465="nulová",J465,0)</f>
        <v>0</v>
      </c>
      <c r="BJ465" s="17" t="s">
        <v>85</v>
      </c>
      <c r="BK465" s="148">
        <f>ROUND(I465*H465,2)</f>
        <v>0</v>
      </c>
      <c r="BL465" s="17" t="s">
        <v>133</v>
      </c>
      <c r="BM465" s="147" t="s">
        <v>2725</v>
      </c>
    </row>
    <row r="466" spans="2:65" s="12" customFormat="1" ht="10.199999999999999">
      <c r="B466" s="153"/>
      <c r="D466" s="154" t="s">
        <v>360</v>
      </c>
      <c r="E466" s="155" t="s">
        <v>32</v>
      </c>
      <c r="F466" s="156" t="s">
        <v>361</v>
      </c>
      <c r="H466" s="155" t="s">
        <v>32</v>
      </c>
      <c r="I466" s="157"/>
      <c r="L466" s="153"/>
      <c r="M466" s="158"/>
      <c r="T466" s="159"/>
      <c r="AT466" s="155" t="s">
        <v>360</v>
      </c>
      <c r="AU466" s="155" t="s">
        <v>87</v>
      </c>
      <c r="AV466" s="12" t="s">
        <v>85</v>
      </c>
      <c r="AW466" s="12" t="s">
        <v>39</v>
      </c>
      <c r="AX466" s="12" t="s">
        <v>78</v>
      </c>
      <c r="AY466" s="155" t="s">
        <v>348</v>
      </c>
    </row>
    <row r="467" spans="2:65" s="12" customFormat="1" ht="10.199999999999999">
      <c r="B467" s="153"/>
      <c r="D467" s="154" t="s">
        <v>360</v>
      </c>
      <c r="E467" s="155" t="s">
        <v>32</v>
      </c>
      <c r="F467" s="156" t="s">
        <v>1552</v>
      </c>
      <c r="H467" s="155" t="s">
        <v>32</v>
      </c>
      <c r="I467" s="157"/>
      <c r="L467" s="153"/>
      <c r="M467" s="158"/>
      <c r="T467" s="159"/>
      <c r="AT467" s="155" t="s">
        <v>360</v>
      </c>
      <c r="AU467" s="155" t="s">
        <v>87</v>
      </c>
      <c r="AV467" s="12" t="s">
        <v>85</v>
      </c>
      <c r="AW467" s="12" t="s">
        <v>39</v>
      </c>
      <c r="AX467" s="12" t="s">
        <v>78</v>
      </c>
      <c r="AY467" s="155" t="s">
        <v>348</v>
      </c>
    </row>
    <row r="468" spans="2:65" s="12" customFormat="1" ht="10.199999999999999">
      <c r="B468" s="153"/>
      <c r="D468" s="154" t="s">
        <v>360</v>
      </c>
      <c r="E468" s="155" t="s">
        <v>32</v>
      </c>
      <c r="F468" s="156" t="s">
        <v>1862</v>
      </c>
      <c r="H468" s="155" t="s">
        <v>32</v>
      </c>
      <c r="I468" s="157"/>
      <c r="L468" s="153"/>
      <c r="M468" s="158"/>
      <c r="T468" s="159"/>
      <c r="AT468" s="155" t="s">
        <v>360</v>
      </c>
      <c r="AU468" s="155" t="s">
        <v>87</v>
      </c>
      <c r="AV468" s="12" t="s">
        <v>85</v>
      </c>
      <c r="AW468" s="12" t="s">
        <v>39</v>
      </c>
      <c r="AX468" s="12" t="s">
        <v>78</v>
      </c>
      <c r="AY468" s="155" t="s">
        <v>348</v>
      </c>
    </row>
    <row r="469" spans="2:65" s="12" customFormat="1" ht="10.199999999999999">
      <c r="B469" s="153"/>
      <c r="D469" s="154" t="s">
        <v>360</v>
      </c>
      <c r="E469" s="155" t="s">
        <v>32</v>
      </c>
      <c r="F469" s="156" t="s">
        <v>1863</v>
      </c>
      <c r="H469" s="155" t="s">
        <v>32</v>
      </c>
      <c r="I469" s="157"/>
      <c r="L469" s="153"/>
      <c r="M469" s="158"/>
      <c r="T469" s="159"/>
      <c r="AT469" s="155" t="s">
        <v>360</v>
      </c>
      <c r="AU469" s="155" t="s">
        <v>87</v>
      </c>
      <c r="AV469" s="12" t="s">
        <v>85</v>
      </c>
      <c r="AW469" s="12" t="s">
        <v>39</v>
      </c>
      <c r="AX469" s="12" t="s">
        <v>78</v>
      </c>
      <c r="AY469" s="155" t="s">
        <v>348</v>
      </c>
    </row>
    <row r="470" spans="2:65" s="12" customFormat="1" ht="10.199999999999999">
      <c r="B470" s="153"/>
      <c r="D470" s="154" t="s">
        <v>360</v>
      </c>
      <c r="E470" s="155" t="s">
        <v>32</v>
      </c>
      <c r="F470" s="156" t="s">
        <v>2726</v>
      </c>
      <c r="H470" s="155" t="s">
        <v>32</v>
      </c>
      <c r="I470" s="157"/>
      <c r="L470" s="153"/>
      <c r="M470" s="158"/>
      <c r="T470" s="159"/>
      <c r="AT470" s="155" t="s">
        <v>360</v>
      </c>
      <c r="AU470" s="155" t="s">
        <v>87</v>
      </c>
      <c r="AV470" s="12" t="s">
        <v>85</v>
      </c>
      <c r="AW470" s="12" t="s">
        <v>39</v>
      </c>
      <c r="AX470" s="12" t="s">
        <v>78</v>
      </c>
      <c r="AY470" s="155" t="s">
        <v>348</v>
      </c>
    </row>
    <row r="471" spans="2:65" s="13" customFormat="1" ht="10.199999999999999">
      <c r="B471" s="160"/>
      <c r="D471" s="154" t="s">
        <v>360</v>
      </c>
      <c r="E471" s="162" t="s">
        <v>32</v>
      </c>
      <c r="F471" s="170" t="s">
        <v>259</v>
      </c>
      <c r="H471" s="163">
        <v>0.15</v>
      </c>
      <c r="I471" s="164"/>
      <c r="L471" s="160"/>
      <c r="M471" s="165"/>
      <c r="T471" s="166"/>
      <c r="AT471" s="161" t="s">
        <v>360</v>
      </c>
      <c r="AU471" s="161" t="s">
        <v>87</v>
      </c>
      <c r="AV471" s="13" t="s">
        <v>87</v>
      </c>
      <c r="AW471" s="13" t="s">
        <v>39</v>
      </c>
      <c r="AX471" s="13" t="s">
        <v>85</v>
      </c>
      <c r="AY471" s="161" t="s">
        <v>348</v>
      </c>
    </row>
    <row r="472" spans="2:65" s="1" customFormat="1" ht="16.5" customHeight="1">
      <c r="B472" s="33"/>
      <c r="C472" s="178" t="s">
        <v>706</v>
      </c>
      <c r="D472" s="178" t="s">
        <v>496</v>
      </c>
      <c r="E472" s="179" t="s">
        <v>1865</v>
      </c>
      <c r="F472" s="180" t="s">
        <v>1866</v>
      </c>
      <c r="G472" s="181" t="s">
        <v>1867</v>
      </c>
      <c r="H472" s="182">
        <v>1</v>
      </c>
      <c r="I472" s="183"/>
      <c r="J472" s="184">
        <f>ROUND(I472*H472,2)</f>
        <v>0</v>
      </c>
      <c r="K472" s="180" t="s">
        <v>737</v>
      </c>
      <c r="L472" s="185"/>
      <c r="M472" s="186" t="s">
        <v>32</v>
      </c>
      <c r="N472" s="187" t="s">
        <v>49</v>
      </c>
      <c r="P472" s="145">
        <f>O472*H472</f>
        <v>0</v>
      </c>
      <c r="Q472" s="145">
        <v>2.5000000000000001E-4</v>
      </c>
      <c r="R472" s="145">
        <f>Q472*H472</f>
        <v>2.5000000000000001E-4</v>
      </c>
      <c r="S472" s="145">
        <v>0</v>
      </c>
      <c r="T472" s="146">
        <f>S472*H472</f>
        <v>0</v>
      </c>
      <c r="AR472" s="147" t="s">
        <v>433</v>
      </c>
      <c r="AT472" s="147" t="s">
        <v>496</v>
      </c>
      <c r="AU472" s="147" t="s">
        <v>87</v>
      </c>
      <c r="AY472" s="17" t="s">
        <v>348</v>
      </c>
      <c r="BE472" s="148">
        <f>IF(N472="základní",J472,0)</f>
        <v>0</v>
      </c>
      <c r="BF472" s="148">
        <f>IF(N472="snížená",J472,0)</f>
        <v>0</v>
      </c>
      <c r="BG472" s="148">
        <f>IF(N472="zákl. přenesená",J472,0)</f>
        <v>0</v>
      </c>
      <c r="BH472" s="148">
        <f>IF(N472="sníž. přenesená",J472,0)</f>
        <v>0</v>
      </c>
      <c r="BI472" s="148">
        <f>IF(N472="nulová",J472,0)</f>
        <v>0</v>
      </c>
      <c r="BJ472" s="17" t="s">
        <v>85</v>
      </c>
      <c r="BK472" s="148">
        <f>ROUND(I472*H472,2)</f>
        <v>0</v>
      </c>
      <c r="BL472" s="17" t="s">
        <v>133</v>
      </c>
      <c r="BM472" s="147" t="s">
        <v>2727</v>
      </c>
    </row>
    <row r="473" spans="2:65" s="1" customFormat="1" ht="37.799999999999997" customHeight="1">
      <c r="B473" s="33"/>
      <c r="C473" s="136" t="s">
        <v>710</v>
      </c>
      <c r="D473" s="136" t="s">
        <v>352</v>
      </c>
      <c r="E473" s="137" t="s">
        <v>1848</v>
      </c>
      <c r="F473" s="138" t="s">
        <v>1849</v>
      </c>
      <c r="G473" s="139" t="s">
        <v>420</v>
      </c>
      <c r="H473" s="140">
        <v>6.351</v>
      </c>
      <c r="I473" s="141"/>
      <c r="J473" s="142">
        <f>ROUND(I473*H473,2)</f>
        <v>0</v>
      </c>
      <c r="K473" s="138" t="s">
        <v>737</v>
      </c>
      <c r="L473" s="33"/>
      <c r="M473" s="143" t="s">
        <v>32</v>
      </c>
      <c r="N473" s="144" t="s">
        <v>49</v>
      </c>
      <c r="P473" s="145">
        <f>O473*H473</f>
        <v>0</v>
      </c>
      <c r="Q473" s="145">
        <v>0</v>
      </c>
      <c r="R473" s="145">
        <f>Q473*H473</f>
        <v>0</v>
      </c>
      <c r="S473" s="145">
        <v>0</v>
      </c>
      <c r="T473" s="146">
        <f>S473*H473</f>
        <v>0</v>
      </c>
      <c r="AR473" s="147" t="s">
        <v>133</v>
      </c>
      <c r="AT473" s="147" t="s">
        <v>352</v>
      </c>
      <c r="AU473" s="147" t="s">
        <v>87</v>
      </c>
      <c r="AY473" s="17" t="s">
        <v>348</v>
      </c>
      <c r="BE473" s="148">
        <f>IF(N473="základní",J473,0)</f>
        <v>0</v>
      </c>
      <c r="BF473" s="148">
        <f>IF(N473="snížená",J473,0)</f>
        <v>0</v>
      </c>
      <c r="BG473" s="148">
        <f>IF(N473="zákl. přenesená",J473,0)</f>
        <v>0</v>
      </c>
      <c r="BH473" s="148">
        <f>IF(N473="sníž. přenesená",J473,0)</f>
        <v>0</v>
      </c>
      <c r="BI473" s="148">
        <f>IF(N473="nulová",J473,0)</f>
        <v>0</v>
      </c>
      <c r="BJ473" s="17" t="s">
        <v>85</v>
      </c>
      <c r="BK473" s="148">
        <f>ROUND(I473*H473,2)</f>
        <v>0</v>
      </c>
      <c r="BL473" s="17" t="s">
        <v>133</v>
      </c>
      <c r="BM473" s="147" t="s">
        <v>2728</v>
      </c>
    </row>
    <row r="474" spans="2:65" s="1" customFormat="1" ht="28.8">
      <c r="B474" s="33"/>
      <c r="D474" s="154" t="s">
        <v>589</v>
      </c>
      <c r="F474" s="188" t="s">
        <v>1845</v>
      </c>
      <c r="I474" s="151"/>
      <c r="L474" s="33"/>
      <c r="M474" s="152"/>
      <c r="T474" s="54"/>
      <c r="AT474" s="17" t="s">
        <v>589</v>
      </c>
      <c r="AU474" s="17" t="s">
        <v>87</v>
      </c>
    </row>
    <row r="475" spans="2:65" s="12" customFormat="1" ht="10.199999999999999">
      <c r="B475" s="153"/>
      <c r="D475" s="154" t="s">
        <v>360</v>
      </c>
      <c r="E475" s="155" t="s">
        <v>32</v>
      </c>
      <c r="F475" s="156" t="s">
        <v>361</v>
      </c>
      <c r="H475" s="155" t="s">
        <v>32</v>
      </c>
      <c r="I475" s="157"/>
      <c r="L475" s="153"/>
      <c r="M475" s="158"/>
      <c r="T475" s="159"/>
      <c r="AT475" s="155" t="s">
        <v>360</v>
      </c>
      <c r="AU475" s="155" t="s">
        <v>87</v>
      </c>
      <c r="AV475" s="12" t="s">
        <v>85</v>
      </c>
      <c r="AW475" s="12" t="s">
        <v>39</v>
      </c>
      <c r="AX475" s="12" t="s">
        <v>78</v>
      </c>
      <c r="AY475" s="155" t="s">
        <v>348</v>
      </c>
    </row>
    <row r="476" spans="2:65" s="12" customFormat="1" ht="10.199999999999999">
      <c r="B476" s="153"/>
      <c r="D476" s="154" t="s">
        <v>360</v>
      </c>
      <c r="E476" s="155" t="s">
        <v>32</v>
      </c>
      <c r="F476" s="156" t="s">
        <v>1552</v>
      </c>
      <c r="H476" s="155" t="s">
        <v>32</v>
      </c>
      <c r="I476" s="157"/>
      <c r="L476" s="153"/>
      <c r="M476" s="158"/>
      <c r="T476" s="159"/>
      <c r="AT476" s="155" t="s">
        <v>360</v>
      </c>
      <c r="AU476" s="155" t="s">
        <v>87</v>
      </c>
      <c r="AV476" s="12" t="s">
        <v>85</v>
      </c>
      <c r="AW476" s="12" t="s">
        <v>39</v>
      </c>
      <c r="AX476" s="12" t="s">
        <v>78</v>
      </c>
      <c r="AY476" s="155" t="s">
        <v>348</v>
      </c>
    </row>
    <row r="477" spans="2:65" s="12" customFormat="1" ht="10.199999999999999">
      <c r="B477" s="153"/>
      <c r="D477" s="154" t="s">
        <v>360</v>
      </c>
      <c r="E477" s="155" t="s">
        <v>32</v>
      </c>
      <c r="F477" s="156" t="s">
        <v>2602</v>
      </c>
      <c r="H477" s="155" t="s">
        <v>32</v>
      </c>
      <c r="I477" s="157"/>
      <c r="L477" s="153"/>
      <c r="M477" s="158"/>
      <c r="T477" s="159"/>
      <c r="AT477" s="155" t="s">
        <v>360</v>
      </c>
      <c r="AU477" s="155" t="s">
        <v>87</v>
      </c>
      <c r="AV477" s="12" t="s">
        <v>85</v>
      </c>
      <c r="AW477" s="12" t="s">
        <v>39</v>
      </c>
      <c r="AX477" s="12" t="s">
        <v>78</v>
      </c>
      <c r="AY477" s="155" t="s">
        <v>348</v>
      </c>
    </row>
    <row r="478" spans="2:65" s="12" customFormat="1" ht="10.199999999999999">
      <c r="B478" s="153"/>
      <c r="D478" s="154" t="s">
        <v>360</v>
      </c>
      <c r="E478" s="155" t="s">
        <v>32</v>
      </c>
      <c r="F478" s="156" t="s">
        <v>1782</v>
      </c>
      <c r="H478" s="155" t="s">
        <v>32</v>
      </c>
      <c r="I478" s="157"/>
      <c r="L478" s="153"/>
      <c r="M478" s="158"/>
      <c r="T478" s="159"/>
      <c r="AT478" s="155" t="s">
        <v>360</v>
      </c>
      <c r="AU478" s="155" t="s">
        <v>87</v>
      </c>
      <c r="AV478" s="12" t="s">
        <v>85</v>
      </c>
      <c r="AW478" s="12" t="s">
        <v>39</v>
      </c>
      <c r="AX478" s="12" t="s">
        <v>78</v>
      </c>
      <c r="AY478" s="155" t="s">
        <v>348</v>
      </c>
    </row>
    <row r="479" spans="2:65" s="12" customFormat="1" ht="10.199999999999999">
      <c r="B479" s="153"/>
      <c r="D479" s="154" t="s">
        <v>360</v>
      </c>
      <c r="E479" s="155" t="s">
        <v>32</v>
      </c>
      <c r="F479" s="156" t="s">
        <v>1851</v>
      </c>
      <c r="H479" s="155" t="s">
        <v>32</v>
      </c>
      <c r="I479" s="157"/>
      <c r="L479" s="153"/>
      <c r="M479" s="158"/>
      <c r="T479" s="159"/>
      <c r="AT479" s="155" t="s">
        <v>360</v>
      </c>
      <c r="AU479" s="155" t="s">
        <v>87</v>
      </c>
      <c r="AV479" s="12" t="s">
        <v>85</v>
      </c>
      <c r="AW479" s="12" t="s">
        <v>39</v>
      </c>
      <c r="AX479" s="12" t="s">
        <v>78</v>
      </c>
      <c r="AY479" s="155" t="s">
        <v>348</v>
      </c>
    </row>
    <row r="480" spans="2:65" s="12" customFormat="1" ht="10.199999999999999">
      <c r="B480" s="153"/>
      <c r="D480" s="154" t="s">
        <v>360</v>
      </c>
      <c r="E480" s="155" t="s">
        <v>32</v>
      </c>
      <c r="F480" s="156" t="s">
        <v>2729</v>
      </c>
      <c r="H480" s="155" t="s">
        <v>32</v>
      </c>
      <c r="I480" s="157"/>
      <c r="L480" s="153"/>
      <c r="M480" s="158"/>
      <c r="T480" s="159"/>
      <c r="AT480" s="155" t="s">
        <v>360</v>
      </c>
      <c r="AU480" s="155" t="s">
        <v>87</v>
      </c>
      <c r="AV480" s="12" t="s">
        <v>85</v>
      </c>
      <c r="AW480" s="12" t="s">
        <v>39</v>
      </c>
      <c r="AX480" s="12" t="s">
        <v>78</v>
      </c>
      <c r="AY480" s="155" t="s">
        <v>348</v>
      </c>
    </row>
    <row r="481" spans="2:65" s="13" customFormat="1" ht="10.199999999999999">
      <c r="B481" s="160"/>
      <c r="D481" s="154" t="s">
        <v>360</v>
      </c>
      <c r="E481" s="162" t="s">
        <v>32</v>
      </c>
      <c r="F481" s="170" t="s">
        <v>261</v>
      </c>
      <c r="H481" s="163">
        <v>6.351</v>
      </c>
      <c r="I481" s="164"/>
      <c r="L481" s="160"/>
      <c r="M481" s="165"/>
      <c r="T481" s="166"/>
      <c r="AT481" s="161" t="s">
        <v>360</v>
      </c>
      <c r="AU481" s="161" t="s">
        <v>87</v>
      </c>
      <c r="AV481" s="13" t="s">
        <v>87</v>
      </c>
      <c r="AW481" s="13" t="s">
        <v>39</v>
      </c>
      <c r="AX481" s="13" t="s">
        <v>85</v>
      </c>
      <c r="AY481" s="161" t="s">
        <v>348</v>
      </c>
    </row>
    <row r="482" spans="2:65" s="1" customFormat="1" ht="37.799999999999997" customHeight="1">
      <c r="B482" s="33"/>
      <c r="C482" s="136" t="s">
        <v>719</v>
      </c>
      <c r="D482" s="136" t="s">
        <v>352</v>
      </c>
      <c r="E482" s="137" t="s">
        <v>1853</v>
      </c>
      <c r="F482" s="138" t="s">
        <v>1854</v>
      </c>
      <c r="G482" s="139" t="s">
        <v>420</v>
      </c>
      <c r="H482" s="140">
        <v>33.119999999999997</v>
      </c>
      <c r="I482" s="141"/>
      <c r="J482" s="142">
        <f>ROUND(I482*H482,2)</f>
        <v>0</v>
      </c>
      <c r="K482" s="138" t="s">
        <v>737</v>
      </c>
      <c r="L482" s="33"/>
      <c r="M482" s="143" t="s">
        <v>32</v>
      </c>
      <c r="N482" s="144" t="s">
        <v>49</v>
      </c>
      <c r="P482" s="145">
        <f>O482*H482</f>
        <v>0</v>
      </c>
      <c r="Q482" s="145">
        <v>0</v>
      </c>
      <c r="R482" s="145">
        <f>Q482*H482</f>
        <v>0</v>
      </c>
      <c r="S482" s="145">
        <v>0</v>
      </c>
      <c r="T482" s="146">
        <f>S482*H482</f>
        <v>0</v>
      </c>
      <c r="AR482" s="147" t="s">
        <v>133</v>
      </c>
      <c r="AT482" s="147" t="s">
        <v>352</v>
      </c>
      <c r="AU482" s="147" t="s">
        <v>87</v>
      </c>
      <c r="AY482" s="17" t="s">
        <v>348</v>
      </c>
      <c r="BE482" s="148">
        <f>IF(N482="základní",J482,0)</f>
        <v>0</v>
      </c>
      <c r="BF482" s="148">
        <f>IF(N482="snížená",J482,0)</f>
        <v>0</v>
      </c>
      <c r="BG482" s="148">
        <f>IF(N482="zákl. přenesená",J482,0)</f>
        <v>0</v>
      </c>
      <c r="BH482" s="148">
        <f>IF(N482="sníž. přenesená",J482,0)</f>
        <v>0</v>
      </c>
      <c r="BI482" s="148">
        <f>IF(N482="nulová",J482,0)</f>
        <v>0</v>
      </c>
      <c r="BJ482" s="17" t="s">
        <v>85</v>
      </c>
      <c r="BK482" s="148">
        <f>ROUND(I482*H482,2)</f>
        <v>0</v>
      </c>
      <c r="BL482" s="17" t="s">
        <v>133</v>
      </c>
      <c r="BM482" s="147" t="s">
        <v>2730</v>
      </c>
    </row>
    <row r="483" spans="2:65" s="1" customFormat="1" ht="28.8">
      <c r="B483" s="33"/>
      <c r="D483" s="154" t="s">
        <v>589</v>
      </c>
      <c r="F483" s="188" t="s">
        <v>1845</v>
      </c>
      <c r="I483" s="151"/>
      <c r="L483" s="33"/>
      <c r="M483" s="152"/>
      <c r="T483" s="54"/>
      <c r="AT483" s="17" t="s">
        <v>589</v>
      </c>
      <c r="AU483" s="17" t="s">
        <v>87</v>
      </c>
    </row>
    <row r="484" spans="2:65" s="12" customFormat="1" ht="10.199999999999999">
      <c r="B484" s="153"/>
      <c r="D484" s="154" t="s">
        <v>360</v>
      </c>
      <c r="E484" s="155" t="s">
        <v>32</v>
      </c>
      <c r="F484" s="156" t="s">
        <v>361</v>
      </c>
      <c r="H484" s="155" t="s">
        <v>32</v>
      </c>
      <c r="I484" s="157"/>
      <c r="L484" s="153"/>
      <c r="M484" s="158"/>
      <c r="T484" s="159"/>
      <c r="AT484" s="155" t="s">
        <v>360</v>
      </c>
      <c r="AU484" s="155" t="s">
        <v>87</v>
      </c>
      <c r="AV484" s="12" t="s">
        <v>85</v>
      </c>
      <c r="AW484" s="12" t="s">
        <v>39</v>
      </c>
      <c r="AX484" s="12" t="s">
        <v>78</v>
      </c>
      <c r="AY484" s="155" t="s">
        <v>348</v>
      </c>
    </row>
    <row r="485" spans="2:65" s="12" customFormat="1" ht="10.199999999999999">
      <c r="B485" s="153"/>
      <c r="D485" s="154" t="s">
        <v>360</v>
      </c>
      <c r="E485" s="155" t="s">
        <v>32</v>
      </c>
      <c r="F485" s="156" t="s">
        <v>1552</v>
      </c>
      <c r="H485" s="155" t="s">
        <v>32</v>
      </c>
      <c r="I485" s="157"/>
      <c r="L485" s="153"/>
      <c r="M485" s="158"/>
      <c r="T485" s="159"/>
      <c r="AT485" s="155" t="s">
        <v>360</v>
      </c>
      <c r="AU485" s="155" t="s">
        <v>87</v>
      </c>
      <c r="AV485" s="12" t="s">
        <v>85</v>
      </c>
      <c r="AW485" s="12" t="s">
        <v>39</v>
      </c>
      <c r="AX485" s="12" t="s">
        <v>78</v>
      </c>
      <c r="AY485" s="155" t="s">
        <v>348</v>
      </c>
    </row>
    <row r="486" spans="2:65" s="12" customFormat="1" ht="10.199999999999999">
      <c r="B486" s="153"/>
      <c r="D486" s="154" t="s">
        <v>360</v>
      </c>
      <c r="E486" s="155" t="s">
        <v>32</v>
      </c>
      <c r="F486" s="156" t="s">
        <v>2602</v>
      </c>
      <c r="H486" s="155" t="s">
        <v>32</v>
      </c>
      <c r="I486" s="157"/>
      <c r="L486" s="153"/>
      <c r="M486" s="158"/>
      <c r="T486" s="159"/>
      <c r="AT486" s="155" t="s">
        <v>360</v>
      </c>
      <c r="AU486" s="155" t="s">
        <v>87</v>
      </c>
      <c r="AV486" s="12" t="s">
        <v>85</v>
      </c>
      <c r="AW486" s="12" t="s">
        <v>39</v>
      </c>
      <c r="AX486" s="12" t="s">
        <v>78</v>
      </c>
      <c r="AY486" s="155" t="s">
        <v>348</v>
      </c>
    </row>
    <row r="487" spans="2:65" s="12" customFormat="1" ht="10.199999999999999">
      <c r="B487" s="153"/>
      <c r="D487" s="154" t="s">
        <v>360</v>
      </c>
      <c r="E487" s="155" t="s">
        <v>32</v>
      </c>
      <c r="F487" s="156" t="s">
        <v>1784</v>
      </c>
      <c r="H487" s="155" t="s">
        <v>32</v>
      </c>
      <c r="I487" s="157"/>
      <c r="L487" s="153"/>
      <c r="M487" s="158"/>
      <c r="T487" s="159"/>
      <c r="AT487" s="155" t="s">
        <v>360</v>
      </c>
      <c r="AU487" s="155" t="s">
        <v>87</v>
      </c>
      <c r="AV487" s="12" t="s">
        <v>85</v>
      </c>
      <c r="AW487" s="12" t="s">
        <v>39</v>
      </c>
      <c r="AX487" s="12" t="s">
        <v>78</v>
      </c>
      <c r="AY487" s="155" t="s">
        <v>348</v>
      </c>
    </row>
    <row r="488" spans="2:65" s="12" customFormat="1" ht="10.199999999999999">
      <c r="B488" s="153"/>
      <c r="D488" s="154" t="s">
        <v>360</v>
      </c>
      <c r="E488" s="155" t="s">
        <v>32</v>
      </c>
      <c r="F488" s="156" t="s">
        <v>1856</v>
      </c>
      <c r="H488" s="155" t="s">
        <v>32</v>
      </c>
      <c r="I488" s="157"/>
      <c r="L488" s="153"/>
      <c r="M488" s="158"/>
      <c r="T488" s="159"/>
      <c r="AT488" s="155" t="s">
        <v>360</v>
      </c>
      <c r="AU488" s="155" t="s">
        <v>87</v>
      </c>
      <c r="AV488" s="12" t="s">
        <v>85</v>
      </c>
      <c r="AW488" s="12" t="s">
        <v>39</v>
      </c>
      <c r="AX488" s="12" t="s">
        <v>78</v>
      </c>
      <c r="AY488" s="155" t="s">
        <v>348</v>
      </c>
    </row>
    <row r="489" spans="2:65" s="12" customFormat="1" ht="10.199999999999999">
      <c r="B489" s="153"/>
      <c r="D489" s="154" t="s">
        <v>360</v>
      </c>
      <c r="E489" s="155" t="s">
        <v>32</v>
      </c>
      <c r="F489" s="156" t="s">
        <v>2678</v>
      </c>
      <c r="H489" s="155" t="s">
        <v>32</v>
      </c>
      <c r="I489" s="157"/>
      <c r="L489" s="153"/>
      <c r="M489" s="158"/>
      <c r="T489" s="159"/>
      <c r="AT489" s="155" t="s">
        <v>360</v>
      </c>
      <c r="AU489" s="155" t="s">
        <v>87</v>
      </c>
      <c r="AV489" s="12" t="s">
        <v>85</v>
      </c>
      <c r="AW489" s="12" t="s">
        <v>39</v>
      </c>
      <c r="AX489" s="12" t="s">
        <v>78</v>
      </c>
      <c r="AY489" s="155" t="s">
        <v>348</v>
      </c>
    </row>
    <row r="490" spans="2:65" s="12" customFormat="1" ht="10.199999999999999">
      <c r="B490" s="153"/>
      <c r="D490" s="154" t="s">
        <v>360</v>
      </c>
      <c r="E490" s="155" t="s">
        <v>32</v>
      </c>
      <c r="F490" s="156" t="s">
        <v>2731</v>
      </c>
      <c r="H490" s="155" t="s">
        <v>32</v>
      </c>
      <c r="I490" s="157"/>
      <c r="L490" s="153"/>
      <c r="M490" s="158"/>
      <c r="T490" s="159"/>
      <c r="AT490" s="155" t="s">
        <v>360</v>
      </c>
      <c r="AU490" s="155" t="s">
        <v>87</v>
      </c>
      <c r="AV490" s="12" t="s">
        <v>85</v>
      </c>
      <c r="AW490" s="12" t="s">
        <v>39</v>
      </c>
      <c r="AX490" s="12" t="s">
        <v>78</v>
      </c>
      <c r="AY490" s="155" t="s">
        <v>348</v>
      </c>
    </row>
    <row r="491" spans="2:65" s="13" customFormat="1" ht="10.199999999999999">
      <c r="B491" s="160"/>
      <c r="D491" s="154" t="s">
        <v>360</v>
      </c>
      <c r="E491" s="162" t="s">
        <v>32</v>
      </c>
      <c r="F491" s="170" t="s">
        <v>263</v>
      </c>
      <c r="H491" s="163">
        <v>33.119999999999997</v>
      </c>
      <c r="I491" s="164"/>
      <c r="L491" s="160"/>
      <c r="M491" s="165"/>
      <c r="T491" s="166"/>
      <c r="AT491" s="161" t="s">
        <v>360</v>
      </c>
      <c r="AU491" s="161" t="s">
        <v>87</v>
      </c>
      <c r="AV491" s="13" t="s">
        <v>87</v>
      </c>
      <c r="AW491" s="13" t="s">
        <v>39</v>
      </c>
      <c r="AX491" s="13" t="s">
        <v>85</v>
      </c>
      <c r="AY491" s="161" t="s">
        <v>348</v>
      </c>
    </row>
    <row r="492" spans="2:65" s="11" customFormat="1" ht="22.8" customHeight="1">
      <c r="B492" s="124"/>
      <c r="D492" s="125" t="s">
        <v>77</v>
      </c>
      <c r="E492" s="134" t="s">
        <v>1885</v>
      </c>
      <c r="F492" s="134" t="s">
        <v>1886</v>
      </c>
      <c r="I492" s="127"/>
      <c r="J492" s="135">
        <f>BK492</f>
        <v>0</v>
      </c>
      <c r="L492" s="124"/>
      <c r="M492" s="129"/>
      <c r="P492" s="130">
        <f>SUM(P493:P568)</f>
        <v>0</v>
      </c>
      <c r="R492" s="130">
        <f>SUM(R493:R568)</f>
        <v>0.255</v>
      </c>
      <c r="T492" s="131">
        <f>SUM(T493:T568)</f>
        <v>0</v>
      </c>
      <c r="AR492" s="125" t="s">
        <v>85</v>
      </c>
      <c r="AT492" s="132" t="s">
        <v>77</v>
      </c>
      <c r="AU492" s="132" t="s">
        <v>85</v>
      </c>
      <c r="AY492" s="125" t="s">
        <v>348</v>
      </c>
      <c r="BK492" s="133">
        <f>SUM(BK493:BK568)</f>
        <v>0</v>
      </c>
    </row>
    <row r="493" spans="2:65" s="1" customFormat="1" ht="37.799999999999997" customHeight="1">
      <c r="B493" s="33"/>
      <c r="C493" s="136" t="s">
        <v>725</v>
      </c>
      <c r="D493" s="136" t="s">
        <v>352</v>
      </c>
      <c r="E493" s="137" t="s">
        <v>1887</v>
      </c>
      <c r="F493" s="138" t="s">
        <v>1888</v>
      </c>
      <c r="G493" s="139" t="s">
        <v>515</v>
      </c>
      <c r="H493" s="140">
        <v>240</v>
      </c>
      <c r="I493" s="141"/>
      <c r="J493" s="142">
        <f>ROUND(I493*H493,2)</f>
        <v>0</v>
      </c>
      <c r="K493" s="138" t="s">
        <v>356</v>
      </c>
      <c r="L493" s="33"/>
      <c r="M493" s="143" t="s">
        <v>32</v>
      </c>
      <c r="N493" s="144" t="s">
        <v>49</v>
      </c>
      <c r="P493" s="145">
        <f>O493*H493</f>
        <v>0</v>
      </c>
      <c r="Q493" s="145">
        <v>0</v>
      </c>
      <c r="R493" s="145">
        <f>Q493*H493</f>
        <v>0</v>
      </c>
      <c r="S493" s="145">
        <v>0</v>
      </c>
      <c r="T493" s="146">
        <f>S493*H493</f>
        <v>0</v>
      </c>
      <c r="AR493" s="147" t="s">
        <v>133</v>
      </c>
      <c r="AT493" s="147" t="s">
        <v>352</v>
      </c>
      <c r="AU493" s="147" t="s">
        <v>87</v>
      </c>
      <c r="AY493" s="17" t="s">
        <v>348</v>
      </c>
      <c r="BE493" s="148">
        <f>IF(N493="základní",J493,0)</f>
        <v>0</v>
      </c>
      <c r="BF493" s="148">
        <f>IF(N493="snížená",J493,0)</f>
        <v>0</v>
      </c>
      <c r="BG493" s="148">
        <f>IF(N493="zákl. přenesená",J493,0)</f>
        <v>0</v>
      </c>
      <c r="BH493" s="148">
        <f>IF(N493="sníž. přenesená",J493,0)</f>
        <v>0</v>
      </c>
      <c r="BI493" s="148">
        <f>IF(N493="nulová",J493,0)</f>
        <v>0</v>
      </c>
      <c r="BJ493" s="17" t="s">
        <v>85</v>
      </c>
      <c r="BK493" s="148">
        <f>ROUND(I493*H493,2)</f>
        <v>0</v>
      </c>
      <c r="BL493" s="17" t="s">
        <v>133</v>
      </c>
      <c r="BM493" s="147" t="s">
        <v>2732</v>
      </c>
    </row>
    <row r="494" spans="2:65" s="1" customFormat="1" ht="10.199999999999999">
      <c r="B494" s="33"/>
      <c r="D494" s="149" t="s">
        <v>358</v>
      </c>
      <c r="F494" s="150" t="s">
        <v>1890</v>
      </c>
      <c r="I494" s="151"/>
      <c r="L494" s="33"/>
      <c r="M494" s="152"/>
      <c r="T494" s="54"/>
      <c r="AT494" s="17" t="s">
        <v>358</v>
      </c>
      <c r="AU494" s="17" t="s">
        <v>87</v>
      </c>
    </row>
    <row r="495" spans="2:65" s="12" customFormat="1" ht="10.199999999999999">
      <c r="B495" s="153"/>
      <c r="D495" s="154" t="s">
        <v>360</v>
      </c>
      <c r="E495" s="155" t="s">
        <v>32</v>
      </c>
      <c r="F495" s="156" t="s">
        <v>1552</v>
      </c>
      <c r="H495" s="155" t="s">
        <v>32</v>
      </c>
      <c r="I495" s="157"/>
      <c r="L495" s="153"/>
      <c r="M495" s="158"/>
      <c r="T495" s="159"/>
      <c r="AT495" s="155" t="s">
        <v>360</v>
      </c>
      <c r="AU495" s="155" t="s">
        <v>87</v>
      </c>
      <c r="AV495" s="12" t="s">
        <v>85</v>
      </c>
      <c r="AW495" s="12" t="s">
        <v>39</v>
      </c>
      <c r="AX495" s="12" t="s">
        <v>78</v>
      </c>
      <c r="AY495" s="155" t="s">
        <v>348</v>
      </c>
    </row>
    <row r="496" spans="2:65" s="12" customFormat="1" ht="10.199999999999999">
      <c r="B496" s="153"/>
      <c r="D496" s="154" t="s">
        <v>360</v>
      </c>
      <c r="E496" s="155" t="s">
        <v>32</v>
      </c>
      <c r="F496" s="156" t="s">
        <v>1891</v>
      </c>
      <c r="H496" s="155" t="s">
        <v>32</v>
      </c>
      <c r="I496" s="157"/>
      <c r="L496" s="153"/>
      <c r="M496" s="158"/>
      <c r="T496" s="159"/>
      <c r="AT496" s="155" t="s">
        <v>360</v>
      </c>
      <c r="AU496" s="155" t="s">
        <v>87</v>
      </c>
      <c r="AV496" s="12" t="s">
        <v>85</v>
      </c>
      <c r="AW496" s="12" t="s">
        <v>39</v>
      </c>
      <c r="AX496" s="12" t="s">
        <v>78</v>
      </c>
      <c r="AY496" s="155" t="s">
        <v>348</v>
      </c>
    </row>
    <row r="497" spans="2:65" s="12" customFormat="1" ht="10.199999999999999">
      <c r="B497" s="153"/>
      <c r="D497" s="154" t="s">
        <v>360</v>
      </c>
      <c r="E497" s="155" t="s">
        <v>32</v>
      </c>
      <c r="F497" s="156" t="s">
        <v>1892</v>
      </c>
      <c r="H497" s="155" t="s">
        <v>32</v>
      </c>
      <c r="I497" s="157"/>
      <c r="L497" s="153"/>
      <c r="M497" s="158"/>
      <c r="T497" s="159"/>
      <c r="AT497" s="155" t="s">
        <v>360</v>
      </c>
      <c r="AU497" s="155" t="s">
        <v>87</v>
      </c>
      <c r="AV497" s="12" t="s">
        <v>85</v>
      </c>
      <c r="AW497" s="12" t="s">
        <v>39</v>
      </c>
      <c r="AX497" s="12" t="s">
        <v>78</v>
      </c>
      <c r="AY497" s="155" t="s">
        <v>348</v>
      </c>
    </row>
    <row r="498" spans="2:65" s="12" customFormat="1" ht="10.199999999999999">
      <c r="B498" s="153"/>
      <c r="D498" s="154" t="s">
        <v>360</v>
      </c>
      <c r="E498" s="155" t="s">
        <v>32</v>
      </c>
      <c r="F498" s="156" t="s">
        <v>2733</v>
      </c>
      <c r="H498" s="155" t="s">
        <v>32</v>
      </c>
      <c r="I498" s="157"/>
      <c r="L498" s="153"/>
      <c r="M498" s="158"/>
      <c r="T498" s="159"/>
      <c r="AT498" s="155" t="s">
        <v>360</v>
      </c>
      <c r="AU498" s="155" t="s">
        <v>87</v>
      </c>
      <c r="AV498" s="12" t="s">
        <v>85</v>
      </c>
      <c r="AW498" s="12" t="s">
        <v>39</v>
      </c>
      <c r="AX498" s="12" t="s">
        <v>78</v>
      </c>
      <c r="AY498" s="155" t="s">
        <v>348</v>
      </c>
    </row>
    <row r="499" spans="2:65" s="13" customFormat="1" ht="10.199999999999999">
      <c r="B499" s="160"/>
      <c r="D499" s="154" t="s">
        <v>360</v>
      </c>
      <c r="E499" s="161" t="s">
        <v>32</v>
      </c>
      <c r="F499" s="162" t="s">
        <v>2734</v>
      </c>
      <c r="H499" s="163">
        <v>90</v>
      </c>
      <c r="I499" s="164"/>
      <c r="L499" s="160"/>
      <c r="M499" s="165"/>
      <c r="T499" s="166"/>
      <c r="AT499" s="161" t="s">
        <v>360</v>
      </c>
      <c r="AU499" s="161" t="s">
        <v>87</v>
      </c>
      <c r="AV499" s="13" t="s">
        <v>87</v>
      </c>
      <c r="AW499" s="13" t="s">
        <v>39</v>
      </c>
      <c r="AX499" s="13" t="s">
        <v>78</v>
      </c>
      <c r="AY499" s="161" t="s">
        <v>348</v>
      </c>
    </row>
    <row r="500" spans="2:65" s="12" customFormat="1" ht="10.199999999999999">
      <c r="B500" s="153"/>
      <c r="D500" s="154" t="s">
        <v>360</v>
      </c>
      <c r="E500" s="155" t="s">
        <v>32</v>
      </c>
      <c r="F500" s="156" t="s">
        <v>1895</v>
      </c>
      <c r="H500" s="155" t="s">
        <v>32</v>
      </c>
      <c r="I500" s="157"/>
      <c r="L500" s="153"/>
      <c r="M500" s="158"/>
      <c r="T500" s="159"/>
      <c r="AT500" s="155" t="s">
        <v>360</v>
      </c>
      <c r="AU500" s="155" t="s">
        <v>87</v>
      </c>
      <c r="AV500" s="12" t="s">
        <v>85</v>
      </c>
      <c r="AW500" s="12" t="s">
        <v>39</v>
      </c>
      <c r="AX500" s="12" t="s">
        <v>78</v>
      </c>
      <c r="AY500" s="155" t="s">
        <v>348</v>
      </c>
    </row>
    <row r="501" spans="2:65" s="12" customFormat="1" ht="10.199999999999999">
      <c r="B501" s="153"/>
      <c r="D501" s="154" t="s">
        <v>360</v>
      </c>
      <c r="E501" s="155" t="s">
        <v>32</v>
      </c>
      <c r="F501" s="156" t="s">
        <v>1896</v>
      </c>
      <c r="H501" s="155" t="s">
        <v>32</v>
      </c>
      <c r="I501" s="157"/>
      <c r="L501" s="153"/>
      <c r="M501" s="158"/>
      <c r="T501" s="159"/>
      <c r="AT501" s="155" t="s">
        <v>360</v>
      </c>
      <c r="AU501" s="155" t="s">
        <v>87</v>
      </c>
      <c r="AV501" s="12" t="s">
        <v>85</v>
      </c>
      <c r="AW501" s="12" t="s">
        <v>39</v>
      </c>
      <c r="AX501" s="12" t="s">
        <v>78</v>
      </c>
      <c r="AY501" s="155" t="s">
        <v>348</v>
      </c>
    </row>
    <row r="502" spans="2:65" s="12" customFormat="1" ht="10.199999999999999">
      <c r="B502" s="153"/>
      <c r="D502" s="154" t="s">
        <v>360</v>
      </c>
      <c r="E502" s="155" t="s">
        <v>32</v>
      </c>
      <c r="F502" s="156" t="s">
        <v>2733</v>
      </c>
      <c r="H502" s="155" t="s">
        <v>32</v>
      </c>
      <c r="I502" s="157"/>
      <c r="L502" s="153"/>
      <c r="M502" s="158"/>
      <c r="T502" s="159"/>
      <c r="AT502" s="155" t="s">
        <v>360</v>
      </c>
      <c r="AU502" s="155" t="s">
        <v>87</v>
      </c>
      <c r="AV502" s="12" t="s">
        <v>85</v>
      </c>
      <c r="AW502" s="12" t="s">
        <v>39</v>
      </c>
      <c r="AX502" s="12" t="s">
        <v>78</v>
      </c>
      <c r="AY502" s="155" t="s">
        <v>348</v>
      </c>
    </row>
    <row r="503" spans="2:65" s="13" customFormat="1" ht="10.199999999999999">
      <c r="B503" s="160"/>
      <c r="D503" s="154" t="s">
        <v>360</v>
      </c>
      <c r="E503" s="161" t="s">
        <v>32</v>
      </c>
      <c r="F503" s="162" t="s">
        <v>2735</v>
      </c>
      <c r="H503" s="163">
        <v>150</v>
      </c>
      <c r="I503" s="164"/>
      <c r="L503" s="160"/>
      <c r="M503" s="165"/>
      <c r="T503" s="166"/>
      <c r="AT503" s="161" t="s">
        <v>360</v>
      </c>
      <c r="AU503" s="161" t="s">
        <v>87</v>
      </c>
      <c r="AV503" s="13" t="s">
        <v>87</v>
      </c>
      <c r="AW503" s="13" t="s">
        <v>39</v>
      </c>
      <c r="AX503" s="13" t="s">
        <v>78</v>
      </c>
      <c r="AY503" s="161" t="s">
        <v>348</v>
      </c>
    </row>
    <row r="504" spans="2:65" s="14" customFormat="1" ht="10.199999999999999">
      <c r="B504" s="171"/>
      <c r="D504" s="154" t="s">
        <v>360</v>
      </c>
      <c r="E504" s="172" t="s">
        <v>32</v>
      </c>
      <c r="F504" s="173" t="s">
        <v>444</v>
      </c>
      <c r="H504" s="174">
        <v>240</v>
      </c>
      <c r="I504" s="175"/>
      <c r="L504" s="171"/>
      <c r="M504" s="176"/>
      <c r="T504" s="177"/>
      <c r="AT504" s="172" t="s">
        <v>360</v>
      </c>
      <c r="AU504" s="172" t="s">
        <v>87</v>
      </c>
      <c r="AV504" s="14" t="s">
        <v>133</v>
      </c>
      <c r="AW504" s="14" t="s">
        <v>39</v>
      </c>
      <c r="AX504" s="14" t="s">
        <v>85</v>
      </c>
      <c r="AY504" s="172" t="s">
        <v>348</v>
      </c>
    </row>
    <row r="505" spans="2:65" s="1" customFormat="1" ht="33" customHeight="1">
      <c r="B505" s="33"/>
      <c r="C505" s="136" t="s">
        <v>732</v>
      </c>
      <c r="D505" s="136" t="s">
        <v>352</v>
      </c>
      <c r="E505" s="137" t="s">
        <v>1898</v>
      </c>
      <c r="F505" s="138" t="s">
        <v>1899</v>
      </c>
      <c r="G505" s="139" t="s">
        <v>515</v>
      </c>
      <c r="H505" s="140">
        <v>90</v>
      </c>
      <c r="I505" s="141"/>
      <c r="J505" s="142">
        <f>ROUND(I505*H505,2)</f>
        <v>0</v>
      </c>
      <c r="K505" s="138" t="s">
        <v>356</v>
      </c>
      <c r="L505" s="33"/>
      <c r="M505" s="143" t="s">
        <v>32</v>
      </c>
      <c r="N505" s="144" t="s">
        <v>49</v>
      </c>
      <c r="P505" s="145">
        <f>O505*H505</f>
        <v>0</v>
      </c>
      <c r="Q505" s="145">
        <v>0</v>
      </c>
      <c r="R505" s="145">
        <f>Q505*H505</f>
        <v>0</v>
      </c>
      <c r="S505" s="145">
        <v>0</v>
      </c>
      <c r="T505" s="146">
        <f>S505*H505</f>
        <v>0</v>
      </c>
      <c r="AR505" s="147" t="s">
        <v>133</v>
      </c>
      <c r="AT505" s="147" t="s">
        <v>352</v>
      </c>
      <c r="AU505" s="147" t="s">
        <v>87</v>
      </c>
      <c r="AY505" s="17" t="s">
        <v>348</v>
      </c>
      <c r="BE505" s="148">
        <f>IF(N505="základní",J505,0)</f>
        <v>0</v>
      </c>
      <c r="BF505" s="148">
        <f>IF(N505="snížená",J505,0)</f>
        <v>0</v>
      </c>
      <c r="BG505" s="148">
        <f>IF(N505="zákl. přenesená",J505,0)</f>
        <v>0</v>
      </c>
      <c r="BH505" s="148">
        <f>IF(N505="sníž. přenesená",J505,0)</f>
        <v>0</v>
      </c>
      <c r="BI505" s="148">
        <f>IF(N505="nulová",J505,0)</f>
        <v>0</v>
      </c>
      <c r="BJ505" s="17" t="s">
        <v>85</v>
      </c>
      <c r="BK505" s="148">
        <f>ROUND(I505*H505,2)</f>
        <v>0</v>
      </c>
      <c r="BL505" s="17" t="s">
        <v>133</v>
      </c>
      <c r="BM505" s="147" t="s">
        <v>2736</v>
      </c>
    </row>
    <row r="506" spans="2:65" s="1" customFormat="1" ht="10.199999999999999">
      <c r="B506" s="33"/>
      <c r="D506" s="149" t="s">
        <v>358</v>
      </c>
      <c r="F506" s="150" t="s">
        <v>1901</v>
      </c>
      <c r="I506" s="151"/>
      <c r="L506" s="33"/>
      <c r="M506" s="152"/>
      <c r="T506" s="54"/>
      <c r="AT506" s="17" t="s">
        <v>358</v>
      </c>
      <c r="AU506" s="17" t="s">
        <v>87</v>
      </c>
    </row>
    <row r="507" spans="2:65" s="12" customFormat="1" ht="10.199999999999999">
      <c r="B507" s="153"/>
      <c r="D507" s="154" t="s">
        <v>360</v>
      </c>
      <c r="E507" s="155" t="s">
        <v>32</v>
      </c>
      <c r="F507" s="156" t="s">
        <v>361</v>
      </c>
      <c r="H507" s="155" t="s">
        <v>32</v>
      </c>
      <c r="I507" s="157"/>
      <c r="L507" s="153"/>
      <c r="M507" s="158"/>
      <c r="T507" s="159"/>
      <c r="AT507" s="155" t="s">
        <v>360</v>
      </c>
      <c r="AU507" s="155" t="s">
        <v>87</v>
      </c>
      <c r="AV507" s="12" t="s">
        <v>85</v>
      </c>
      <c r="AW507" s="12" t="s">
        <v>39</v>
      </c>
      <c r="AX507" s="12" t="s">
        <v>78</v>
      </c>
      <c r="AY507" s="155" t="s">
        <v>348</v>
      </c>
    </row>
    <row r="508" spans="2:65" s="12" customFormat="1" ht="10.199999999999999">
      <c r="B508" s="153"/>
      <c r="D508" s="154" t="s">
        <v>360</v>
      </c>
      <c r="E508" s="155" t="s">
        <v>32</v>
      </c>
      <c r="F508" s="156" t="s">
        <v>1552</v>
      </c>
      <c r="H508" s="155" t="s">
        <v>32</v>
      </c>
      <c r="I508" s="157"/>
      <c r="L508" s="153"/>
      <c r="M508" s="158"/>
      <c r="T508" s="159"/>
      <c r="AT508" s="155" t="s">
        <v>360</v>
      </c>
      <c r="AU508" s="155" t="s">
        <v>87</v>
      </c>
      <c r="AV508" s="12" t="s">
        <v>85</v>
      </c>
      <c r="AW508" s="12" t="s">
        <v>39</v>
      </c>
      <c r="AX508" s="12" t="s">
        <v>78</v>
      </c>
      <c r="AY508" s="155" t="s">
        <v>348</v>
      </c>
    </row>
    <row r="509" spans="2:65" s="12" customFormat="1" ht="10.199999999999999">
      <c r="B509" s="153"/>
      <c r="D509" s="154" t="s">
        <v>360</v>
      </c>
      <c r="E509" s="155" t="s">
        <v>32</v>
      </c>
      <c r="F509" s="156" t="s">
        <v>1891</v>
      </c>
      <c r="H509" s="155" t="s">
        <v>32</v>
      </c>
      <c r="I509" s="157"/>
      <c r="L509" s="153"/>
      <c r="M509" s="158"/>
      <c r="T509" s="159"/>
      <c r="AT509" s="155" t="s">
        <v>360</v>
      </c>
      <c r="AU509" s="155" t="s">
        <v>87</v>
      </c>
      <c r="AV509" s="12" t="s">
        <v>85</v>
      </c>
      <c r="AW509" s="12" t="s">
        <v>39</v>
      </c>
      <c r="AX509" s="12" t="s">
        <v>78</v>
      </c>
      <c r="AY509" s="155" t="s">
        <v>348</v>
      </c>
    </row>
    <row r="510" spans="2:65" s="12" customFormat="1" ht="10.199999999999999">
      <c r="B510" s="153"/>
      <c r="D510" s="154" t="s">
        <v>360</v>
      </c>
      <c r="E510" s="155" t="s">
        <v>32</v>
      </c>
      <c r="F510" s="156" t="s">
        <v>1892</v>
      </c>
      <c r="H510" s="155" t="s">
        <v>32</v>
      </c>
      <c r="I510" s="157"/>
      <c r="L510" s="153"/>
      <c r="M510" s="158"/>
      <c r="T510" s="159"/>
      <c r="AT510" s="155" t="s">
        <v>360</v>
      </c>
      <c r="AU510" s="155" t="s">
        <v>87</v>
      </c>
      <c r="AV510" s="12" t="s">
        <v>85</v>
      </c>
      <c r="AW510" s="12" t="s">
        <v>39</v>
      </c>
      <c r="AX510" s="12" t="s">
        <v>78</v>
      </c>
      <c r="AY510" s="155" t="s">
        <v>348</v>
      </c>
    </row>
    <row r="511" spans="2:65" s="12" customFormat="1" ht="10.199999999999999">
      <c r="B511" s="153"/>
      <c r="D511" s="154" t="s">
        <v>360</v>
      </c>
      <c r="E511" s="155" t="s">
        <v>32</v>
      </c>
      <c r="F511" s="156" t="s">
        <v>2733</v>
      </c>
      <c r="H511" s="155" t="s">
        <v>32</v>
      </c>
      <c r="I511" s="157"/>
      <c r="L511" s="153"/>
      <c r="M511" s="158"/>
      <c r="T511" s="159"/>
      <c r="AT511" s="155" t="s">
        <v>360</v>
      </c>
      <c r="AU511" s="155" t="s">
        <v>87</v>
      </c>
      <c r="AV511" s="12" t="s">
        <v>85</v>
      </c>
      <c r="AW511" s="12" t="s">
        <v>39</v>
      </c>
      <c r="AX511" s="12" t="s">
        <v>78</v>
      </c>
      <c r="AY511" s="155" t="s">
        <v>348</v>
      </c>
    </row>
    <row r="512" spans="2:65" s="12" customFormat="1" ht="10.199999999999999">
      <c r="B512" s="153"/>
      <c r="D512" s="154" t="s">
        <v>360</v>
      </c>
      <c r="E512" s="155" t="s">
        <v>32</v>
      </c>
      <c r="F512" s="156" t="s">
        <v>2737</v>
      </c>
      <c r="H512" s="155" t="s">
        <v>32</v>
      </c>
      <c r="I512" s="157"/>
      <c r="L512" s="153"/>
      <c r="M512" s="158"/>
      <c r="T512" s="159"/>
      <c r="AT512" s="155" t="s">
        <v>360</v>
      </c>
      <c r="AU512" s="155" t="s">
        <v>87</v>
      </c>
      <c r="AV512" s="12" t="s">
        <v>85</v>
      </c>
      <c r="AW512" s="12" t="s">
        <v>39</v>
      </c>
      <c r="AX512" s="12" t="s">
        <v>78</v>
      </c>
      <c r="AY512" s="155" t="s">
        <v>348</v>
      </c>
    </row>
    <row r="513" spans="2:65" s="13" customFormat="1" ht="10.199999999999999">
      <c r="B513" s="160"/>
      <c r="D513" s="154" t="s">
        <v>360</v>
      </c>
      <c r="E513" s="162" t="s">
        <v>32</v>
      </c>
      <c r="F513" s="170" t="s">
        <v>210</v>
      </c>
      <c r="H513" s="163">
        <v>90</v>
      </c>
      <c r="I513" s="164"/>
      <c r="L513" s="160"/>
      <c r="M513" s="165"/>
      <c r="T513" s="166"/>
      <c r="AT513" s="161" t="s">
        <v>360</v>
      </c>
      <c r="AU513" s="161" t="s">
        <v>87</v>
      </c>
      <c r="AV513" s="13" t="s">
        <v>87</v>
      </c>
      <c r="AW513" s="13" t="s">
        <v>39</v>
      </c>
      <c r="AX513" s="13" t="s">
        <v>85</v>
      </c>
      <c r="AY513" s="161" t="s">
        <v>348</v>
      </c>
    </row>
    <row r="514" spans="2:65" s="1" customFormat="1" ht="21.75" customHeight="1">
      <c r="B514" s="33"/>
      <c r="C514" s="178" t="s">
        <v>734</v>
      </c>
      <c r="D514" s="178" t="s">
        <v>496</v>
      </c>
      <c r="E514" s="179" t="s">
        <v>1902</v>
      </c>
      <c r="F514" s="180" t="s">
        <v>1903</v>
      </c>
      <c r="G514" s="181" t="s">
        <v>515</v>
      </c>
      <c r="H514" s="182">
        <v>15</v>
      </c>
      <c r="I514" s="183"/>
      <c r="J514" s="184">
        <f t="shared" ref="J514:J520" si="0">ROUND(I514*H514,2)</f>
        <v>0</v>
      </c>
      <c r="K514" s="180" t="s">
        <v>737</v>
      </c>
      <c r="L514" s="185"/>
      <c r="M514" s="186" t="s">
        <v>32</v>
      </c>
      <c r="N514" s="187" t="s">
        <v>49</v>
      </c>
      <c r="P514" s="145">
        <f t="shared" ref="P514:P520" si="1">O514*H514</f>
        <v>0</v>
      </c>
      <c r="Q514" s="145">
        <v>1E-3</v>
      </c>
      <c r="R514" s="145">
        <f t="shared" ref="R514:R520" si="2">Q514*H514</f>
        <v>1.4999999999999999E-2</v>
      </c>
      <c r="S514" s="145">
        <v>0</v>
      </c>
      <c r="T514" s="146">
        <f t="shared" ref="T514:T520" si="3">S514*H514</f>
        <v>0</v>
      </c>
      <c r="AR514" s="147" t="s">
        <v>433</v>
      </c>
      <c r="AT514" s="147" t="s">
        <v>496</v>
      </c>
      <c r="AU514" s="147" t="s">
        <v>87</v>
      </c>
      <c r="AY514" s="17" t="s">
        <v>348</v>
      </c>
      <c r="BE514" s="148">
        <f t="shared" ref="BE514:BE520" si="4">IF(N514="základní",J514,0)</f>
        <v>0</v>
      </c>
      <c r="BF514" s="148">
        <f t="shared" ref="BF514:BF520" si="5">IF(N514="snížená",J514,0)</f>
        <v>0</v>
      </c>
      <c r="BG514" s="148">
        <f t="shared" ref="BG514:BG520" si="6">IF(N514="zákl. přenesená",J514,0)</f>
        <v>0</v>
      </c>
      <c r="BH514" s="148">
        <f t="shared" ref="BH514:BH520" si="7">IF(N514="sníž. přenesená",J514,0)</f>
        <v>0</v>
      </c>
      <c r="BI514" s="148">
        <f t="shared" ref="BI514:BI520" si="8">IF(N514="nulová",J514,0)</f>
        <v>0</v>
      </c>
      <c r="BJ514" s="17" t="s">
        <v>85</v>
      </c>
      <c r="BK514" s="148">
        <f t="shared" ref="BK514:BK520" si="9">ROUND(I514*H514,2)</f>
        <v>0</v>
      </c>
      <c r="BL514" s="17" t="s">
        <v>133</v>
      </c>
      <c r="BM514" s="147" t="s">
        <v>2738</v>
      </c>
    </row>
    <row r="515" spans="2:65" s="1" customFormat="1" ht="16.5" customHeight="1">
      <c r="B515" s="33"/>
      <c r="C515" s="178" t="s">
        <v>739</v>
      </c>
      <c r="D515" s="178" t="s">
        <v>496</v>
      </c>
      <c r="E515" s="179" t="s">
        <v>1905</v>
      </c>
      <c r="F515" s="180" t="s">
        <v>1906</v>
      </c>
      <c r="G515" s="181" t="s">
        <v>515</v>
      </c>
      <c r="H515" s="182">
        <v>15</v>
      </c>
      <c r="I515" s="183"/>
      <c r="J515" s="184">
        <f t="shared" si="0"/>
        <v>0</v>
      </c>
      <c r="K515" s="180" t="s">
        <v>737</v>
      </c>
      <c r="L515" s="185"/>
      <c r="M515" s="186" t="s">
        <v>32</v>
      </c>
      <c r="N515" s="187" t="s">
        <v>49</v>
      </c>
      <c r="P515" s="145">
        <f t="shared" si="1"/>
        <v>0</v>
      </c>
      <c r="Q515" s="145">
        <v>2E-3</v>
      </c>
      <c r="R515" s="145">
        <f t="shared" si="2"/>
        <v>0.03</v>
      </c>
      <c r="S515" s="145">
        <v>0</v>
      </c>
      <c r="T515" s="146">
        <f t="shared" si="3"/>
        <v>0</v>
      </c>
      <c r="AR515" s="147" t="s">
        <v>433</v>
      </c>
      <c r="AT515" s="147" t="s">
        <v>496</v>
      </c>
      <c r="AU515" s="147" t="s">
        <v>87</v>
      </c>
      <c r="AY515" s="17" t="s">
        <v>348</v>
      </c>
      <c r="BE515" s="148">
        <f t="shared" si="4"/>
        <v>0</v>
      </c>
      <c r="BF515" s="148">
        <f t="shared" si="5"/>
        <v>0</v>
      </c>
      <c r="BG515" s="148">
        <f t="shared" si="6"/>
        <v>0</v>
      </c>
      <c r="BH515" s="148">
        <f t="shared" si="7"/>
        <v>0</v>
      </c>
      <c r="BI515" s="148">
        <f t="shared" si="8"/>
        <v>0</v>
      </c>
      <c r="BJ515" s="17" t="s">
        <v>85</v>
      </c>
      <c r="BK515" s="148">
        <f t="shared" si="9"/>
        <v>0</v>
      </c>
      <c r="BL515" s="17" t="s">
        <v>133</v>
      </c>
      <c r="BM515" s="147" t="s">
        <v>2739</v>
      </c>
    </row>
    <row r="516" spans="2:65" s="1" customFormat="1" ht="24.15" customHeight="1">
      <c r="B516" s="33"/>
      <c r="C516" s="178" t="s">
        <v>744</v>
      </c>
      <c r="D516" s="178" t="s">
        <v>496</v>
      </c>
      <c r="E516" s="179" t="s">
        <v>1908</v>
      </c>
      <c r="F516" s="180" t="s">
        <v>1909</v>
      </c>
      <c r="G516" s="181" t="s">
        <v>515</v>
      </c>
      <c r="H516" s="182">
        <v>15</v>
      </c>
      <c r="I516" s="183"/>
      <c r="J516" s="184">
        <f t="shared" si="0"/>
        <v>0</v>
      </c>
      <c r="K516" s="180" t="s">
        <v>737</v>
      </c>
      <c r="L516" s="185"/>
      <c r="M516" s="186" t="s">
        <v>32</v>
      </c>
      <c r="N516" s="187" t="s">
        <v>49</v>
      </c>
      <c r="P516" s="145">
        <f t="shared" si="1"/>
        <v>0</v>
      </c>
      <c r="Q516" s="145">
        <v>1E-3</v>
      </c>
      <c r="R516" s="145">
        <f t="shared" si="2"/>
        <v>1.4999999999999999E-2</v>
      </c>
      <c r="S516" s="145">
        <v>0</v>
      </c>
      <c r="T516" s="146">
        <f t="shared" si="3"/>
        <v>0</v>
      </c>
      <c r="AR516" s="147" t="s">
        <v>433</v>
      </c>
      <c r="AT516" s="147" t="s">
        <v>496</v>
      </c>
      <c r="AU516" s="147" t="s">
        <v>87</v>
      </c>
      <c r="AY516" s="17" t="s">
        <v>348</v>
      </c>
      <c r="BE516" s="148">
        <f t="shared" si="4"/>
        <v>0</v>
      </c>
      <c r="BF516" s="148">
        <f t="shared" si="5"/>
        <v>0</v>
      </c>
      <c r="BG516" s="148">
        <f t="shared" si="6"/>
        <v>0</v>
      </c>
      <c r="BH516" s="148">
        <f t="shared" si="7"/>
        <v>0</v>
      </c>
      <c r="BI516" s="148">
        <f t="shared" si="8"/>
        <v>0</v>
      </c>
      <c r="BJ516" s="17" t="s">
        <v>85</v>
      </c>
      <c r="BK516" s="148">
        <f t="shared" si="9"/>
        <v>0</v>
      </c>
      <c r="BL516" s="17" t="s">
        <v>133</v>
      </c>
      <c r="BM516" s="147" t="s">
        <v>2740</v>
      </c>
    </row>
    <row r="517" spans="2:65" s="1" customFormat="1" ht="24.15" customHeight="1">
      <c r="B517" s="33"/>
      <c r="C517" s="178" t="s">
        <v>749</v>
      </c>
      <c r="D517" s="178" t="s">
        <v>496</v>
      </c>
      <c r="E517" s="179" t="s">
        <v>1911</v>
      </c>
      <c r="F517" s="180" t="s">
        <v>1912</v>
      </c>
      <c r="G517" s="181" t="s">
        <v>515</v>
      </c>
      <c r="H517" s="182">
        <v>15</v>
      </c>
      <c r="I517" s="183"/>
      <c r="J517" s="184">
        <f t="shared" si="0"/>
        <v>0</v>
      </c>
      <c r="K517" s="180" t="s">
        <v>737</v>
      </c>
      <c r="L517" s="185"/>
      <c r="M517" s="186" t="s">
        <v>32</v>
      </c>
      <c r="N517" s="187" t="s">
        <v>49</v>
      </c>
      <c r="P517" s="145">
        <f t="shared" si="1"/>
        <v>0</v>
      </c>
      <c r="Q517" s="145">
        <v>1E-3</v>
      </c>
      <c r="R517" s="145">
        <f t="shared" si="2"/>
        <v>1.4999999999999999E-2</v>
      </c>
      <c r="S517" s="145">
        <v>0</v>
      </c>
      <c r="T517" s="146">
        <f t="shared" si="3"/>
        <v>0</v>
      </c>
      <c r="AR517" s="147" t="s">
        <v>433</v>
      </c>
      <c r="AT517" s="147" t="s">
        <v>496</v>
      </c>
      <c r="AU517" s="147" t="s">
        <v>87</v>
      </c>
      <c r="AY517" s="17" t="s">
        <v>348</v>
      </c>
      <c r="BE517" s="148">
        <f t="shared" si="4"/>
        <v>0</v>
      </c>
      <c r="BF517" s="148">
        <f t="shared" si="5"/>
        <v>0</v>
      </c>
      <c r="BG517" s="148">
        <f t="shared" si="6"/>
        <v>0</v>
      </c>
      <c r="BH517" s="148">
        <f t="shared" si="7"/>
        <v>0</v>
      </c>
      <c r="BI517" s="148">
        <f t="shared" si="8"/>
        <v>0</v>
      </c>
      <c r="BJ517" s="17" t="s">
        <v>85</v>
      </c>
      <c r="BK517" s="148">
        <f t="shared" si="9"/>
        <v>0</v>
      </c>
      <c r="BL517" s="17" t="s">
        <v>133</v>
      </c>
      <c r="BM517" s="147" t="s">
        <v>2741</v>
      </c>
    </row>
    <row r="518" spans="2:65" s="1" customFormat="1" ht="16.5" customHeight="1">
      <c r="B518" s="33"/>
      <c r="C518" s="178" t="s">
        <v>754</v>
      </c>
      <c r="D518" s="178" t="s">
        <v>496</v>
      </c>
      <c r="E518" s="179" t="s">
        <v>1914</v>
      </c>
      <c r="F518" s="180" t="s">
        <v>1915</v>
      </c>
      <c r="G518" s="181" t="s">
        <v>515</v>
      </c>
      <c r="H518" s="182">
        <v>15</v>
      </c>
      <c r="I518" s="183"/>
      <c r="J518" s="184">
        <f t="shared" si="0"/>
        <v>0</v>
      </c>
      <c r="K518" s="180" t="s">
        <v>737</v>
      </c>
      <c r="L518" s="185"/>
      <c r="M518" s="186" t="s">
        <v>32</v>
      </c>
      <c r="N518" s="187" t="s">
        <v>49</v>
      </c>
      <c r="P518" s="145">
        <f t="shared" si="1"/>
        <v>0</v>
      </c>
      <c r="Q518" s="145">
        <v>1E-3</v>
      </c>
      <c r="R518" s="145">
        <f t="shared" si="2"/>
        <v>1.4999999999999999E-2</v>
      </c>
      <c r="S518" s="145">
        <v>0</v>
      </c>
      <c r="T518" s="146">
        <f t="shared" si="3"/>
        <v>0</v>
      </c>
      <c r="AR518" s="147" t="s">
        <v>433</v>
      </c>
      <c r="AT518" s="147" t="s">
        <v>496</v>
      </c>
      <c r="AU518" s="147" t="s">
        <v>87</v>
      </c>
      <c r="AY518" s="17" t="s">
        <v>348</v>
      </c>
      <c r="BE518" s="148">
        <f t="shared" si="4"/>
        <v>0</v>
      </c>
      <c r="BF518" s="148">
        <f t="shared" si="5"/>
        <v>0</v>
      </c>
      <c r="BG518" s="148">
        <f t="shared" si="6"/>
        <v>0</v>
      </c>
      <c r="BH518" s="148">
        <f t="shared" si="7"/>
        <v>0</v>
      </c>
      <c r="BI518" s="148">
        <f t="shared" si="8"/>
        <v>0</v>
      </c>
      <c r="BJ518" s="17" t="s">
        <v>85</v>
      </c>
      <c r="BK518" s="148">
        <f t="shared" si="9"/>
        <v>0</v>
      </c>
      <c r="BL518" s="17" t="s">
        <v>133</v>
      </c>
      <c r="BM518" s="147" t="s">
        <v>2742</v>
      </c>
    </row>
    <row r="519" spans="2:65" s="1" customFormat="1" ht="16.5" customHeight="1">
      <c r="B519" s="33"/>
      <c r="C519" s="178" t="s">
        <v>756</v>
      </c>
      <c r="D519" s="178" t="s">
        <v>496</v>
      </c>
      <c r="E519" s="179" t="s">
        <v>1917</v>
      </c>
      <c r="F519" s="180" t="s">
        <v>1918</v>
      </c>
      <c r="G519" s="181" t="s">
        <v>515</v>
      </c>
      <c r="H519" s="182">
        <v>15</v>
      </c>
      <c r="I519" s="183"/>
      <c r="J519" s="184">
        <f t="shared" si="0"/>
        <v>0</v>
      </c>
      <c r="K519" s="180" t="s">
        <v>737</v>
      </c>
      <c r="L519" s="185"/>
      <c r="M519" s="186" t="s">
        <v>32</v>
      </c>
      <c r="N519" s="187" t="s">
        <v>49</v>
      </c>
      <c r="P519" s="145">
        <f t="shared" si="1"/>
        <v>0</v>
      </c>
      <c r="Q519" s="145">
        <v>1E-3</v>
      </c>
      <c r="R519" s="145">
        <f t="shared" si="2"/>
        <v>1.4999999999999999E-2</v>
      </c>
      <c r="S519" s="145">
        <v>0</v>
      </c>
      <c r="T519" s="146">
        <f t="shared" si="3"/>
        <v>0</v>
      </c>
      <c r="AR519" s="147" t="s">
        <v>433</v>
      </c>
      <c r="AT519" s="147" t="s">
        <v>496</v>
      </c>
      <c r="AU519" s="147" t="s">
        <v>87</v>
      </c>
      <c r="AY519" s="17" t="s">
        <v>348</v>
      </c>
      <c r="BE519" s="148">
        <f t="shared" si="4"/>
        <v>0</v>
      </c>
      <c r="BF519" s="148">
        <f t="shared" si="5"/>
        <v>0</v>
      </c>
      <c r="BG519" s="148">
        <f t="shared" si="6"/>
        <v>0</v>
      </c>
      <c r="BH519" s="148">
        <f t="shared" si="7"/>
        <v>0</v>
      </c>
      <c r="BI519" s="148">
        <f t="shared" si="8"/>
        <v>0</v>
      </c>
      <c r="BJ519" s="17" t="s">
        <v>85</v>
      </c>
      <c r="BK519" s="148">
        <f t="shared" si="9"/>
        <v>0</v>
      </c>
      <c r="BL519" s="17" t="s">
        <v>133</v>
      </c>
      <c r="BM519" s="147" t="s">
        <v>2743</v>
      </c>
    </row>
    <row r="520" spans="2:65" s="1" customFormat="1" ht="24.15" customHeight="1">
      <c r="B520" s="33"/>
      <c r="C520" s="136" t="s">
        <v>759</v>
      </c>
      <c r="D520" s="136" t="s">
        <v>352</v>
      </c>
      <c r="E520" s="137" t="s">
        <v>1920</v>
      </c>
      <c r="F520" s="138" t="s">
        <v>1921</v>
      </c>
      <c r="G520" s="139" t="s">
        <v>515</v>
      </c>
      <c r="H520" s="140">
        <v>150</v>
      </c>
      <c r="I520" s="141"/>
      <c r="J520" s="142">
        <f t="shared" si="0"/>
        <v>0</v>
      </c>
      <c r="K520" s="138" t="s">
        <v>356</v>
      </c>
      <c r="L520" s="33"/>
      <c r="M520" s="143" t="s">
        <v>32</v>
      </c>
      <c r="N520" s="144" t="s">
        <v>49</v>
      </c>
      <c r="P520" s="145">
        <f t="shared" si="1"/>
        <v>0</v>
      </c>
      <c r="Q520" s="145">
        <v>0</v>
      </c>
      <c r="R520" s="145">
        <f t="shared" si="2"/>
        <v>0</v>
      </c>
      <c r="S520" s="145">
        <v>0</v>
      </c>
      <c r="T520" s="146">
        <f t="shared" si="3"/>
        <v>0</v>
      </c>
      <c r="AR520" s="147" t="s">
        <v>133</v>
      </c>
      <c r="AT520" s="147" t="s">
        <v>352</v>
      </c>
      <c r="AU520" s="147" t="s">
        <v>87</v>
      </c>
      <c r="AY520" s="17" t="s">
        <v>348</v>
      </c>
      <c r="BE520" s="148">
        <f t="shared" si="4"/>
        <v>0</v>
      </c>
      <c r="BF520" s="148">
        <f t="shared" si="5"/>
        <v>0</v>
      </c>
      <c r="BG520" s="148">
        <f t="shared" si="6"/>
        <v>0</v>
      </c>
      <c r="BH520" s="148">
        <f t="shared" si="7"/>
        <v>0</v>
      </c>
      <c r="BI520" s="148">
        <f t="shared" si="8"/>
        <v>0</v>
      </c>
      <c r="BJ520" s="17" t="s">
        <v>85</v>
      </c>
      <c r="BK520" s="148">
        <f t="shared" si="9"/>
        <v>0</v>
      </c>
      <c r="BL520" s="17" t="s">
        <v>133</v>
      </c>
      <c r="BM520" s="147" t="s">
        <v>2744</v>
      </c>
    </row>
    <row r="521" spans="2:65" s="1" customFormat="1" ht="10.199999999999999">
      <c r="B521" s="33"/>
      <c r="D521" s="149" t="s">
        <v>358</v>
      </c>
      <c r="F521" s="150" t="s">
        <v>1923</v>
      </c>
      <c r="I521" s="151"/>
      <c r="L521" s="33"/>
      <c r="M521" s="152"/>
      <c r="T521" s="54"/>
      <c r="AT521" s="17" t="s">
        <v>358</v>
      </c>
      <c r="AU521" s="17" t="s">
        <v>87</v>
      </c>
    </row>
    <row r="522" spans="2:65" s="12" customFormat="1" ht="10.199999999999999">
      <c r="B522" s="153"/>
      <c r="D522" s="154" t="s">
        <v>360</v>
      </c>
      <c r="E522" s="155" t="s">
        <v>32</v>
      </c>
      <c r="F522" s="156" t="s">
        <v>361</v>
      </c>
      <c r="H522" s="155" t="s">
        <v>32</v>
      </c>
      <c r="I522" s="157"/>
      <c r="L522" s="153"/>
      <c r="M522" s="158"/>
      <c r="T522" s="159"/>
      <c r="AT522" s="155" t="s">
        <v>360</v>
      </c>
      <c r="AU522" s="155" t="s">
        <v>87</v>
      </c>
      <c r="AV522" s="12" t="s">
        <v>85</v>
      </c>
      <c r="AW522" s="12" t="s">
        <v>39</v>
      </c>
      <c r="AX522" s="12" t="s">
        <v>78</v>
      </c>
      <c r="AY522" s="155" t="s">
        <v>348</v>
      </c>
    </row>
    <row r="523" spans="2:65" s="12" customFormat="1" ht="10.199999999999999">
      <c r="B523" s="153"/>
      <c r="D523" s="154" t="s">
        <v>360</v>
      </c>
      <c r="E523" s="155" t="s">
        <v>32</v>
      </c>
      <c r="F523" s="156" t="s">
        <v>1552</v>
      </c>
      <c r="H523" s="155" t="s">
        <v>32</v>
      </c>
      <c r="I523" s="157"/>
      <c r="L523" s="153"/>
      <c r="M523" s="158"/>
      <c r="T523" s="159"/>
      <c r="AT523" s="155" t="s">
        <v>360</v>
      </c>
      <c r="AU523" s="155" t="s">
        <v>87</v>
      </c>
      <c r="AV523" s="12" t="s">
        <v>85</v>
      </c>
      <c r="AW523" s="12" t="s">
        <v>39</v>
      </c>
      <c r="AX523" s="12" t="s">
        <v>78</v>
      </c>
      <c r="AY523" s="155" t="s">
        <v>348</v>
      </c>
    </row>
    <row r="524" spans="2:65" s="12" customFormat="1" ht="10.199999999999999">
      <c r="B524" s="153"/>
      <c r="D524" s="154" t="s">
        <v>360</v>
      </c>
      <c r="E524" s="155" t="s">
        <v>32</v>
      </c>
      <c r="F524" s="156" t="s">
        <v>1895</v>
      </c>
      <c r="H524" s="155" t="s">
        <v>32</v>
      </c>
      <c r="I524" s="157"/>
      <c r="L524" s="153"/>
      <c r="M524" s="158"/>
      <c r="T524" s="159"/>
      <c r="AT524" s="155" t="s">
        <v>360</v>
      </c>
      <c r="AU524" s="155" t="s">
        <v>87</v>
      </c>
      <c r="AV524" s="12" t="s">
        <v>85</v>
      </c>
      <c r="AW524" s="12" t="s">
        <v>39</v>
      </c>
      <c r="AX524" s="12" t="s">
        <v>78</v>
      </c>
      <c r="AY524" s="155" t="s">
        <v>348</v>
      </c>
    </row>
    <row r="525" spans="2:65" s="12" customFormat="1" ht="10.199999999999999">
      <c r="B525" s="153"/>
      <c r="D525" s="154" t="s">
        <v>360</v>
      </c>
      <c r="E525" s="155" t="s">
        <v>32</v>
      </c>
      <c r="F525" s="156" t="s">
        <v>1896</v>
      </c>
      <c r="H525" s="155" t="s">
        <v>32</v>
      </c>
      <c r="I525" s="157"/>
      <c r="L525" s="153"/>
      <c r="M525" s="158"/>
      <c r="T525" s="159"/>
      <c r="AT525" s="155" t="s">
        <v>360</v>
      </c>
      <c r="AU525" s="155" t="s">
        <v>87</v>
      </c>
      <c r="AV525" s="12" t="s">
        <v>85</v>
      </c>
      <c r="AW525" s="12" t="s">
        <v>39</v>
      </c>
      <c r="AX525" s="12" t="s">
        <v>78</v>
      </c>
      <c r="AY525" s="155" t="s">
        <v>348</v>
      </c>
    </row>
    <row r="526" spans="2:65" s="12" customFormat="1" ht="10.199999999999999">
      <c r="B526" s="153"/>
      <c r="D526" s="154" t="s">
        <v>360</v>
      </c>
      <c r="E526" s="155" t="s">
        <v>32</v>
      </c>
      <c r="F526" s="156" t="s">
        <v>2733</v>
      </c>
      <c r="H526" s="155" t="s">
        <v>32</v>
      </c>
      <c r="I526" s="157"/>
      <c r="L526" s="153"/>
      <c r="M526" s="158"/>
      <c r="T526" s="159"/>
      <c r="AT526" s="155" t="s">
        <v>360</v>
      </c>
      <c r="AU526" s="155" t="s">
        <v>87</v>
      </c>
      <c r="AV526" s="12" t="s">
        <v>85</v>
      </c>
      <c r="AW526" s="12" t="s">
        <v>39</v>
      </c>
      <c r="AX526" s="12" t="s">
        <v>78</v>
      </c>
      <c r="AY526" s="155" t="s">
        <v>348</v>
      </c>
    </row>
    <row r="527" spans="2:65" s="12" customFormat="1" ht="10.199999999999999">
      <c r="B527" s="153"/>
      <c r="D527" s="154" t="s">
        <v>360</v>
      </c>
      <c r="E527" s="155" t="s">
        <v>32</v>
      </c>
      <c r="F527" s="156" t="s">
        <v>2745</v>
      </c>
      <c r="H527" s="155" t="s">
        <v>32</v>
      </c>
      <c r="I527" s="157"/>
      <c r="L527" s="153"/>
      <c r="M527" s="158"/>
      <c r="T527" s="159"/>
      <c r="AT527" s="155" t="s">
        <v>360</v>
      </c>
      <c r="AU527" s="155" t="s">
        <v>87</v>
      </c>
      <c r="AV527" s="12" t="s">
        <v>85</v>
      </c>
      <c r="AW527" s="12" t="s">
        <v>39</v>
      </c>
      <c r="AX527" s="12" t="s">
        <v>78</v>
      </c>
      <c r="AY527" s="155" t="s">
        <v>348</v>
      </c>
    </row>
    <row r="528" spans="2:65" s="13" customFormat="1" ht="10.199999999999999">
      <c r="B528" s="160"/>
      <c r="D528" s="154" t="s">
        <v>360</v>
      </c>
      <c r="E528" s="162" t="s">
        <v>32</v>
      </c>
      <c r="F528" s="170" t="s">
        <v>213</v>
      </c>
      <c r="H528" s="163">
        <v>150</v>
      </c>
      <c r="I528" s="164"/>
      <c r="L528" s="160"/>
      <c r="M528" s="165"/>
      <c r="T528" s="166"/>
      <c r="AT528" s="161" t="s">
        <v>360</v>
      </c>
      <c r="AU528" s="161" t="s">
        <v>87</v>
      </c>
      <c r="AV528" s="13" t="s">
        <v>87</v>
      </c>
      <c r="AW528" s="13" t="s">
        <v>39</v>
      </c>
      <c r="AX528" s="13" t="s">
        <v>85</v>
      </c>
      <c r="AY528" s="161" t="s">
        <v>348</v>
      </c>
    </row>
    <row r="529" spans="2:65" s="1" customFormat="1" ht="16.5" customHeight="1">
      <c r="B529" s="33"/>
      <c r="C529" s="178" t="s">
        <v>766</v>
      </c>
      <c r="D529" s="178" t="s">
        <v>496</v>
      </c>
      <c r="E529" s="179" t="s">
        <v>1924</v>
      </c>
      <c r="F529" s="180" t="s">
        <v>1925</v>
      </c>
      <c r="G529" s="181" t="s">
        <v>515</v>
      </c>
      <c r="H529" s="182">
        <v>100</v>
      </c>
      <c r="I529" s="183"/>
      <c r="J529" s="184">
        <f>ROUND(I529*H529,2)</f>
        <v>0</v>
      </c>
      <c r="K529" s="180" t="s">
        <v>737</v>
      </c>
      <c r="L529" s="185"/>
      <c r="M529" s="186" t="s">
        <v>32</v>
      </c>
      <c r="N529" s="187" t="s">
        <v>49</v>
      </c>
      <c r="P529" s="145">
        <f>O529*H529</f>
        <v>0</v>
      </c>
      <c r="Q529" s="145">
        <v>1E-3</v>
      </c>
      <c r="R529" s="145">
        <f>Q529*H529</f>
        <v>0.1</v>
      </c>
      <c r="S529" s="145">
        <v>0</v>
      </c>
      <c r="T529" s="146">
        <f>S529*H529</f>
        <v>0</v>
      </c>
      <c r="AR529" s="147" t="s">
        <v>433</v>
      </c>
      <c r="AT529" s="147" t="s">
        <v>496</v>
      </c>
      <c r="AU529" s="147" t="s">
        <v>87</v>
      </c>
      <c r="AY529" s="17" t="s">
        <v>348</v>
      </c>
      <c r="BE529" s="148">
        <f>IF(N529="základní",J529,0)</f>
        <v>0</v>
      </c>
      <c r="BF529" s="148">
        <f>IF(N529="snížená",J529,0)</f>
        <v>0</v>
      </c>
      <c r="BG529" s="148">
        <f>IF(N529="zákl. přenesená",J529,0)</f>
        <v>0</v>
      </c>
      <c r="BH529" s="148">
        <f>IF(N529="sníž. přenesená",J529,0)</f>
        <v>0</v>
      </c>
      <c r="BI529" s="148">
        <f>IF(N529="nulová",J529,0)</f>
        <v>0</v>
      </c>
      <c r="BJ529" s="17" t="s">
        <v>85</v>
      </c>
      <c r="BK529" s="148">
        <f>ROUND(I529*H529,2)</f>
        <v>0</v>
      </c>
      <c r="BL529" s="17" t="s">
        <v>133</v>
      </c>
      <c r="BM529" s="147" t="s">
        <v>2746</v>
      </c>
    </row>
    <row r="530" spans="2:65" s="1" customFormat="1" ht="16.5" customHeight="1">
      <c r="B530" s="33"/>
      <c r="C530" s="178" t="s">
        <v>768</v>
      </c>
      <c r="D530" s="178" t="s">
        <v>496</v>
      </c>
      <c r="E530" s="179" t="s">
        <v>1927</v>
      </c>
      <c r="F530" s="180" t="s">
        <v>1928</v>
      </c>
      <c r="G530" s="181" t="s">
        <v>515</v>
      </c>
      <c r="H530" s="182">
        <v>50</v>
      </c>
      <c r="I530" s="183"/>
      <c r="J530" s="184">
        <f>ROUND(I530*H530,2)</f>
        <v>0</v>
      </c>
      <c r="K530" s="180" t="s">
        <v>737</v>
      </c>
      <c r="L530" s="185"/>
      <c r="M530" s="186" t="s">
        <v>32</v>
      </c>
      <c r="N530" s="187" t="s">
        <v>49</v>
      </c>
      <c r="P530" s="145">
        <f>O530*H530</f>
        <v>0</v>
      </c>
      <c r="Q530" s="145">
        <v>1E-3</v>
      </c>
      <c r="R530" s="145">
        <f>Q530*H530</f>
        <v>0.05</v>
      </c>
      <c r="S530" s="145">
        <v>0</v>
      </c>
      <c r="T530" s="146">
        <f>S530*H530</f>
        <v>0</v>
      </c>
      <c r="AR530" s="147" t="s">
        <v>433</v>
      </c>
      <c r="AT530" s="147" t="s">
        <v>496</v>
      </c>
      <c r="AU530" s="147" t="s">
        <v>87</v>
      </c>
      <c r="AY530" s="17" t="s">
        <v>348</v>
      </c>
      <c r="BE530" s="148">
        <f>IF(N530="základní",J530,0)</f>
        <v>0</v>
      </c>
      <c r="BF530" s="148">
        <f>IF(N530="snížená",J530,0)</f>
        <v>0</v>
      </c>
      <c r="BG530" s="148">
        <f>IF(N530="zákl. přenesená",J530,0)</f>
        <v>0</v>
      </c>
      <c r="BH530" s="148">
        <f>IF(N530="sníž. přenesená",J530,0)</f>
        <v>0</v>
      </c>
      <c r="BI530" s="148">
        <f>IF(N530="nulová",J530,0)</f>
        <v>0</v>
      </c>
      <c r="BJ530" s="17" t="s">
        <v>85</v>
      </c>
      <c r="BK530" s="148">
        <f>ROUND(I530*H530,2)</f>
        <v>0</v>
      </c>
      <c r="BL530" s="17" t="s">
        <v>133</v>
      </c>
      <c r="BM530" s="147" t="s">
        <v>2747</v>
      </c>
    </row>
    <row r="531" spans="2:65" s="1" customFormat="1" ht="16.5" customHeight="1">
      <c r="B531" s="33"/>
      <c r="C531" s="136" t="s">
        <v>771</v>
      </c>
      <c r="D531" s="136" t="s">
        <v>352</v>
      </c>
      <c r="E531" s="137" t="s">
        <v>1930</v>
      </c>
      <c r="F531" s="138" t="s">
        <v>1931</v>
      </c>
      <c r="G531" s="139" t="s">
        <v>420</v>
      </c>
      <c r="H531" s="140">
        <v>15.98</v>
      </c>
      <c r="I531" s="141"/>
      <c r="J531" s="142">
        <f>ROUND(I531*H531,2)</f>
        <v>0</v>
      </c>
      <c r="K531" s="138" t="s">
        <v>356</v>
      </c>
      <c r="L531" s="33"/>
      <c r="M531" s="143" t="s">
        <v>32</v>
      </c>
      <c r="N531" s="144" t="s">
        <v>49</v>
      </c>
      <c r="P531" s="145">
        <f>O531*H531</f>
        <v>0</v>
      </c>
      <c r="Q531" s="145">
        <v>0</v>
      </c>
      <c r="R531" s="145">
        <f>Q531*H531</f>
        <v>0</v>
      </c>
      <c r="S531" s="145">
        <v>0</v>
      </c>
      <c r="T531" s="146">
        <f>S531*H531</f>
        <v>0</v>
      </c>
      <c r="AR531" s="147" t="s">
        <v>133</v>
      </c>
      <c r="AT531" s="147" t="s">
        <v>352</v>
      </c>
      <c r="AU531" s="147" t="s">
        <v>87</v>
      </c>
      <c r="AY531" s="17" t="s">
        <v>348</v>
      </c>
      <c r="BE531" s="148">
        <f>IF(N531="základní",J531,0)</f>
        <v>0</v>
      </c>
      <c r="BF531" s="148">
        <f>IF(N531="snížená",J531,0)</f>
        <v>0</v>
      </c>
      <c r="BG531" s="148">
        <f>IF(N531="zákl. přenesená",J531,0)</f>
        <v>0</v>
      </c>
      <c r="BH531" s="148">
        <f>IF(N531="sníž. přenesená",J531,0)</f>
        <v>0</v>
      </c>
      <c r="BI531" s="148">
        <f>IF(N531="nulová",J531,0)</f>
        <v>0</v>
      </c>
      <c r="BJ531" s="17" t="s">
        <v>85</v>
      </c>
      <c r="BK531" s="148">
        <f>ROUND(I531*H531,2)</f>
        <v>0</v>
      </c>
      <c r="BL531" s="17" t="s">
        <v>133</v>
      </c>
      <c r="BM531" s="147" t="s">
        <v>2748</v>
      </c>
    </row>
    <row r="532" spans="2:65" s="1" customFormat="1" ht="10.199999999999999">
      <c r="B532" s="33"/>
      <c r="D532" s="149" t="s">
        <v>358</v>
      </c>
      <c r="F532" s="150" t="s">
        <v>1933</v>
      </c>
      <c r="I532" s="151"/>
      <c r="L532" s="33"/>
      <c r="M532" s="152"/>
      <c r="T532" s="54"/>
      <c r="AT532" s="17" t="s">
        <v>358</v>
      </c>
      <c r="AU532" s="17" t="s">
        <v>87</v>
      </c>
    </row>
    <row r="533" spans="2:65" s="12" customFormat="1" ht="10.199999999999999">
      <c r="B533" s="153"/>
      <c r="D533" s="154" t="s">
        <v>360</v>
      </c>
      <c r="E533" s="155" t="s">
        <v>32</v>
      </c>
      <c r="F533" s="156" t="s">
        <v>361</v>
      </c>
      <c r="H533" s="155" t="s">
        <v>32</v>
      </c>
      <c r="I533" s="157"/>
      <c r="L533" s="153"/>
      <c r="M533" s="158"/>
      <c r="T533" s="159"/>
      <c r="AT533" s="155" t="s">
        <v>360</v>
      </c>
      <c r="AU533" s="155" t="s">
        <v>87</v>
      </c>
      <c r="AV533" s="12" t="s">
        <v>85</v>
      </c>
      <c r="AW533" s="12" t="s">
        <v>39</v>
      </c>
      <c r="AX533" s="12" t="s">
        <v>78</v>
      </c>
      <c r="AY533" s="155" t="s">
        <v>348</v>
      </c>
    </row>
    <row r="534" spans="2:65" s="12" customFormat="1" ht="10.199999999999999">
      <c r="B534" s="153"/>
      <c r="D534" s="154" t="s">
        <v>360</v>
      </c>
      <c r="E534" s="155" t="s">
        <v>32</v>
      </c>
      <c r="F534" s="156" t="s">
        <v>1552</v>
      </c>
      <c r="H534" s="155" t="s">
        <v>32</v>
      </c>
      <c r="I534" s="157"/>
      <c r="L534" s="153"/>
      <c r="M534" s="158"/>
      <c r="T534" s="159"/>
      <c r="AT534" s="155" t="s">
        <v>360</v>
      </c>
      <c r="AU534" s="155" t="s">
        <v>87</v>
      </c>
      <c r="AV534" s="12" t="s">
        <v>85</v>
      </c>
      <c r="AW534" s="12" t="s">
        <v>39</v>
      </c>
      <c r="AX534" s="12" t="s">
        <v>78</v>
      </c>
      <c r="AY534" s="155" t="s">
        <v>348</v>
      </c>
    </row>
    <row r="535" spans="2:65" s="12" customFormat="1" ht="10.199999999999999">
      <c r="B535" s="153"/>
      <c r="D535" s="154" t="s">
        <v>360</v>
      </c>
      <c r="E535" s="155" t="s">
        <v>32</v>
      </c>
      <c r="F535" s="156" t="s">
        <v>1934</v>
      </c>
      <c r="H535" s="155" t="s">
        <v>32</v>
      </c>
      <c r="I535" s="157"/>
      <c r="L535" s="153"/>
      <c r="M535" s="158"/>
      <c r="T535" s="159"/>
      <c r="AT535" s="155" t="s">
        <v>360</v>
      </c>
      <c r="AU535" s="155" t="s">
        <v>87</v>
      </c>
      <c r="AV535" s="12" t="s">
        <v>85</v>
      </c>
      <c r="AW535" s="12" t="s">
        <v>39</v>
      </c>
      <c r="AX535" s="12" t="s">
        <v>78</v>
      </c>
      <c r="AY535" s="155" t="s">
        <v>348</v>
      </c>
    </row>
    <row r="536" spans="2:65" s="12" customFormat="1" ht="10.199999999999999">
      <c r="B536" s="153"/>
      <c r="D536" s="154" t="s">
        <v>360</v>
      </c>
      <c r="E536" s="155" t="s">
        <v>32</v>
      </c>
      <c r="F536" s="156" t="s">
        <v>2749</v>
      </c>
      <c r="H536" s="155" t="s">
        <v>32</v>
      </c>
      <c r="I536" s="157"/>
      <c r="L536" s="153"/>
      <c r="M536" s="158"/>
      <c r="T536" s="159"/>
      <c r="AT536" s="155" t="s">
        <v>360</v>
      </c>
      <c r="AU536" s="155" t="s">
        <v>87</v>
      </c>
      <c r="AV536" s="12" t="s">
        <v>85</v>
      </c>
      <c r="AW536" s="12" t="s">
        <v>39</v>
      </c>
      <c r="AX536" s="12" t="s">
        <v>78</v>
      </c>
      <c r="AY536" s="155" t="s">
        <v>348</v>
      </c>
    </row>
    <row r="537" spans="2:65" s="13" customFormat="1" ht="10.199999999999999">
      <c r="B537" s="160"/>
      <c r="D537" s="154" t="s">
        <v>360</v>
      </c>
      <c r="E537" s="162" t="s">
        <v>32</v>
      </c>
      <c r="F537" s="170" t="s">
        <v>216</v>
      </c>
      <c r="H537" s="163">
        <v>15.98</v>
      </c>
      <c r="I537" s="164"/>
      <c r="L537" s="160"/>
      <c r="M537" s="165"/>
      <c r="T537" s="166"/>
      <c r="AT537" s="161" t="s">
        <v>360</v>
      </c>
      <c r="AU537" s="161" t="s">
        <v>87</v>
      </c>
      <c r="AV537" s="13" t="s">
        <v>87</v>
      </c>
      <c r="AW537" s="13" t="s">
        <v>39</v>
      </c>
      <c r="AX537" s="13" t="s">
        <v>85</v>
      </c>
      <c r="AY537" s="161" t="s">
        <v>348</v>
      </c>
    </row>
    <row r="538" spans="2:65" s="1" customFormat="1" ht="24.15" customHeight="1">
      <c r="B538" s="33"/>
      <c r="C538" s="136" t="s">
        <v>773</v>
      </c>
      <c r="D538" s="136" t="s">
        <v>352</v>
      </c>
      <c r="E538" s="137" t="s">
        <v>1936</v>
      </c>
      <c r="F538" s="138" t="s">
        <v>1937</v>
      </c>
      <c r="G538" s="139" t="s">
        <v>420</v>
      </c>
      <c r="H538" s="140">
        <v>15.98</v>
      </c>
      <c r="I538" s="141"/>
      <c r="J538" s="142">
        <f>ROUND(I538*H538,2)</f>
        <v>0</v>
      </c>
      <c r="K538" s="138" t="s">
        <v>356</v>
      </c>
      <c r="L538" s="33"/>
      <c r="M538" s="143" t="s">
        <v>32</v>
      </c>
      <c r="N538" s="144" t="s">
        <v>49</v>
      </c>
      <c r="P538" s="145">
        <f>O538*H538</f>
        <v>0</v>
      </c>
      <c r="Q538" s="145">
        <v>0</v>
      </c>
      <c r="R538" s="145">
        <f>Q538*H538</f>
        <v>0</v>
      </c>
      <c r="S538" s="145">
        <v>0</v>
      </c>
      <c r="T538" s="146">
        <f>S538*H538</f>
        <v>0</v>
      </c>
      <c r="AR538" s="147" t="s">
        <v>133</v>
      </c>
      <c r="AT538" s="147" t="s">
        <v>352</v>
      </c>
      <c r="AU538" s="147" t="s">
        <v>87</v>
      </c>
      <c r="AY538" s="17" t="s">
        <v>348</v>
      </c>
      <c r="BE538" s="148">
        <f>IF(N538="základní",J538,0)</f>
        <v>0</v>
      </c>
      <c r="BF538" s="148">
        <f>IF(N538="snížená",J538,0)</f>
        <v>0</v>
      </c>
      <c r="BG538" s="148">
        <f>IF(N538="zákl. přenesená",J538,0)</f>
        <v>0</v>
      </c>
      <c r="BH538" s="148">
        <f>IF(N538="sníž. přenesená",J538,0)</f>
        <v>0</v>
      </c>
      <c r="BI538" s="148">
        <f>IF(N538="nulová",J538,0)</f>
        <v>0</v>
      </c>
      <c r="BJ538" s="17" t="s">
        <v>85</v>
      </c>
      <c r="BK538" s="148">
        <f>ROUND(I538*H538,2)</f>
        <v>0</v>
      </c>
      <c r="BL538" s="17" t="s">
        <v>133</v>
      </c>
      <c r="BM538" s="147" t="s">
        <v>2750</v>
      </c>
    </row>
    <row r="539" spans="2:65" s="1" customFormat="1" ht="10.199999999999999">
      <c r="B539" s="33"/>
      <c r="D539" s="149" t="s">
        <v>358</v>
      </c>
      <c r="F539" s="150" t="s">
        <v>1939</v>
      </c>
      <c r="I539" s="151"/>
      <c r="L539" s="33"/>
      <c r="M539" s="152"/>
      <c r="T539" s="54"/>
      <c r="AT539" s="17" t="s">
        <v>358</v>
      </c>
      <c r="AU539" s="17" t="s">
        <v>87</v>
      </c>
    </row>
    <row r="540" spans="2:65" s="12" customFormat="1" ht="10.199999999999999">
      <c r="B540" s="153"/>
      <c r="D540" s="154" t="s">
        <v>360</v>
      </c>
      <c r="E540" s="155" t="s">
        <v>32</v>
      </c>
      <c r="F540" s="156" t="s">
        <v>361</v>
      </c>
      <c r="H540" s="155" t="s">
        <v>32</v>
      </c>
      <c r="I540" s="157"/>
      <c r="L540" s="153"/>
      <c r="M540" s="158"/>
      <c r="T540" s="159"/>
      <c r="AT540" s="155" t="s">
        <v>360</v>
      </c>
      <c r="AU540" s="155" t="s">
        <v>87</v>
      </c>
      <c r="AV540" s="12" t="s">
        <v>85</v>
      </c>
      <c r="AW540" s="12" t="s">
        <v>39</v>
      </c>
      <c r="AX540" s="12" t="s">
        <v>78</v>
      </c>
      <c r="AY540" s="155" t="s">
        <v>348</v>
      </c>
    </row>
    <row r="541" spans="2:65" s="12" customFormat="1" ht="10.199999999999999">
      <c r="B541" s="153"/>
      <c r="D541" s="154" t="s">
        <v>360</v>
      </c>
      <c r="E541" s="155" t="s">
        <v>32</v>
      </c>
      <c r="F541" s="156" t="s">
        <v>1552</v>
      </c>
      <c r="H541" s="155" t="s">
        <v>32</v>
      </c>
      <c r="I541" s="157"/>
      <c r="L541" s="153"/>
      <c r="M541" s="158"/>
      <c r="T541" s="159"/>
      <c r="AT541" s="155" t="s">
        <v>360</v>
      </c>
      <c r="AU541" s="155" t="s">
        <v>87</v>
      </c>
      <c r="AV541" s="12" t="s">
        <v>85</v>
      </c>
      <c r="AW541" s="12" t="s">
        <v>39</v>
      </c>
      <c r="AX541" s="12" t="s">
        <v>78</v>
      </c>
      <c r="AY541" s="155" t="s">
        <v>348</v>
      </c>
    </row>
    <row r="542" spans="2:65" s="12" customFormat="1" ht="10.199999999999999">
      <c r="B542" s="153"/>
      <c r="D542" s="154" t="s">
        <v>360</v>
      </c>
      <c r="E542" s="155" t="s">
        <v>32</v>
      </c>
      <c r="F542" s="156" t="s">
        <v>1934</v>
      </c>
      <c r="H542" s="155" t="s">
        <v>32</v>
      </c>
      <c r="I542" s="157"/>
      <c r="L542" s="153"/>
      <c r="M542" s="158"/>
      <c r="T542" s="159"/>
      <c r="AT542" s="155" t="s">
        <v>360</v>
      </c>
      <c r="AU542" s="155" t="s">
        <v>87</v>
      </c>
      <c r="AV542" s="12" t="s">
        <v>85</v>
      </c>
      <c r="AW542" s="12" t="s">
        <v>39</v>
      </c>
      <c r="AX542" s="12" t="s">
        <v>78</v>
      </c>
      <c r="AY542" s="155" t="s">
        <v>348</v>
      </c>
    </row>
    <row r="543" spans="2:65" s="12" customFormat="1" ht="10.199999999999999">
      <c r="B543" s="153"/>
      <c r="D543" s="154" t="s">
        <v>360</v>
      </c>
      <c r="E543" s="155" t="s">
        <v>32</v>
      </c>
      <c r="F543" s="156" t="s">
        <v>2749</v>
      </c>
      <c r="H543" s="155" t="s">
        <v>32</v>
      </c>
      <c r="I543" s="157"/>
      <c r="L543" s="153"/>
      <c r="M543" s="158"/>
      <c r="T543" s="159"/>
      <c r="AT543" s="155" t="s">
        <v>360</v>
      </c>
      <c r="AU543" s="155" t="s">
        <v>87</v>
      </c>
      <c r="AV543" s="12" t="s">
        <v>85</v>
      </c>
      <c r="AW543" s="12" t="s">
        <v>39</v>
      </c>
      <c r="AX543" s="12" t="s">
        <v>78</v>
      </c>
      <c r="AY543" s="155" t="s">
        <v>348</v>
      </c>
    </row>
    <row r="544" spans="2:65" s="13" customFormat="1" ht="10.199999999999999">
      <c r="B544" s="160"/>
      <c r="D544" s="154" t="s">
        <v>360</v>
      </c>
      <c r="E544" s="162" t="s">
        <v>32</v>
      </c>
      <c r="F544" s="170" t="s">
        <v>216</v>
      </c>
      <c r="H544" s="163">
        <v>15.98</v>
      </c>
      <c r="I544" s="164"/>
      <c r="L544" s="160"/>
      <c r="M544" s="165"/>
      <c r="T544" s="166"/>
      <c r="AT544" s="161" t="s">
        <v>360</v>
      </c>
      <c r="AU544" s="161" t="s">
        <v>87</v>
      </c>
      <c r="AV544" s="13" t="s">
        <v>87</v>
      </c>
      <c r="AW544" s="13" t="s">
        <v>39</v>
      </c>
      <c r="AX544" s="13" t="s">
        <v>85</v>
      </c>
      <c r="AY544" s="161" t="s">
        <v>348</v>
      </c>
    </row>
    <row r="545" spans="2:65" s="1" customFormat="1" ht="21.75" customHeight="1">
      <c r="B545" s="33"/>
      <c r="C545" s="136" t="s">
        <v>778</v>
      </c>
      <c r="D545" s="136" t="s">
        <v>352</v>
      </c>
      <c r="E545" s="137" t="s">
        <v>1680</v>
      </c>
      <c r="F545" s="138" t="s">
        <v>1681</v>
      </c>
      <c r="G545" s="139" t="s">
        <v>355</v>
      </c>
      <c r="H545" s="140">
        <v>0.48</v>
      </c>
      <c r="I545" s="141"/>
      <c r="J545" s="142">
        <f>ROUND(I545*H545,2)</f>
        <v>0</v>
      </c>
      <c r="K545" s="138" t="s">
        <v>356</v>
      </c>
      <c r="L545" s="33"/>
      <c r="M545" s="143" t="s">
        <v>32</v>
      </c>
      <c r="N545" s="144" t="s">
        <v>49</v>
      </c>
      <c r="P545" s="145">
        <f>O545*H545</f>
        <v>0</v>
      </c>
      <c r="Q545" s="145">
        <v>0</v>
      </c>
      <c r="R545" s="145">
        <f>Q545*H545</f>
        <v>0</v>
      </c>
      <c r="S545" s="145">
        <v>0</v>
      </c>
      <c r="T545" s="146">
        <f>S545*H545</f>
        <v>0</v>
      </c>
      <c r="AR545" s="147" t="s">
        <v>133</v>
      </c>
      <c r="AT545" s="147" t="s">
        <v>352</v>
      </c>
      <c r="AU545" s="147" t="s">
        <v>87</v>
      </c>
      <c r="AY545" s="17" t="s">
        <v>348</v>
      </c>
      <c r="BE545" s="148">
        <f>IF(N545="základní",J545,0)</f>
        <v>0</v>
      </c>
      <c r="BF545" s="148">
        <f>IF(N545="snížená",J545,0)</f>
        <v>0</v>
      </c>
      <c r="BG545" s="148">
        <f>IF(N545="zákl. přenesená",J545,0)</f>
        <v>0</v>
      </c>
      <c r="BH545" s="148">
        <f>IF(N545="sníž. přenesená",J545,0)</f>
        <v>0</v>
      </c>
      <c r="BI545" s="148">
        <f>IF(N545="nulová",J545,0)</f>
        <v>0</v>
      </c>
      <c r="BJ545" s="17" t="s">
        <v>85</v>
      </c>
      <c r="BK545" s="148">
        <f>ROUND(I545*H545,2)</f>
        <v>0</v>
      </c>
      <c r="BL545" s="17" t="s">
        <v>133</v>
      </c>
      <c r="BM545" s="147" t="s">
        <v>2751</v>
      </c>
    </row>
    <row r="546" spans="2:65" s="1" customFormat="1" ht="10.199999999999999">
      <c r="B546" s="33"/>
      <c r="D546" s="149" t="s">
        <v>358</v>
      </c>
      <c r="F546" s="150" t="s">
        <v>1683</v>
      </c>
      <c r="I546" s="151"/>
      <c r="L546" s="33"/>
      <c r="M546" s="152"/>
      <c r="T546" s="54"/>
      <c r="AT546" s="17" t="s">
        <v>358</v>
      </c>
      <c r="AU546" s="17" t="s">
        <v>87</v>
      </c>
    </row>
    <row r="547" spans="2:65" s="12" customFormat="1" ht="10.199999999999999">
      <c r="B547" s="153"/>
      <c r="D547" s="154" t="s">
        <v>360</v>
      </c>
      <c r="E547" s="155" t="s">
        <v>32</v>
      </c>
      <c r="F547" s="156" t="s">
        <v>361</v>
      </c>
      <c r="H547" s="155" t="s">
        <v>32</v>
      </c>
      <c r="I547" s="157"/>
      <c r="L547" s="153"/>
      <c r="M547" s="158"/>
      <c r="T547" s="159"/>
      <c r="AT547" s="155" t="s">
        <v>360</v>
      </c>
      <c r="AU547" s="155" t="s">
        <v>87</v>
      </c>
      <c r="AV547" s="12" t="s">
        <v>85</v>
      </c>
      <c r="AW547" s="12" t="s">
        <v>39</v>
      </c>
      <c r="AX547" s="12" t="s">
        <v>78</v>
      </c>
      <c r="AY547" s="155" t="s">
        <v>348</v>
      </c>
    </row>
    <row r="548" spans="2:65" s="12" customFormat="1" ht="10.199999999999999">
      <c r="B548" s="153"/>
      <c r="D548" s="154" t="s">
        <v>360</v>
      </c>
      <c r="E548" s="155" t="s">
        <v>32</v>
      </c>
      <c r="F548" s="156" t="s">
        <v>1552</v>
      </c>
      <c r="H548" s="155" t="s">
        <v>32</v>
      </c>
      <c r="I548" s="157"/>
      <c r="L548" s="153"/>
      <c r="M548" s="158"/>
      <c r="T548" s="159"/>
      <c r="AT548" s="155" t="s">
        <v>360</v>
      </c>
      <c r="AU548" s="155" t="s">
        <v>87</v>
      </c>
      <c r="AV548" s="12" t="s">
        <v>85</v>
      </c>
      <c r="AW548" s="12" t="s">
        <v>39</v>
      </c>
      <c r="AX548" s="12" t="s">
        <v>78</v>
      </c>
      <c r="AY548" s="155" t="s">
        <v>348</v>
      </c>
    </row>
    <row r="549" spans="2:65" s="12" customFormat="1" ht="10.199999999999999">
      <c r="B549" s="153"/>
      <c r="D549" s="154" t="s">
        <v>360</v>
      </c>
      <c r="E549" s="155" t="s">
        <v>32</v>
      </c>
      <c r="F549" s="156" t="s">
        <v>1941</v>
      </c>
      <c r="H549" s="155" t="s">
        <v>32</v>
      </c>
      <c r="I549" s="157"/>
      <c r="L549" s="153"/>
      <c r="M549" s="158"/>
      <c r="T549" s="159"/>
      <c r="AT549" s="155" t="s">
        <v>360</v>
      </c>
      <c r="AU549" s="155" t="s">
        <v>87</v>
      </c>
      <c r="AV549" s="12" t="s">
        <v>85</v>
      </c>
      <c r="AW549" s="12" t="s">
        <v>39</v>
      </c>
      <c r="AX549" s="12" t="s">
        <v>78</v>
      </c>
      <c r="AY549" s="155" t="s">
        <v>348</v>
      </c>
    </row>
    <row r="550" spans="2:65" s="12" customFormat="1" ht="10.199999999999999">
      <c r="B550" s="153"/>
      <c r="D550" s="154" t="s">
        <v>360</v>
      </c>
      <c r="E550" s="155" t="s">
        <v>32</v>
      </c>
      <c r="F550" s="156" t="s">
        <v>1685</v>
      </c>
      <c r="H550" s="155" t="s">
        <v>32</v>
      </c>
      <c r="I550" s="157"/>
      <c r="L550" s="153"/>
      <c r="M550" s="158"/>
      <c r="T550" s="159"/>
      <c r="AT550" s="155" t="s">
        <v>360</v>
      </c>
      <c r="AU550" s="155" t="s">
        <v>87</v>
      </c>
      <c r="AV550" s="12" t="s">
        <v>85</v>
      </c>
      <c r="AW550" s="12" t="s">
        <v>39</v>
      </c>
      <c r="AX550" s="12" t="s">
        <v>78</v>
      </c>
      <c r="AY550" s="155" t="s">
        <v>348</v>
      </c>
    </row>
    <row r="551" spans="2:65" s="12" customFormat="1" ht="10.199999999999999">
      <c r="B551" s="153"/>
      <c r="D551" s="154" t="s">
        <v>360</v>
      </c>
      <c r="E551" s="155" t="s">
        <v>32</v>
      </c>
      <c r="F551" s="156" t="s">
        <v>2752</v>
      </c>
      <c r="H551" s="155" t="s">
        <v>32</v>
      </c>
      <c r="I551" s="157"/>
      <c r="L551" s="153"/>
      <c r="M551" s="158"/>
      <c r="T551" s="159"/>
      <c r="AT551" s="155" t="s">
        <v>360</v>
      </c>
      <c r="AU551" s="155" t="s">
        <v>87</v>
      </c>
      <c r="AV551" s="12" t="s">
        <v>85</v>
      </c>
      <c r="AW551" s="12" t="s">
        <v>39</v>
      </c>
      <c r="AX551" s="12" t="s">
        <v>78</v>
      </c>
      <c r="AY551" s="155" t="s">
        <v>348</v>
      </c>
    </row>
    <row r="552" spans="2:65" s="12" customFormat="1" ht="10.199999999999999">
      <c r="B552" s="153"/>
      <c r="D552" s="154" t="s">
        <v>360</v>
      </c>
      <c r="E552" s="155" t="s">
        <v>32</v>
      </c>
      <c r="F552" s="156" t="s">
        <v>1687</v>
      </c>
      <c r="H552" s="155" t="s">
        <v>32</v>
      </c>
      <c r="I552" s="157"/>
      <c r="L552" s="153"/>
      <c r="M552" s="158"/>
      <c r="T552" s="159"/>
      <c r="AT552" s="155" t="s">
        <v>360</v>
      </c>
      <c r="AU552" s="155" t="s">
        <v>87</v>
      </c>
      <c r="AV552" s="12" t="s">
        <v>85</v>
      </c>
      <c r="AW552" s="12" t="s">
        <v>39</v>
      </c>
      <c r="AX552" s="12" t="s">
        <v>78</v>
      </c>
      <c r="AY552" s="155" t="s">
        <v>348</v>
      </c>
    </row>
    <row r="553" spans="2:65" s="12" customFormat="1" ht="10.199999999999999">
      <c r="B553" s="153"/>
      <c r="D553" s="154" t="s">
        <v>360</v>
      </c>
      <c r="E553" s="155" t="s">
        <v>32</v>
      </c>
      <c r="F553" s="156" t="s">
        <v>2753</v>
      </c>
      <c r="H553" s="155" t="s">
        <v>32</v>
      </c>
      <c r="I553" s="157"/>
      <c r="L553" s="153"/>
      <c r="M553" s="158"/>
      <c r="T553" s="159"/>
      <c r="AT553" s="155" t="s">
        <v>360</v>
      </c>
      <c r="AU553" s="155" t="s">
        <v>87</v>
      </c>
      <c r="AV553" s="12" t="s">
        <v>85</v>
      </c>
      <c r="AW553" s="12" t="s">
        <v>39</v>
      </c>
      <c r="AX553" s="12" t="s">
        <v>78</v>
      </c>
      <c r="AY553" s="155" t="s">
        <v>348</v>
      </c>
    </row>
    <row r="554" spans="2:65" s="13" customFormat="1" ht="10.199999999999999">
      <c r="B554" s="160"/>
      <c r="D554" s="154" t="s">
        <v>360</v>
      </c>
      <c r="E554" s="162" t="s">
        <v>32</v>
      </c>
      <c r="F554" s="170" t="s">
        <v>219</v>
      </c>
      <c r="H554" s="163">
        <v>0.48</v>
      </c>
      <c r="I554" s="164"/>
      <c r="L554" s="160"/>
      <c r="M554" s="165"/>
      <c r="T554" s="166"/>
      <c r="AT554" s="161" t="s">
        <v>360</v>
      </c>
      <c r="AU554" s="161" t="s">
        <v>87</v>
      </c>
      <c r="AV554" s="13" t="s">
        <v>87</v>
      </c>
      <c r="AW554" s="13" t="s">
        <v>39</v>
      </c>
      <c r="AX554" s="13" t="s">
        <v>85</v>
      </c>
      <c r="AY554" s="161" t="s">
        <v>348</v>
      </c>
    </row>
    <row r="555" spans="2:65" s="1" customFormat="1" ht="24.15" customHeight="1">
      <c r="B555" s="33"/>
      <c r="C555" s="136" t="s">
        <v>783</v>
      </c>
      <c r="D555" s="136" t="s">
        <v>352</v>
      </c>
      <c r="E555" s="137" t="s">
        <v>1944</v>
      </c>
      <c r="F555" s="138" t="s">
        <v>1945</v>
      </c>
      <c r="G555" s="139" t="s">
        <v>420</v>
      </c>
      <c r="H555" s="140">
        <v>15.98</v>
      </c>
      <c r="I555" s="141"/>
      <c r="J555" s="142">
        <f>ROUND(I555*H555,2)</f>
        <v>0</v>
      </c>
      <c r="K555" s="138" t="s">
        <v>356</v>
      </c>
      <c r="L555" s="33"/>
      <c r="M555" s="143" t="s">
        <v>32</v>
      </c>
      <c r="N555" s="144" t="s">
        <v>49</v>
      </c>
      <c r="P555" s="145">
        <f>O555*H555</f>
        <v>0</v>
      </c>
      <c r="Q555" s="145">
        <v>0</v>
      </c>
      <c r="R555" s="145">
        <f>Q555*H555</f>
        <v>0</v>
      </c>
      <c r="S555" s="145">
        <v>0</v>
      </c>
      <c r="T555" s="146">
        <f>S555*H555</f>
        <v>0</v>
      </c>
      <c r="AR555" s="147" t="s">
        <v>133</v>
      </c>
      <c r="AT555" s="147" t="s">
        <v>352</v>
      </c>
      <c r="AU555" s="147" t="s">
        <v>87</v>
      </c>
      <c r="AY555" s="17" t="s">
        <v>348</v>
      </c>
      <c r="BE555" s="148">
        <f>IF(N555="základní",J555,0)</f>
        <v>0</v>
      </c>
      <c r="BF555" s="148">
        <f>IF(N555="snížená",J555,0)</f>
        <v>0</v>
      </c>
      <c r="BG555" s="148">
        <f>IF(N555="zákl. přenesená",J555,0)</f>
        <v>0</v>
      </c>
      <c r="BH555" s="148">
        <f>IF(N555="sníž. přenesená",J555,0)</f>
        <v>0</v>
      </c>
      <c r="BI555" s="148">
        <f>IF(N555="nulová",J555,0)</f>
        <v>0</v>
      </c>
      <c r="BJ555" s="17" t="s">
        <v>85</v>
      </c>
      <c r="BK555" s="148">
        <f>ROUND(I555*H555,2)</f>
        <v>0</v>
      </c>
      <c r="BL555" s="17" t="s">
        <v>133</v>
      </c>
      <c r="BM555" s="147" t="s">
        <v>2754</v>
      </c>
    </row>
    <row r="556" spans="2:65" s="1" customFormat="1" ht="10.199999999999999">
      <c r="B556" s="33"/>
      <c r="D556" s="149" t="s">
        <v>358</v>
      </c>
      <c r="F556" s="150" t="s">
        <v>1947</v>
      </c>
      <c r="I556" s="151"/>
      <c r="L556" s="33"/>
      <c r="M556" s="152"/>
      <c r="T556" s="54"/>
      <c r="AT556" s="17" t="s">
        <v>358</v>
      </c>
      <c r="AU556" s="17" t="s">
        <v>87</v>
      </c>
    </row>
    <row r="557" spans="2:65" s="12" customFormat="1" ht="10.199999999999999">
      <c r="B557" s="153"/>
      <c r="D557" s="154" t="s">
        <v>360</v>
      </c>
      <c r="E557" s="155" t="s">
        <v>32</v>
      </c>
      <c r="F557" s="156" t="s">
        <v>361</v>
      </c>
      <c r="H557" s="155" t="s">
        <v>32</v>
      </c>
      <c r="I557" s="157"/>
      <c r="L557" s="153"/>
      <c r="M557" s="158"/>
      <c r="T557" s="159"/>
      <c r="AT557" s="155" t="s">
        <v>360</v>
      </c>
      <c r="AU557" s="155" t="s">
        <v>87</v>
      </c>
      <c r="AV557" s="12" t="s">
        <v>85</v>
      </c>
      <c r="AW557" s="12" t="s">
        <v>39</v>
      </c>
      <c r="AX557" s="12" t="s">
        <v>78</v>
      </c>
      <c r="AY557" s="155" t="s">
        <v>348</v>
      </c>
    </row>
    <row r="558" spans="2:65" s="12" customFormat="1" ht="10.199999999999999">
      <c r="B558" s="153"/>
      <c r="D558" s="154" t="s">
        <v>360</v>
      </c>
      <c r="E558" s="155" t="s">
        <v>32</v>
      </c>
      <c r="F558" s="156" t="s">
        <v>1552</v>
      </c>
      <c r="H558" s="155" t="s">
        <v>32</v>
      </c>
      <c r="I558" s="157"/>
      <c r="L558" s="153"/>
      <c r="M558" s="158"/>
      <c r="T558" s="159"/>
      <c r="AT558" s="155" t="s">
        <v>360</v>
      </c>
      <c r="AU558" s="155" t="s">
        <v>87</v>
      </c>
      <c r="AV558" s="12" t="s">
        <v>85</v>
      </c>
      <c r="AW558" s="12" t="s">
        <v>39</v>
      </c>
      <c r="AX558" s="12" t="s">
        <v>78</v>
      </c>
      <c r="AY558" s="155" t="s">
        <v>348</v>
      </c>
    </row>
    <row r="559" spans="2:65" s="12" customFormat="1" ht="10.199999999999999">
      <c r="B559" s="153"/>
      <c r="D559" s="154" t="s">
        <v>360</v>
      </c>
      <c r="E559" s="155" t="s">
        <v>32</v>
      </c>
      <c r="F559" s="156" t="s">
        <v>1934</v>
      </c>
      <c r="H559" s="155" t="s">
        <v>32</v>
      </c>
      <c r="I559" s="157"/>
      <c r="L559" s="153"/>
      <c r="M559" s="158"/>
      <c r="T559" s="159"/>
      <c r="AT559" s="155" t="s">
        <v>360</v>
      </c>
      <c r="AU559" s="155" t="s">
        <v>87</v>
      </c>
      <c r="AV559" s="12" t="s">
        <v>85</v>
      </c>
      <c r="AW559" s="12" t="s">
        <v>39</v>
      </c>
      <c r="AX559" s="12" t="s">
        <v>78</v>
      </c>
      <c r="AY559" s="155" t="s">
        <v>348</v>
      </c>
    </row>
    <row r="560" spans="2:65" s="12" customFormat="1" ht="10.199999999999999">
      <c r="B560" s="153"/>
      <c r="D560" s="154" t="s">
        <v>360</v>
      </c>
      <c r="E560" s="155" t="s">
        <v>32</v>
      </c>
      <c r="F560" s="156" t="s">
        <v>2749</v>
      </c>
      <c r="H560" s="155" t="s">
        <v>32</v>
      </c>
      <c r="I560" s="157"/>
      <c r="L560" s="153"/>
      <c r="M560" s="158"/>
      <c r="T560" s="159"/>
      <c r="AT560" s="155" t="s">
        <v>360</v>
      </c>
      <c r="AU560" s="155" t="s">
        <v>87</v>
      </c>
      <c r="AV560" s="12" t="s">
        <v>85</v>
      </c>
      <c r="AW560" s="12" t="s">
        <v>39</v>
      </c>
      <c r="AX560" s="12" t="s">
        <v>78</v>
      </c>
      <c r="AY560" s="155" t="s">
        <v>348</v>
      </c>
    </row>
    <row r="561" spans="2:65" s="13" customFormat="1" ht="10.199999999999999">
      <c r="B561" s="160"/>
      <c r="D561" s="154" t="s">
        <v>360</v>
      </c>
      <c r="E561" s="162" t="s">
        <v>32</v>
      </c>
      <c r="F561" s="170" t="s">
        <v>216</v>
      </c>
      <c r="H561" s="163">
        <v>15.98</v>
      </c>
      <c r="I561" s="164"/>
      <c r="L561" s="160"/>
      <c r="M561" s="165"/>
      <c r="T561" s="166"/>
      <c r="AT561" s="161" t="s">
        <v>360</v>
      </c>
      <c r="AU561" s="161" t="s">
        <v>87</v>
      </c>
      <c r="AV561" s="13" t="s">
        <v>87</v>
      </c>
      <c r="AW561" s="13" t="s">
        <v>39</v>
      </c>
      <c r="AX561" s="13" t="s">
        <v>85</v>
      </c>
      <c r="AY561" s="161" t="s">
        <v>348</v>
      </c>
    </row>
    <row r="562" spans="2:65" s="1" customFormat="1" ht="21.75" customHeight="1">
      <c r="B562" s="33"/>
      <c r="C562" s="136" t="s">
        <v>787</v>
      </c>
      <c r="D562" s="136" t="s">
        <v>352</v>
      </c>
      <c r="E562" s="137" t="s">
        <v>1696</v>
      </c>
      <c r="F562" s="138" t="s">
        <v>1697</v>
      </c>
      <c r="G562" s="139" t="s">
        <v>355</v>
      </c>
      <c r="H562" s="140">
        <v>0.48</v>
      </c>
      <c r="I562" s="141"/>
      <c r="J562" s="142">
        <f>ROUND(I562*H562,2)</f>
        <v>0</v>
      </c>
      <c r="K562" s="138" t="s">
        <v>356</v>
      </c>
      <c r="L562" s="33"/>
      <c r="M562" s="143" t="s">
        <v>32</v>
      </c>
      <c r="N562" s="144" t="s">
        <v>49</v>
      </c>
      <c r="P562" s="145">
        <f>O562*H562</f>
        <v>0</v>
      </c>
      <c r="Q562" s="145">
        <v>0</v>
      </c>
      <c r="R562" s="145">
        <f>Q562*H562</f>
        <v>0</v>
      </c>
      <c r="S562" s="145">
        <v>0</v>
      </c>
      <c r="T562" s="146">
        <f>S562*H562</f>
        <v>0</v>
      </c>
      <c r="AR562" s="147" t="s">
        <v>133</v>
      </c>
      <c r="AT562" s="147" t="s">
        <v>352</v>
      </c>
      <c r="AU562" s="147" t="s">
        <v>87</v>
      </c>
      <c r="AY562" s="17" t="s">
        <v>348</v>
      </c>
      <c r="BE562" s="148">
        <f>IF(N562="základní",J562,0)</f>
        <v>0</v>
      </c>
      <c r="BF562" s="148">
        <f>IF(N562="snížená",J562,0)</f>
        <v>0</v>
      </c>
      <c r="BG562" s="148">
        <f>IF(N562="zákl. přenesená",J562,0)</f>
        <v>0</v>
      </c>
      <c r="BH562" s="148">
        <f>IF(N562="sníž. přenesená",J562,0)</f>
        <v>0</v>
      </c>
      <c r="BI562" s="148">
        <f>IF(N562="nulová",J562,0)</f>
        <v>0</v>
      </c>
      <c r="BJ562" s="17" t="s">
        <v>85</v>
      </c>
      <c r="BK562" s="148">
        <f>ROUND(I562*H562,2)</f>
        <v>0</v>
      </c>
      <c r="BL562" s="17" t="s">
        <v>133</v>
      </c>
      <c r="BM562" s="147" t="s">
        <v>2755</v>
      </c>
    </row>
    <row r="563" spans="2:65" s="1" customFormat="1" ht="10.199999999999999">
      <c r="B563" s="33"/>
      <c r="D563" s="149" t="s">
        <v>358</v>
      </c>
      <c r="F563" s="150" t="s">
        <v>1699</v>
      </c>
      <c r="I563" s="151"/>
      <c r="L563" s="33"/>
      <c r="M563" s="152"/>
      <c r="T563" s="54"/>
      <c r="AT563" s="17" t="s">
        <v>358</v>
      </c>
      <c r="AU563" s="17" t="s">
        <v>87</v>
      </c>
    </row>
    <row r="564" spans="2:65" s="13" customFormat="1" ht="10.199999999999999">
      <c r="B564" s="160"/>
      <c r="D564" s="154" t="s">
        <v>360</v>
      </c>
      <c r="E564" s="161" t="s">
        <v>32</v>
      </c>
      <c r="F564" s="162" t="s">
        <v>2756</v>
      </c>
      <c r="H564" s="163">
        <v>0.48</v>
      </c>
      <c r="I564" s="164"/>
      <c r="L564" s="160"/>
      <c r="M564" s="165"/>
      <c r="T564" s="166"/>
      <c r="AT564" s="161" t="s">
        <v>360</v>
      </c>
      <c r="AU564" s="161" t="s">
        <v>87</v>
      </c>
      <c r="AV564" s="13" t="s">
        <v>87</v>
      </c>
      <c r="AW564" s="13" t="s">
        <v>39</v>
      </c>
      <c r="AX564" s="13" t="s">
        <v>85</v>
      </c>
      <c r="AY564" s="161" t="s">
        <v>348</v>
      </c>
    </row>
    <row r="565" spans="2:65" s="1" customFormat="1" ht="24.15" customHeight="1">
      <c r="B565" s="33"/>
      <c r="C565" s="136" t="s">
        <v>789</v>
      </c>
      <c r="D565" s="136" t="s">
        <v>352</v>
      </c>
      <c r="E565" s="137" t="s">
        <v>1702</v>
      </c>
      <c r="F565" s="138" t="s">
        <v>1703</v>
      </c>
      <c r="G565" s="139" t="s">
        <v>355</v>
      </c>
      <c r="H565" s="140">
        <v>1.92</v>
      </c>
      <c r="I565" s="141"/>
      <c r="J565" s="142">
        <f>ROUND(I565*H565,2)</f>
        <v>0</v>
      </c>
      <c r="K565" s="138" t="s">
        <v>356</v>
      </c>
      <c r="L565" s="33"/>
      <c r="M565" s="143" t="s">
        <v>32</v>
      </c>
      <c r="N565" s="144" t="s">
        <v>49</v>
      </c>
      <c r="P565" s="145">
        <f>O565*H565</f>
        <v>0</v>
      </c>
      <c r="Q565" s="145">
        <v>0</v>
      </c>
      <c r="R565" s="145">
        <f>Q565*H565</f>
        <v>0</v>
      </c>
      <c r="S565" s="145">
        <v>0</v>
      </c>
      <c r="T565" s="146">
        <f>S565*H565</f>
        <v>0</v>
      </c>
      <c r="AR565" s="147" t="s">
        <v>133</v>
      </c>
      <c r="AT565" s="147" t="s">
        <v>352</v>
      </c>
      <c r="AU565" s="147" t="s">
        <v>87</v>
      </c>
      <c r="AY565" s="17" t="s">
        <v>348</v>
      </c>
      <c r="BE565" s="148">
        <f>IF(N565="základní",J565,0)</f>
        <v>0</v>
      </c>
      <c r="BF565" s="148">
        <f>IF(N565="snížená",J565,0)</f>
        <v>0</v>
      </c>
      <c r="BG565" s="148">
        <f>IF(N565="zákl. přenesená",J565,0)</f>
        <v>0</v>
      </c>
      <c r="BH565" s="148">
        <f>IF(N565="sníž. přenesená",J565,0)</f>
        <v>0</v>
      </c>
      <c r="BI565" s="148">
        <f>IF(N565="nulová",J565,0)</f>
        <v>0</v>
      </c>
      <c r="BJ565" s="17" t="s">
        <v>85</v>
      </c>
      <c r="BK565" s="148">
        <f>ROUND(I565*H565,2)</f>
        <v>0</v>
      </c>
      <c r="BL565" s="17" t="s">
        <v>133</v>
      </c>
      <c r="BM565" s="147" t="s">
        <v>2757</v>
      </c>
    </row>
    <row r="566" spans="2:65" s="1" customFormat="1" ht="10.199999999999999">
      <c r="B566" s="33"/>
      <c r="D566" s="149" t="s">
        <v>358</v>
      </c>
      <c r="F566" s="150" t="s">
        <v>1705</v>
      </c>
      <c r="I566" s="151"/>
      <c r="L566" s="33"/>
      <c r="M566" s="152"/>
      <c r="T566" s="54"/>
      <c r="AT566" s="17" t="s">
        <v>358</v>
      </c>
      <c r="AU566" s="17" t="s">
        <v>87</v>
      </c>
    </row>
    <row r="567" spans="2:65" s="13" customFormat="1" ht="10.199999999999999">
      <c r="B567" s="160"/>
      <c r="D567" s="154" t="s">
        <v>360</v>
      </c>
      <c r="E567" s="161" t="s">
        <v>32</v>
      </c>
      <c r="F567" s="162" t="s">
        <v>2756</v>
      </c>
      <c r="H567" s="163">
        <v>0.48</v>
      </c>
      <c r="I567" s="164"/>
      <c r="L567" s="160"/>
      <c r="M567" s="165"/>
      <c r="T567" s="166"/>
      <c r="AT567" s="161" t="s">
        <v>360</v>
      </c>
      <c r="AU567" s="161" t="s">
        <v>87</v>
      </c>
      <c r="AV567" s="13" t="s">
        <v>87</v>
      </c>
      <c r="AW567" s="13" t="s">
        <v>39</v>
      </c>
      <c r="AX567" s="13" t="s">
        <v>85</v>
      </c>
      <c r="AY567" s="161" t="s">
        <v>348</v>
      </c>
    </row>
    <row r="568" spans="2:65" s="13" customFormat="1" ht="10.199999999999999">
      <c r="B568" s="160"/>
      <c r="D568" s="154" t="s">
        <v>360</v>
      </c>
      <c r="F568" s="162" t="s">
        <v>2758</v>
      </c>
      <c r="H568" s="163">
        <v>1.92</v>
      </c>
      <c r="I568" s="164"/>
      <c r="L568" s="160"/>
      <c r="M568" s="165"/>
      <c r="T568" s="166"/>
      <c r="AT568" s="161" t="s">
        <v>360</v>
      </c>
      <c r="AU568" s="161" t="s">
        <v>87</v>
      </c>
      <c r="AV568" s="13" t="s">
        <v>87</v>
      </c>
      <c r="AW568" s="13" t="s">
        <v>4</v>
      </c>
      <c r="AX568" s="13" t="s">
        <v>85</v>
      </c>
      <c r="AY568" s="161" t="s">
        <v>348</v>
      </c>
    </row>
    <row r="569" spans="2:65" s="11" customFormat="1" ht="22.8" customHeight="1">
      <c r="B569" s="124"/>
      <c r="D569" s="125" t="s">
        <v>77</v>
      </c>
      <c r="E569" s="134" t="s">
        <v>1952</v>
      </c>
      <c r="F569" s="134" t="s">
        <v>1953</v>
      </c>
      <c r="I569" s="127"/>
      <c r="J569" s="135">
        <f>BK569</f>
        <v>0</v>
      </c>
      <c r="L569" s="124"/>
      <c r="M569" s="129"/>
      <c r="P569" s="130">
        <f>SUM(P570:P611)</f>
        <v>0</v>
      </c>
      <c r="R569" s="130">
        <f>SUM(R570:R611)</f>
        <v>4.0115934600000003</v>
      </c>
      <c r="T569" s="131">
        <f>SUM(T570:T611)</f>
        <v>0</v>
      </c>
      <c r="AR569" s="125" t="s">
        <v>85</v>
      </c>
      <c r="AT569" s="132" t="s">
        <v>77</v>
      </c>
      <c r="AU569" s="132" t="s">
        <v>85</v>
      </c>
      <c r="AY569" s="125" t="s">
        <v>348</v>
      </c>
      <c r="BK569" s="133">
        <f>SUM(BK570:BK611)</f>
        <v>0</v>
      </c>
    </row>
    <row r="570" spans="2:65" s="1" customFormat="1" ht="55.5" customHeight="1">
      <c r="B570" s="33"/>
      <c r="C570" s="136" t="s">
        <v>793</v>
      </c>
      <c r="D570" s="136" t="s">
        <v>352</v>
      </c>
      <c r="E570" s="137" t="s">
        <v>502</v>
      </c>
      <c r="F570" s="138" t="s">
        <v>503</v>
      </c>
      <c r="G570" s="139" t="s">
        <v>436</v>
      </c>
      <c r="H570" s="140">
        <v>14.598000000000001</v>
      </c>
      <c r="I570" s="141"/>
      <c r="J570" s="142">
        <f>ROUND(I570*H570,2)</f>
        <v>0</v>
      </c>
      <c r="K570" s="138" t="s">
        <v>356</v>
      </c>
      <c r="L570" s="33"/>
      <c r="M570" s="143" t="s">
        <v>32</v>
      </c>
      <c r="N570" s="144" t="s">
        <v>49</v>
      </c>
      <c r="P570" s="145">
        <f>O570*H570</f>
        <v>0</v>
      </c>
      <c r="Q570" s="145">
        <v>0.27411000000000002</v>
      </c>
      <c r="R570" s="145">
        <f>Q570*H570</f>
        <v>4.0014577800000009</v>
      </c>
      <c r="S570" s="145">
        <v>0</v>
      </c>
      <c r="T570" s="146">
        <f>S570*H570</f>
        <v>0</v>
      </c>
      <c r="AR570" s="147" t="s">
        <v>133</v>
      </c>
      <c r="AT570" s="147" t="s">
        <v>352</v>
      </c>
      <c r="AU570" s="147" t="s">
        <v>87</v>
      </c>
      <c r="AY570" s="17" t="s">
        <v>348</v>
      </c>
      <c r="BE570" s="148">
        <f>IF(N570="základní",J570,0)</f>
        <v>0</v>
      </c>
      <c r="BF570" s="148">
        <f>IF(N570="snížená",J570,0)</f>
        <v>0</v>
      </c>
      <c r="BG570" s="148">
        <f>IF(N570="zákl. přenesená",J570,0)</f>
        <v>0</v>
      </c>
      <c r="BH570" s="148">
        <f>IF(N570="sníž. přenesená",J570,0)</f>
        <v>0</v>
      </c>
      <c r="BI570" s="148">
        <f>IF(N570="nulová",J570,0)</f>
        <v>0</v>
      </c>
      <c r="BJ570" s="17" t="s">
        <v>85</v>
      </c>
      <c r="BK570" s="148">
        <f>ROUND(I570*H570,2)</f>
        <v>0</v>
      </c>
      <c r="BL570" s="17" t="s">
        <v>133</v>
      </c>
      <c r="BM570" s="147" t="s">
        <v>2759</v>
      </c>
    </row>
    <row r="571" spans="2:65" s="1" customFormat="1" ht="10.199999999999999">
      <c r="B571" s="33"/>
      <c r="D571" s="149" t="s">
        <v>358</v>
      </c>
      <c r="F571" s="150" t="s">
        <v>505</v>
      </c>
      <c r="I571" s="151"/>
      <c r="L571" s="33"/>
      <c r="M571" s="152"/>
      <c r="T571" s="54"/>
      <c r="AT571" s="17" t="s">
        <v>358</v>
      </c>
      <c r="AU571" s="17" t="s">
        <v>87</v>
      </c>
    </row>
    <row r="572" spans="2:65" s="12" customFormat="1" ht="10.199999999999999">
      <c r="B572" s="153"/>
      <c r="D572" s="154" t="s">
        <v>360</v>
      </c>
      <c r="E572" s="155" t="s">
        <v>32</v>
      </c>
      <c r="F572" s="156" t="s">
        <v>361</v>
      </c>
      <c r="H572" s="155" t="s">
        <v>32</v>
      </c>
      <c r="I572" s="157"/>
      <c r="L572" s="153"/>
      <c r="M572" s="158"/>
      <c r="T572" s="159"/>
      <c r="AT572" s="155" t="s">
        <v>360</v>
      </c>
      <c r="AU572" s="155" t="s">
        <v>87</v>
      </c>
      <c r="AV572" s="12" t="s">
        <v>85</v>
      </c>
      <c r="AW572" s="12" t="s">
        <v>39</v>
      </c>
      <c r="AX572" s="12" t="s">
        <v>78</v>
      </c>
      <c r="AY572" s="155" t="s">
        <v>348</v>
      </c>
    </row>
    <row r="573" spans="2:65" s="12" customFormat="1" ht="10.199999999999999">
      <c r="B573" s="153"/>
      <c r="D573" s="154" t="s">
        <v>360</v>
      </c>
      <c r="E573" s="155" t="s">
        <v>32</v>
      </c>
      <c r="F573" s="156" t="s">
        <v>1955</v>
      </c>
      <c r="H573" s="155" t="s">
        <v>32</v>
      </c>
      <c r="I573" s="157"/>
      <c r="L573" s="153"/>
      <c r="M573" s="158"/>
      <c r="T573" s="159"/>
      <c r="AT573" s="155" t="s">
        <v>360</v>
      </c>
      <c r="AU573" s="155" t="s">
        <v>87</v>
      </c>
      <c r="AV573" s="12" t="s">
        <v>85</v>
      </c>
      <c r="AW573" s="12" t="s">
        <v>39</v>
      </c>
      <c r="AX573" s="12" t="s">
        <v>78</v>
      </c>
      <c r="AY573" s="155" t="s">
        <v>348</v>
      </c>
    </row>
    <row r="574" spans="2:65" s="12" customFormat="1" ht="20.399999999999999">
      <c r="B574" s="153"/>
      <c r="D574" s="154" t="s">
        <v>360</v>
      </c>
      <c r="E574" s="155" t="s">
        <v>32</v>
      </c>
      <c r="F574" s="156" t="s">
        <v>2760</v>
      </c>
      <c r="H574" s="155" t="s">
        <v>32</v>
      </c>
      <c r="I574" s="157"/>
      <c r="L574" s="153"/>
      <c r="M574" s="158"/>
      <c r="T574" s="159"/>
      <c r="AT574" s="155" t="s">
        <v>360</v>
      </c>
      <c r="AU574" s="155" t="s">
        <v>87</v>
      </c>
      <c r="AV574" s="12" t="s">
        <v>85</v>
      </c>
      <c r="AW574" s="12" t="s">
        <v>39</v>
      </c>
      <c r="AX574" s="12" t="s">
        <v>78</v>
      </c>
      <c r="AY574" s="155" t="s">
        <v>348</v>
      </c>
    </row>
    <row r="575" spans="2:65" s="13" customFormat="1" ht="10.199999999999999">
      <c r="B575" s="160"/>
      <c r="D575" s="154" t="s">
        <v>360</v>
      </c>
      <c r="E575" s="162" t="s">
        <v>32</v>
      </c>
      <c r="F575" s="170" t="s">
        <v>266</v>
      </c>
      <c r="H575" s="163">
        <v>14.598000000000001</v>
      </c>
      <c r="I575" s="164"/>
      <c r="L575" s="160"/>
      <c r="M575" s="165"/>
      <c r="T575" s="166"/>
      <c r="AT575" s="161" t="s">
        <v>360</v>
      </c>
      <c r="AU575" s="161" t="s">
        <v>87</v>
      </c>
      <c r="AV575" s="13" t="s">
        <v>87</v>
      </c>
      <c r="AW575" s="13" t="s">
        <v>39</v>
      </c>
      <c r="AX575" s="13" t="s">
        <v>85</v>
      </c>
      <c r="AY575" s="161" t="s">
        <v>348</v>
      </c>
    </row>
    <row r="576" spans="2:65" s="1" customFormat="1" ht="10.199999999999999">
      <c r="B576" s="33"/>
      <c r="D576" s="154" t="s">
        <v>376</v>
      </c>
      <c r="F576" s="167" t="s">
        <v>1957</v>
      </c>
      <c r="L576" s="33"/>
      <c r="M576" s="152"/>
      <c r="T576" s="54"/>
      <c r="AU576" s="17" t="s">
        <v>87</v>
      </c>
    </row>
    <row r="577" spans="2:65" s="1" customFormat="1" ht="10.199999999999999">
      <c r="B577" s="33"/>
      <c r="D577" s="154" t="s">
        <v>376</v>
      </c>
      <c r="F577" s="168" t="s">
        <v>1958</v>
      </c>
      <c r="H577" s="169">
        <v>4.8659999999999997</v>
      </c>
      <c r="L577" s="33"/>
      <c r="M577" s="152"/>
      <c r="T577" s="54"/>
      <c r="AU577" s="17" t="s">
        <v>87</v>
      </c>
    </row>
    <row r="578" spans="2:65" s="1" customFormat="1" ht="10.199999999999999">
      <c r="B578" s="33"/>
      <c r="D578" s="154" t="s">
        <v>376</v>
      </c>
      <c r="F578" s="167" t="s">
        <v>2761</v>
      </c>
      <c r="L578" s="33"/>
      <c r="M578" s="152"/>
      <c r="T578" s="54"/>
      <c r="AU578" s="17" t="s">
        <v>87</v>
      </c>
    </row>
    <row r="579" spans="2:65" s="1" customFormat="1" ht="10.199999999999999">
      <c r="B579" s="33"/>
      <c r="D579" s="154" t="s">
        <v>376</v>
      </c>
      <c r="F579" s="168" t="s">
        <v>531</v>
      </c>
      <c r="H579" s="169">
        <v>1</v>
      </c>
      <c r="L579" s="33"/>
      <c r="M579" s="152"/>
      <c r="T579" s="54"/>
      <c r="AU579" s="17" t="s">
        <v>87</v>
      </c>
    </row>
    <row r="580" spans="2:65" s="1" customFormat="1" ht="10.199999999999999">
      <c r="B580" s="33"/>
      <c r="D580" s="154" t="s">
        <v>376</v>
      </c>
      <c r="F580" s="167" t="s">
        <v>2762</v>
      </c>
      <c r="L580" s="33"/>
      <c r="M580" s="152"/>
      <c r="T580" s="54"/>
      <c r="AU580" s="17" t="s">
        <v>87</v>
      </c>
    </row>
    <row r="581" spans="2:65" s="1" customFormat="1" ht="10.199999999999999">
      <c r="B581" s="33"/>
      <c r="D581" s="154" t="s">
        <v>376</v>
      </c>
      <c r="F581" s="168" t="s">
        <v>531</v>
      </c>
      <c r="H581" s="169">
        <v>1</v>
      </c>
      <c r="L581" s="33"/>
      <c r="M581" s="152"/>
      <c r="T581" s="54"/>
      <c r="AU581" s="17" t="s">
        <v>87</v>
      </c>
    </row>
    <row r="582" spans="2:65" s="1" customFormat="1" ht="10.199999999999999">
      <c r="B582" s="33"/>
      <c r="D582" s="154" t="s">
        <v>376</v>
      </c>
      <c r="F582" s="167" t="s">
        <v>2763</v>
      </c>
      <c r="L582" s="33"/>
      <c r="M582" s="152"/>
      <c r="T582" s="54"/>
      <c r="AU582" s="17" t="s">
        <v>87</v>
      </c>
    </row>
    <row r="583" spans="2:65" s="1" customFormat="1" ht="10.199999999999999">
      <c r="B583" s="33"/>
      <c r="D583" s="154" t="s">
        <v>376</v>
      </c>
      <c r="F583" s="168" t="s">
        <v>531</v>
      </c>
      <c r="H583" s="169">
        <v>1</v>
      </c>
      <c r="L583" s="33"/>
      <c r="M583" s="152"/>
      <c r="T583" s="54"/>
      <c r="AU583" s="17" t="s">
        <v>87</v>
      </c>
    </row>
    <row r="584" spans="2:65" s="1" customFormat="1" ht="16.5" customHeight="1">
      <c r="B584" s="33"/>
      <c r="C584" s="136" t="s">
        <v>798</v>
      </c>
      <c r="D584" s="136" t="s">
        <v>352</v>
      </c>
      <c r="E584" s="137" t="s">
        <v>509</v>
      </c>
      <c r="F584" s="138" t="s">
        <v>510</v>
      </c>
      <c r="G584" s="139" t="s">
        <v>436</v>
      </c>
      <c r="H584" s="140">
        <v>14.598000000000001</v>
      </c>
      <c r="I584" s="141"/>
      <c r="J584" s="142">
        <f>ROUND(I584*H584,2)</f>
        <v>0</v>
      </c>
      <c r="K584" s="138" t="s">
        <v>356</v>
      </c>
      <c r="L584" s="33"/>
      <c r="M584" s="143" t="s">
        <v>32</v>
      </c>
      <c r="N584" s="144" t="s">
        <v>49</v>
      </c>
      <c r="P584" s="145">
        <f>O584*H584</f>
        <v>0</v>
      </c>
      <c r="Q584" s="145">
        <v>1.6000000000000001E-4</v>
      </c>
      <c r="R584" s="145">
        <f>Q584*H584</f>
        <v>2.3356800000000001E-3</v>
      </c>
      <c r="S584" s="145">
        <v>0</v>
      </c>
      <c r="T584" s="146">
        <f>S584*H584</f>
        <v>0</v>
      </c>
      <c r="AR584" s="147" t="s">
        <v>133</v>
      </c>
      <c r="AT584" s="147" t="s">
        <v>352</v>
      </c>
      <c r="AU584" s="147" t="s">
        <v>87</v>
      </c>
      <c r="AY584" s="17" t="s">
        <v>348</v>
      </c>
      <c r="BE584" s="148">
        <f>IF(N584="základní",J584,0)</f>
        <v>0</v>
      </c>
      <c r="BF584" s="148">
        <f>IF(N584="snížená",J584,0)</f>
        <v>0</v>
      </c>
      <c r="BG584" s="148">
        <f>IF(N584="zákl. přenesená",J584,0)</f>
        <v>0</v>
      </c>
      <c r="BH584" s="148">
        <f>IF(N584="sníž. přenesená",J584,0)</f>
        <v>0</v>
      </c>
      <c r="BI584" s="148">
        <f>IF(N584="nulová",J584,0)</f>
        <v>0</v>
      </c>
      <c r="BJ584" s="17" t="s">
        <v>85</v>
      </c>
      <c r="BK584" s="148">
        <f>ROUND(I584*H584,2)</f>
        <v>0</v>
      </c>
      <c r="BL584" s="17" t="s">
        <v>133</v>
      </c>
      <c r="BM584" s="147" t="s">
        <v>2764</v>
      </c>
    </row>
    <row r="585" spans="2:65" s="1" customFormat="1" ht="10.199999999999999">
      <c r="B585" s="33"/>
      <c r="D585" s="149" t="s">
        <v>358</v>
      </c>
      <c r="F585" s="150" t="s">
        <v>512</v>
      </c>
      <c r="I585" s="151"/>
      <c r="L585" s="33"/>
      <c r="M585" s="152"/>
      <c r="T585" s="54"/>
      <c r="AT585" s="17" t="s">
        <v>358</v>
      </c>
      <c r="AU585" s="17" t="s">
        <v>87</v>
      </c>
    </row>
    <row r="586" spans="2:65" s="12" customFormat="1" ht="10.199999999999999">
      <c r="B586" s="153"/>
      <c r="D586" s="154" t="s">
        <v>360</v>
      </c>
      <c r="E586" s="155" t="s">
        <v>32</v>
      </c>
      <c r="F586" s="156" t="s">
        <v>361</v>
      </c>
      <c r="H586" s="155" t="s">
        <v>32</v>
      </c>
      <c r="I586" s="157"/>
      <c r="L586" s="153"/>
      <c r="M586" s="158"/>
      <c r="T586" s="159"/>
      <c r="AT586" s="155" t="s">
        <v>360</v>
      </c>
      <c r="AU586" s="155" t="s">
        <v>87</v>
      </c>
      <c r="AV586" s="12" t="s">
        <v>85</v>
      </c>
      <c r="AW586" s="12" t="s">
        <v>39</v>
      </c>
      <c r="AX586" s="12" t="s">
        <v>78</v>
      </c>
      <c r="AY586" s="155" t="s">
        <v>348</v>
      </c>
    </row>
    <row r="587" spans="2:65" s="12" customFormat="1" ht="10.199999999999999">
      <c r="B587" s="153"/>
      <c r="D587" s="154" t="s">
        <v>360</v>
      </c>
      <c r="E587" s="155" t="s">
        <v>32</v>
      </c>
      <c r="F587" s="156" t="s">
        <v>1955</v>
      </c>
      <c r="H587" s="155" t="s">
        <v>32</v>
      </c>
      <c r="I587" s="157"/>
      <c r="L587" s="153"/>
      <c r="M587" s="158"/>
      <c r="T587" s="159"/>
      <c r="AT587" s="155" t="s">
        <v>360</v>
      </c>
      <c r="AU587" s="155" t="s">
        <v>87</v>
      </c>
      <c r="AV587" s="12" t="s">
        <v>85</v>
      </c>
      <c r="AW587" s="12" t="s">
        <v>39</v>
      </c>
      <c r="AX587" s="12" t="s">
        <v>78</v>
      </c>
      <c r="AY587" s="155" t="s">
        <v>348</v>
      </c>
    </row>
    <row r="588" spans="2:65" s="12" customFormat="1" ht="20.399999999999999">
      <c r="B588" s="153"/>
      <c r="D588" s="154" t="s">
        <v>360</v>
      </c>
      <c r="E588" s="155" t="s">
        <v>32</v>
      </c>
      <c r="F588" s="156" t="s">
        <v>2760</v>
      </c>
      <c r="H588" s="155" t="s">
        <v>32</v>
      </c>
      <c r="I588" s="157"/>
      <c r="L588" s="153"/>
      <c r="M588" s="158"/>
      <c r="T588" s="159"/>
      <c r="AT588" s="155" t="s">
        <v>360</v>
      </c>
      <c r="AU588" s="155" t="s">
        <v>87</v>
      </c>
      <c r="AV588" s="12" t="s">
        <v>85</v>
      </c>
      <c r="AW588" s="12" t="s">
        <v>39</v>
      </c>
      <c r="AX588" s="12" t="s">
        <v>78</v>
      </c>
      <c r="AY588" s="155" t="s">
        <v>348</v>
      </c>
    </row>
    <row r="589" spans="2:65" s="13" customFormat="1" ht="10.199999999999999">
      <c r="B589" s="160"/>
      <c r="D589" s="154" t="s">
        <v>360</v>
      </c>
      <c r="E589" s="162" t="s">
        <v>32</v>
      </c>
      <c r="F589" s="170" t="s">
        <v>266</v>
      </c>
      <c r="H589" s="163">
        <v>14.598000000000001</v>
      </c>
      <c r="I589" s="164"/>
      <c r="L589" s="160"/>
      <c r="M589" s="165"/>
      <c r="T589" s="166"/>
      <c r="AT589" s="161" t="s">
        <v>360</v>
      </c>
      <c r="AU589" s="161" t="s">
        <v>87</v>
      </c>
      <c r="AV589" s="13" t="s">
        <v>87</v>
      </c>
      <c r="AW589" s="13" t="s">
        <v>39</v>
      </c>
      <c r="AX589" s="13" t="s">
        <v>85</v>
      </c>
      <c r="AY589" s="161" t="s">
        <v>348</v>
      </c>
    </row>
    <row r="590" spans="2:65" s="1" customFormat="1" ht="10.199999999999999">
      <c r="B590" s="33"/>
      <c r="D590" s="154" t="s">
        <v>376</v>
      </c>
      <c r="F590" s="167" t="s">
        <v>1957</v>
      </c>
      <c r="L590" s="33"/>
      <c r="M590" s="152"/>
      <c r="T590" s="54"/>
      <c r="AU590" s="17" t="s">
        <v>87</v>
      </c>
    </row>
    <row r="591" spans="2:65" s="1" customFormat="1" ht="10.199999999999999">
      <c r="B591" s="33"/>
      <c r="D591" s="154" t="s">
        <v>376</v>
      </c>
      <c r="F591" s="168" t="s">
        <v>1958</v>
      </c>
      <c r="H591" s="169">
        <v>4.8659999999999997</v>
      </c>
      <c r="L591" s="33"/>
      <c r="M591" s="152"/>
      <c r="T591" s="54"/>
      <c r="AU591" s="17" t="s">
        <v>87</v>
      </c>
    </row>
    <row r="592" spans="2:65" s="1" customFormat="1" ht="10.199999999999999">
      <c r="B592" s="33"/>
      <c r="D592" s="154" t="s">
        <v>376</v>
      </c>
      <c r="F592" s="167" t="s">
        <v>2761</v>
      </c>
      <c r="L592" s="33"/>
      <c r="M592" s="152"/>
      <c r="T592" s="54"/>
      <c r="AU592" s="17" t="s">
        <v>87</v>
      </c>
    </row>
    <row r="593" spans="2:65" s="1" customFormat="1" ht="10.199999999999999">
      <c r="B593" s="33"/>
      <c r="D593" s="154" t="s">
        <v>376</v>
      </c>
      <c r="F593" s="168" t="s">
        <v>531</v>
      </c>
      <c r="H593" s="169">
        <v>1</v>
      </c>
      <c r="L593" s="33"/>
      <c r="M593" s="152"/>
      <c r="T593" s="54"/>
      <c r="AU593" s="17" t="s">
        <v>87</v>
      </c>
    </row>
    <row r="594" spans="2:65" s="1" customFormat="1" ht="10.199999999999999">
      <c r="B594" s="33"/>
      <c r="D594" s="154" t="s">
        <v>376</v>
      </c>
      <c r="F594" s="167" t="s">
        <v>2762</v>
      </c>
      <c r="L594" s="33"/>
      <c r="M594" s="152"/>
      <c r="T594" s="54"/>
      <c r="AU594" s="17" t="s">
        <v>87</v>
      </c>
    </row>
    <row r="595" spans="2:65" s="1" customFormat="1" ht="10.199999999999999">
      <c r="B595" s="33"/>
      <c r="D595" s="154" t="s">
        <v>376</v>
      </c>
      <c r="F595" s="168" t="s">
        <v>531</v>
      </c>
      <c r="H595" s="169">
        <v>1</v>
      </c>
      <c r="L595" s="33"/>
      <c r="M595" s="152"/>
      <c r="T595" s="54"/>
      <c r="AU595" s="17" t="s">
        <v>87</v>
      </c>
    </row>
    <row r="596" spans="2:65" s="1" customFormat="1" ht="10.199999999999999">
      <c r="B596" s="33"/>
      <c r="D596" s="154" t="s">
        <v>376</v>
      </c>
      <c r="F596" s="167" t="s">
        <v>2763</v>
      </c>
      <c r="L596" s="33"/>
      <c r="M596" s="152"/>
      <c r="T596" s="54"/>
      <c r="AU596" s="17" t="s">
        <v>87</v>
      </c>
    </row>
    <row r="597" spans="2:65" s="1" customFormat="1" ht="10.199999999999999">
      <c r="B597" s="33"/>
      <c r="D597" s="154" t="s">
        <v>376</v>
      </c>
      <c r="F597" s="168" t="s">
        <v>531</v>
      </c>
      <c r="H597" s="169">
        <v>1</v>
      </c>
      <c r="L597" s="33"/>
      <c r="M597" s="152"/>
      <c r="T597" s="54"/>
      <c r="AU597" s="17" t="s">
        <v>87</v>
      </c>
    </row>
    <row r="598" spans="2:65" s="1" customFormat="1" ht="33" customHeight="1">
      <c r="B598" s="33"/>
      <c r="C598" s="136" t="s">
        <v>802</v>
      </c>
      <c r="D598" s="136" t="s">
        <v>352</v>
      </c>
      <c r="E598" s="137" t="s">
        <v>1965</v>
      </c>
      <c r="F598" s="138" t="s">
        <v>1966</v>
      </c>
      <c r="G598" s="139" t="s">
        <v>515</v>
      </c>
      <c r="H598" s="140">
        <v>6</v>
      </c>
      <c r="I598" s="141"/>
      <c r="J598" s="142">
        <f>ROUND(I598*H598,2)</f>
        <v>0</v>
      </c>
      <c r="K598" s="138" t="s">
        <v>356</v>
      </c>
      <c r="L598" s="33"/>
      <c r="M598" s="143" t="s">
        <v>32</v>
      </c>
      <c r="N598" s="144" t="s">
        <v>49</v>
      </c>
      <c r="P598" s="145">
        <f>O598*H598</f>
        <v>0</v>
      </c>
      <c r="Q598" s="145">
        <v>0</v>
      </c>
      <c r="R598" s="145">
        <f>Q598*H598</f>
        <v>0</v>
      </c>
      <c r="S598" s="145">
        <v>0</v>
      </c>
      <c r="T598" s="146">
        <f>S598*H598</f>
        <v>0</v>
      </c>
      <c r="AR598" s="147" t="s">
        <v>133</v>
      </c>
      <c r="AT598" s="147" t="s">
        <v>352</v>
      </c>
      <c r="AU598" s="147" t="s">
        <v>87</v>
      </c>
      <c r="AY598" s="17" t="s">
        <v>348</v>
      </c>
      <c r="BE598" s="148">
        <f>IF(N598="základní",J598,0)</f>
        <v>0</v>
      </c>
      <c r="BF598" s="148">
        <f>IF(N598="snížená",J598,0)</f>
        <v>0</v>
      </c>
      <c r="BG598" s="148">
        <f>IF(N598="zákl. přenesená",J598,0)</f>
        <v>0</v>
      </c>
      <c r="BH598" s="148">
        <f>IF(N598="sníž. přenesená",J598,0)</f>
        <v>0</v>
      </c>
      <c r="BI598" s="148">
        <f>IF(N598="nulová",J598,0)</f>
        <v>0</v>
      </c>
      <c r="BJ598" s="17" t="s">
        <v>85</v>
      </c>
      <c r="BK598" s="148">
        <f>ROUND(I598*H598,2)</f>
        <v>0</v>
      </c>
      <c r="BL598" s="17" t="s">
        <v>133</v>
      </c>
      <c r="BM598" s="147" t="s">
        <v>2765</v>
      </c>
    </row>
    <row r="599" spans="2:65" s="1" customFormat="1" ht="10.199999999999999">
      <c r="B599" s="33"/>
      <c r="D599" s="149" t="s">
        <v>358</v>
      </c>
      <c r="F599" s="150" t="s">
        <v>1968</v>
      </c>
      <c r="I599" s="151"/>
      <c r="L599" s="33"/>
      <c r="M599" s="152"/>
      <c r="T599" s="54"/>
      <c r="AT599" s="17" t="s">
        <v>358</v>
      </c>
      <c r="AU599" s="17" t="s">
        <v>87</v>
      </c>
    </row>
    <row r="600" spans="2:65" s="12" customFormat="1" ht="10.199999999999999">
      <c r="B600" s="153"/>
      <c r="D600" s="154" t="s">
        <v>360</v>
      </c>
      <c r="E600" s="155" t="s">
        <v>32</v>
      </c>
      <c r="F600" s="156" t="s">
        <v>361</v>
      </c>
      <c r="H600" s="155" t="s">
        <v>32</v>
      </c>
      <c r="I600" s="157"/>
      <c r="L600" s="153"/>
      <c r="M600" s="158"/>
      <c r="T600" s="159"/>
      <c r="AT600" s="155" t="s">
        <v>360</v>
      </c>
      <c r="AU600" s="155" t="s">
        <v>87</v>
      </c>
      <c r="AV600" s="12" t="s">
        <v>85</v>
      </c>
      <c r="AW600" s="12" t="s">
        <v>39</v>
      </c>
      <c r="AX600" s="12" t="s">
        <v>78</v>
      </c>
      <c r="AY600" s="155" t="s">
        <v>348</v>
      </c>
    </row>
    <row r="601" spans="2:65" s="12" customFormat="1" ht="10.199999999999999">
      <c r="B601" s="153"/>
      <c r="D601" s="154" t="s">
        <v>360</v>
      </c>
      <c r="E601" s="155" t="s">
        <v>32</v>
      </c>
      <c r="F601" s="156" t="s">
        <v>1955</v>
      </c>
      <c r="H601" s="155" t="s">
        <v>32</v>
      </c>
      <c r="I601" s="157"/>
      <c r="L601" s="153"/>
      <c r="M601" s="158"/>
      <c r="T601" s="159"/>
      <c r="AT601" s="155" t="s">
        <v>360</v>
      </c>
      <c r="AU601" s="155" t="s">
        <v>87</v>
      </c>
      <c r="AV601" s="12" t="s">
        <v>85</v>
      </c>
      <c r="AW601" s="12" t="s">
        <v>39</v>
      </c>
      <c r="AX601" s="12" t="s">
        <v>78</v>
      </c>
      <c r="AY601" s="155" t="s">
        <v>348</v>
      </c>
    </row>
    <row r="602" spans="2:65" s="12" customFormat="1" ht="10.199999999999999">
      <c r="B602" s="153"/>
      <c r="D602" s="154" t="s">
        <v>360</v>
      </c>
      <c r="E602" s="155" t="s">
        <v>32</v>
      </c>
      <c r="F602" s="156" t="s">
        <v>2766</v>
      </c>
      <c r="H602" s="155" t="s">
        <v>32</v>
      </c>
      <c r="I602" s="157"/>
      <c r="L602" s="153"/>
      <c r="M602" s="158"/>
      <c r="T602" s="159"/>
      <c r="AT602" s="155" t="s">
        <v>360</v>
      </c>
      <c r="AU602" s="155" t="s">
        <v>87</v>
      </c>
      <c r="AV602" s="12" t="s">
        <v>85</v>
      </c>
      <c r="AW602" s="12" t="s">
        <v>39</v>
      </c>
      <c r="AX602" s="12" t="s">
        <v>78</v>
      </c>
      <c r="AY602" s="155" t="s">
        <v>348</v>
      </c>
    </row>
    <row r="603" spans="2:65" s="12" customFormat="1" ht="10.199999999999999">
      <c r="B603" s="153"/>
      <c r="D603" s="154" t="s">
        <v>360</v>
      </c>
      <c r="E603" s="155" t="s">
        <v>32</v>
      </c>
      <c r="F603" s="156" t="s">
        <v>2767</v>
      </c>
      <c r="H603" s="155" t="s">
        <v>32</v>
      </c>
      <c r="I603" s="157"/>
      <c r="L603" s="153"/>
      <c r="M603" s="158"/>
      <c r="T603" s="159"/>
      <c r="AT603" s="155" t="s">
        <v>360</v>
      </c>
      <c r="AU603" s="155" t="s">
        <v>87</v>
      </c>
      <c r="AV603" s="12" t="s">
        <v>85</v>
      </c>
      <c r="AW603" s="12" t="s">
        <v>39</v>
      </c>
      <c r="AX603" s="12" t="s">
        <v>78</v>
      </c>
      <c r="AY603" s="155" t="s">
        <v>348</v>
      </c>
    </row>
    <row r="604" spans="2:65" s="13" customFormat="1" ht="10.199999999999999">
      <c r="B604" s="160"/>
      <c r="D604" s="154" t="s">
        <v>360</v>
      </c>
      <c r="E604" s="162" t="s">
        <v>32</v>
      </c>
      <c r="F604" s="170" t="s">
        <v>269</v>
      </c>
      <c r="H604" s="163">
        <v>6</v>
      </c>
      <c r="I604" s="164"/>
      <c r="L604" s="160"/>
      <c r="M604" s="165"/>
      <c r="T604" s="166"/>
      <c r="AT604" s="161" t="s">
        <v>360</v>
      </c>
      <c r="AU604" s="161" t="s">
        <v>87</v>
      </c>
      <c r="AV604" s="13" t="s">
        <v>87</v>
      </c>
      <c r="AW604" s="13" t="s">
        <v>39</v>
      </c>
      <c r="AX604" s="13" t="s">
        <v>85</v>
      </c>
      <c r="AY604" s="161" t="s">
        <v>348</v>
      </c>
    </row>
    <row r="605" spans="2:65" s="1" customFormat="1" ht="10.199999999999999">
      <c r="B605" s="33"/>
      <c r="D605" s="154" t="s">
        <v>376</v>
      </c>
      <c r="F605" s="167" t="s">
        <v>2761</v>
      </c>
      <c r="L605" s="33"/>
      <c r="M605" s="152"/>
      <c r="T605" s="54"/>
      <c r="AU605" s="17" t="s">
        <v>87</v>
      </c>
    </row>
    <row r="606" spans="2:65" s="1" customFormat="1" ht="10.199999999999999">
      <c r="B606" s="33"/>
      <c r="D606" s="154" t="s">
        <v>376</v>
      </c>
      <c r="F606" s="168" t="s">
        <v>531</v>
      </c>
      <c r="H606" s="169">
        <v>1</v>
      </c>
      <c r="L606" s="33"/>
      <c r="M606" s="152"/>
      <c r="T606" s="54"/>
      <c r="AU606" s="17" t="s">
        <v>87</v>
      </c>
    </row>
    <row r="607" spans="2:65" s="1" customFormat="1" ht="10.199999999999999">
      <c r="B607" s="33"/>
      <c r="D607" s="154" t="s">
        <v>376</v>
      </c>
      <c r="F607" s="167" t="s">
        <v>2762</v>
      </c>
      <c r="L607" s="33"/>
      <c r="M607" s="152"/>
      <c r="T607" s="54"/>
      <c r="AU607" s="17" t="s">
        <v>87</v>
      </c>
    </row>
    <row r="608" spans="2:65" s="1" customFormat="1" ht="10.199999999999999">
      <c r="B608" s="33"/>
      <c r="D608" s="154" t="s">
        <v>376</v>
      </c>
      <c r="F608" s="168" t="s">
        <v>531</v>
      </c>
      <c r="H608" s="169">
        <v>1</v>
      </c>
      <c r="L608" s="33"/>
      <c r="M608" s="152"/>
      <c r="T608" s="54"/>
      <c r="AU608" s="17" t="s">
        <v>87</v>
      </c>
    </row>
    <row r="609" spans="2:65" s="1" customFormat="1" ht="10.199999999999999">
      <c r="B609" s="33"/>
      <c r="D609" s="154" t="s">
        <v>376</v>
      </c>
      <c r="F609" s="167" t="s">
        <v>2763</v>
      </c>
      <c r="L609" s="33"/>
      <c r="M609" s="152"/>
      <c r="T609" s="54"/>
      <c r="AU609" s="17" t="s">
        <v>87</v>
      </c>
    </row>
    <row r="610" spans="2:65" s="1" customFormat="1" ht="10.199999999999999">
      <c r="B610" s="33"/>
      <c r="D610" s="154" t="s">
        <v>376</v>
      </c>
      <c r="F610" s="168" t="s">
        <v>531</v>
      </c>
      <c r="H610" s="169">
        <v>1</v>
      </c>
      <c r="L610" s="33"/>
      <c r="M610" s="152"/>
      <c r="T610" s="54"/>
      <c r="AU610" s="17" t="s">
        <v>87</v>
      </c>
    </row>
    <row r="611" spans="2:65" s="1" customFormat="1" ht="24.15" customHeight="1">
      <c r="B611" s="33"/>
      <c r="C611" s="178" t="s">
        <v>815</v>
      </c>
      <c r="D611" s="178" t="s">
        <v>496</v>
      </c>
      <c r="E611" s="179" t="s">
        <v>1971</v>
      </c>
      <c r="F611" s="180" t="s">
        <v>1972</v>
      </c>
      <c r="G611" s="181" t="s">
        <v>515</v>
      </c>
      <c r="H611" s="182">
        <v>6</v>
      </c>
      <c r="I611" s="183"/>
      <c r="J611" s="184">
        <f>ROUND(I611*H611,2)</f>
        <v>0</v>
      </c>
      <c r="K611" s="180" t="s">
        <v>356</v>
      </c>
      <c r="L611" s="185"/>
      <c r="M611" s="186" t="s">
        <v>32</v>
      </c>
      <c r="N611" s="187" t="s">
        <v>49</v>
      </c>
      <c r="P611" s="145">
        <f>O611*H611</f>
        <v>0</v>
      </c>
      <c r="Q611" s="145">
        <v>1.2999999999999999E-3</v>
      </c>
      <c r="R611" s="145">
        <f>Q611*H611</f>
        <v>7.7999999999999996E-3</v>
      </c>
      <c r="S611" s="145">
        <v>0</v>
      </c>
      <c r="T611" s="146">
        <f>S611*H611</f>
        <v>0</v>
      </c>
      <c r="AR611" s="147" t="s">
        <v>433</v>
      </c>
      <c r="AT611" s="147" t="s">
        <v>496</v>
      </c>
      <c r="AU611" s="147" t="s">
        <v>87</v>
      </c>
      <c r="AY611" s="17" t="s">
        <v>348</v>
      </c>
      <c r="BE611" s="148">
        <f>IF(N611="základní",J611,0)</f>
        <v>0</v>
      </c>
      <c r="BF611" s="148">
        <f>IF(N611="snížená",J611,0)</f>
        <v>0</v>
      </c>
      <c r="BG611" s="148">
        <f>IF(N611="zákl. přenesená",J611,0)</f>
        <v>0</v>
      </c>
      <c r="BH611" s="148">
        <f>IF(N611="sníž. přenesená",J611,0)</f>
        <v>0</v>
      </c>
      <c r="BI611" s="148">
        <f>IF(N611="nulová",J611,0)</f>
        <v>0</v>
      </c>
      <c r="BJ611" s="17" t="s">
        <v>85</v>
      </c>
      <c r="BK611" s="148">
        <f>ROUND(I611*H611,2)</f>
        <v>0</v>
      </c>
      <c r="BL611" s="17" t="s">
        <v>133</v>
      </c>
      <c r="BM611" s="147" t="s">
        <v>2768</v>
      </c>
    </row>
    <row r="612" spans="2:65" s="11" customFormat="1" ht="22.8" customHeight="1">
      <c r="B612" s="124"/>
      <c r="D612" s="125" t="s">
        <v>77</v>
      </c>
      <c r="E612" s="134" t="s">
        <v>1974</v>
      </c>
      <c r="F612" s="134" t="s">
        <v>2769</v>
      </c>
      <c r="I612" s="127"/>
      <c r="J612" s="135">
        <f>BK612</f>
        <v>0</v>
      </c>
      <c r="L612" s="124"/>
      <c r="M612" s="129"/>
      <c r="P612" s="130">
        <f>SUM(P613:P679)</f>
        <v>0</v>
      </c>
      <c r="R612" s="130">
        <f>SUM(R613:R679)</f>
        <v>5.1305000000000005</v>
      </c>
      <c r="T612" s="131">
        <f>SUM(T613:T679)</f>
        <v>0</v>
      </c>
      <c r="AR612" s="125" t="s">
        <v>85</v>
      </c>
      <c r="AT612" s="132" t="s">
        <v>77</v>
      </c>
      <c r="AU612" s="132" t="s">
        <v>85</v>
      </c>
      <c r="AY612" s="125" t="s">
        <v>348</v>
      </c>
      <c r="BK612" s="133">
        <f>SUM(BK613:BK679)</f>
        <v>0</v>
      </c>
    </row>
    <row r="613" spans="2:65" s="1" customFormat="1" ht="24.15" customHeight="1">
      <c r="B613" s="33"/>
      <c r="C613" s="136" t="s">
        <v>818</v>
      </c>
      <c r="D613" s="136" t="s">
        <v>352</v>
      </c>
      <c r="E613" s="137" t="s">
        <v>1980</v>
      </c>
      <c r="F613" s="138" t="s">
        <v>1981</v>
      </c>
      <c r="G613" s="139" t="s">
        <v>515</v>
      </c>
      <c r="H613" s="140">
        <v>15</v>
      </c>
      <c r="I613" s="141"/>
      <c r="J613" s="142">
        <f>ROUND(I613*H613,2)</f>
        <v>0</v>
      </c>
      <c r="K613" s="138" t="s">
        <v>356</v>
      </c>
      <c r="L613" s="33"/>
      <c r="M613" s="143" t="s">
        <v>32</v>
      </c>
      <c r="N613" s="144" t="s">
        <v>49</v>
      </c>
      <c r="P613" s="145">
        <f>O613*H613</f>
        <v>0</v>
      </c>
      <c r="Q613" s="145">
        <v>0</v>
      </c>
      <c r="R613" s="145">
        <f>Q613*H613</f>
        <v>0</v>
      </c>
      <c r="S613" s="145">
        <v>0</v>
      </c>
      <c r="T613" s="146">
        <f>S613*H613</f>
        <v>0</v>
      </c>
      <c r="AR613" s="147" t="s">
        <v>133</v>
      </c>
      <c r="AT613" s="147" t="s">
        <v>352</v>
      </c>
      <c r="AU613" s="147" t="s">
        <v>87</v>
      </c>
      <c r="AY613" s="17" t="s">
        <v>348</v>
      </c>
      <c r="BE613" s="148">
        <f>IF(N613="základní",J613,0)</f>
        <v>0</v>
      </c>
      <c r="BF613" s="148">
        <f>IF(N613="snížená",J613,0)</f>
        <v>0</v>
      </c>
      <c r="BG613" s="148">
        <f>IF(N613="zákl. přenesená",J613,0)</f>
        <v>0</v>
      </c>
      <c r="BH613" s="148">
        <f>IF(N613="sníž. přenesená",J613,0)</f>
        <v>0</v>
      </c>
      <c r="BI613" s="148">
        <f>IF(N613="nulová",J613,0)</f>
        <v>0</v>
      </c>
      <c r="BJ613" s="17" t="s">
        <v>85</v>
      </c>
      <c r="BK613" s="148">
        <f>ROUND(I613*H613,2)</f>
        <v>0</v>
      </c>
      <c r="BL613" s="17" t="s">
        <v>133</v>
      </c>
      <c r="BM613" s="147" t="s">
        <v>2770</v>
      </c>
    </row>
    <row r="614" spans="2:65" s="1" customFormat="1" ht="10.199999999999999">
      <c r="B614" s="33"/>
      <c r="D614" s="149" t="s">
        <v>358</v>
      </c>
      <c r="F614" s="150" t="s">
        <v>1983</v>
      </c>
      <c r="I614" s="151"/>
      <c r="L614" s="33"/>
      <c r="M614" s="152"/>
      <c r="T614" s="54"/>
      <c r="AT614" s="17" t="s">
        <v>358</v>
      </c>
      <c r="AU614" s="17" t="s">
        <v>87</v>
      </c>
    </row>
    <row r="615" spans="2:65" s="12" customFormat="1" ht="10.199999999999999">
      <c r="B615" s="153"/>
      <c r="D615" s="154" t="s">
        <v>360</v>
      </c>
      <c r="E615" s="155" t="s">
        <v>32</v>
      </c>
      <c r="F615" s="156" t="s">
        <v>1551</v>
      </c>
      <c r="H615" s="155" t="s">
        <v>32</v>
      </c>
      <c r="I615" s="157"/>
      <c r="L615" s="153"/>
      <c r="M615" s="158"/>
      <c r="T615" s="159"/>
      <c r="AT615" s="155" t="s">
        <v>360</v>
      </c>
      <c r="AU615" s="155" t="s">
        <v>87</v>
      </c>
      <c r="AV615" s="12" t="s">
        <v>85</v>
      </c>
      <c r="AW615" s="12" t="s">
        <v>39</v>
      </c>
      <c r="AX615" s="12" t="s">
        <v>78</v>
      </c>
      <c r="AY615" s="155" t="s">
        <v>348</v>
      </c>
    </row>
    <row r="616" spans="2:65" s="12" customFormat="1" ht="10.199999999999999">
      <c r="B616" s="153"/>
      <c r="D616" s="154" t="s">
        <v>360</v>
      </c>
      <c r="E616" s="155" t="s">
        <v>32</v>
      </c>
      <c r="F616" s="156" t="s">
        <v>2602</v>
      </c>
      <c r="H616" s="155" t="s">
        <v>32</v>
      </c>
      <c r="I616" s="157"/>
      <c r="L616" s="153"/>
      <c r="M616" s="158"/>
      <c r="T616" s="159"/>
      <c r="AT616" s="155" t="s">
        <v>360</v>
      </c>
      <c r="AU616" s="155" t="s">
        <v>87</v>
      </c>
      <c r="AV616" s="12" t="s">
        <v>85</v>
      </c>
      <c r="AW616" s="12" t="s">
        <v>39</v>
      </c>
      <c r="AX616" s="12" t="s">
        <v>78</v>
      </c>
      <c r="AY616" s="155" t="s">
        <v>348</v>
      </c>
    </row>
    <row r="617" spans="2:65" s="12" customFormat="1" ht="10.199999999999999">
      <c r="B617" s="153"/>
      <c r="D617" s="154" t="s">
        <v>360</v>
      </c>
      <c r="E617" s="155" t="s">
        <v>32</v>
      </c>
      <c r="F617" s="156" t="s">
        <v>1984</v>
      </c>
      <c r="H617" s="155" t="s">
        <v>32</v>
      </c>
      <c r="I617" s="157"/>
      <c r="L617" s="153"/>
      <c r="M617" s="158"/>
      <c r="T617" s="159"/>
      <c r="AT617" s="155" t="s">
        <v>360</v>
      </c>
      <c r="AU617" s="155" t="s">
        <v>87</v>
      </c>
      <c r="AV617" s="12" t="s">
        <v>85</v>
      </c>
      <c r="AW617" s="12" t="s">
        <v>39</v>
      </c>
      <c r="AX617" s="12" t="s">
        <v>78</v>
      </c>
      <c r="AY617" s="155" t="s">
        <v>348</v>
      </c>
    </row>
    <row r="618" spans="2:65" s="12" customFormat="1" ht="10.199999999999999">
      <c r="B618" s="153"/>
      <c r="D618" s="154" t="s">
        <v>360</v>
      </c>
      <c r="E618" s="155" t="s">
        <v>32</v>
      </c>
      <c r="F618" s="156" t="s">
        <v>1985</v>
      </c>
      <c r="H618" s="155" t="s">
        <v>32</v>
      </c>
      <c r="I618" s="157"/>
      <c r="L618" s="153"/>
      <c r="M618" s="158"/>
      <c r="T618" s="159"/>
      <c r="AT618" s="155" t="s">
        <v>360</v>
      </c>
      <c r="AU618" s="155" t="s">
        <v>87</v>
      </c>
      <c r="AV618" s="12" t="s">
        <v>85</v>
      </c>
      <c r="AW618" s="12" t="s">
        <v>39</v>
      </c>
      <c r="AX618" s="12" t="s">
        <v>78</v>
      </c>
      <c r="AY618" s="155" t="s">
        <v>348</v>
      </c>
    </row>
    <row r="619" spans="2:65" s="13" customFormat="1" ht="10.199999999999999">
      <c r="B619" s="160"/>
      <c r="D619" s="154" t="s">
        <v>360</v>
      </c>
      <c r="E619" s="161" t="s">
        <v>32</v>
      </c>
      <c r="F619" s="162" t="s">
        <v>2771</v>
      </c>
      <c r="H619" s="163">
        <v>15</v>
      </c>
      <c r="I619" s="164"/>
      <c r="L619" s="160"/>
      <c r="M619" s="165"/>
      <c r="T619" s="166"/>
      <c r="AT619" s="161" t="s">
        <v>360</v>
      </c>
      <c r="AU619" s="161" t="s">
        <v>87</v>
      </c>
      <c r="AV619" s="13" t="s">
        <v>87</v>
      </c>
      <c r="AW619" s="13" t="s">
        <v>39</v>
      </c>
      <c r="AX619" s="13" t="s">
        <v>85</v>
      </c>
      <c r="AY619" s="161" t="s">
        <v>348</v>
      </c>
    </row>
    <row r="620" spans="2:65" s="1" customFormat="1" ht="33" customHeight="1">
      <c r="B620" s="33"/>
      <c r="C620" s="136" t="s">
        <v>822</v>
      </c>
      <c r="D620" s="136" t="s">
        <v>352</v>
      </c>
      <c r="E620" s="137" t="s">
        <v>1757</v>
      </c>
      <c r="F620" s="138" t="s">
        <v>1758</v>
      </c>
      <c r="G620" s="139" t="s">
        <v>515</v>
      </c>
      <c r="H620" s="140">
        <v>15</v>
      </c>
      <c r="I620" s="141"/>
      <c r="J620" s="142">
        <f>ROUND(I620*H620,2)</f>
        <v>0</v>
      </c>
      <c r="K620" s="138" t="s">
        <v>356</v>
      </c>
      <c r="L620" s="33"/>
      <c r="M620" s="143" t="s">
        <v>32</v>
      </c>
      <c r="N620" s="144" t="s">
        <v>49</v>
      </c>
      <c r="P620" s="145">
        <f>O620*H620</f>
        <v>0</v>
      </c>
      <c r="Q620" s="145">
        <v>0</v>
      </c>
      <c r="R620" s="145">
        <f>Q620*H620</f>
        <v>0</v>
      </c>
      <c r="S620" s="145">
        <v>0</v>
      </c>
      <c r="T620" s="146">
        <f>S620*H620</f>
        <v>0</v>
      </c>
      <c r="AR620" s="147" t="s">
        <v>133</v>
      </c>
      <c r="AT620" s="147" t="s">
        <v>352</v>
      </c>
      <c r="AU620" s="147" t="s">
        <v>87</v>
      </c>
      <c r="AY620" s="17" t="s">
        <v>348</v>
      </c>
      <c r="BE620" s="148">
        <f>IF(N620="základní",J620,0)</f>
        <v>0</v>
      </c>
      <c r="BF620" s="148">
        <f>IF(N620="snížená",J620,0)</f>
        <v>0</v>
      </c>
      <c r="BG620" s="148">
        <f>IF(N620="zákl. přenesená",J620,0)</f>
        <v>0</v>
      </c>
      <c r="BH620" s="148">
        <f>IF(N620="sníž. přenesená",J620,0)</f>
        <v>0</v>
      </c>
      <c r="BI620" s="148">
        <f>IF(N620="nulová",J620,0)</f>
        <v>0</v>
      </c>
      <c r="BJ620" s="17" t="s">
        <v>85</v>
      </c>
      <c r="BK620" s="148">
        <f>ROUND(I620*H620,2)</f>
        <v>0</v>
      </c>
      <c r="BL620" s="17" t="s">
        <v>133</v>
      </c>
      <c r="BM620" s="147" t="s">
        <v>2772</v>
      </c>
    </row>
    <row r="621" spans="2:65" s="1" customFormat="1" ht="10.199999999999999">
      <c r="B621" s="33"/>
      <c r="D621" s="149" t="s">
        <v>358</v>
      </c>
      <c r="F621" s="150" t="s">
        <v>1760</v>
      </c>
      <c r="I621" s="151"/>
      <c r="L621" s="33"/>
      <c r="M621" s="152"/>
      <c r="T621" s="54"/>
      <c r="AT621" s="17" t="s">
        <v>358</v>
      </c>
      <c r="AU621" s="17" t="s">
        <v>87</v>
      </c>
    </row>
    <row r="622" spans="2:65" s="12" customFormat="1" ht="10.199999999999999">
      <c r="B622" s="153"/>
      <c r="D622" s="154" t="s">
        <v>360</v>
      </c>
      <c r="E622" s="155" t="s">
        <v>32</v>
      </c>
      <c r="F622" s="156" t="s">
        <v>1551</v>
      </c>
      <c r="H622" s="155" t="s">
        <v>32</v>
      </c>
      <c r="I622" s="157"/>
      <c r="L622" s="153"/>
      <c r="M622" s="158"/>
      <c r="T622" s="159"/>
      <c r="AT622" s="155" t="s">
        <v>360</v>
      </c>
      <c r="AU622" s="155" t="s">
        <v>87</v>
      </c>
      <c r="AV622" s="12" t="s">
        <v>85</v>
      </c>
      <c r="AW622" s="12" t="s">
        <v>39</v>
      </c>
      <c r="AX622" s="12" t="s">
        <v>78</v>
      </c>
      <c r="AY622" s="155" t="s">
        <v>348</v>
      </c>
    </row>
    <row r="623" spans="2:65" s="12" customFormat="1" ht="10.199999999999999">
      <c r="B623" s="153"/>
      <c r="D623" s="154" t="s">
        <v>360</v>
      </c>
      <c r="E623" s="155" t="s">
        <v>32</v>
      </c>
      <c r="F623" s="156" t="s">
        <v>2602</v>
      </c>
      <c r="H623" s="155" t="s">
        <v>32</v>
      </c>
      <c r="I623" s="157"/>
      <c r="L623" s="153"/>
      <c r="M623" s="158"/>
      <c r="T623" s="159"/>
      <c r="AT623" s="155" t="s">
        <v>360</v>
      </c>
      <c r="AU623" s="155" t="s">
        <v>87</v>
      </c>
      <c r="AV623" s="12" t="s">
        <v>85</v>
      </c>
      <c r="AW623" s="12" t="s">
        <v>39</v>
      </c>
      <c r="AX623" s="12" t="s">
        <v>78</v>
      </c>
      <c r="AY623" s="155" t="s">
        <v>348</v>
      </c>
    </row>
    <row r="624" spans="2:65" s="13" customFormat="1" ht="10.199999999999999">
      <c r="B624" s="160"/>
      <c r="D624" s="154" t="s">
        <v>360</v>
      </c>
      <c r="E624" s="161" t="s">
        <v>32</v>
      </c>
      <c r="F624" s="162" t="s">
        <v>2771</v>
      </c>
      <c r="H624" s="163">
        <v>15</v>
      </c>
      <c r="I624" s="164"/>
      <c r="L624" s="160"/>
      <c r="M624" s="165"/>
      <c r="T624" s="166"/>
      <c r="AT624" s="161" t="s">
        <v>360</v>
      </c>
      <c r="AU624" s="161" t="s">
        <v>87</v>
      </c>
      <c r="AV624" s="13" t="s">
        <v>87</v>
      </c>
      <c r="AW624" s="13" t="s">
        <v>39</v>
      </c>
      <c r="AX624" s="13" t="s">
        <v>85</v>
      </c>
      <c r="AY624" s="161" t="s">
        <v>348</v>
      </c>
    </row>
    <row r="625" spans="2:65" s="1" customFormat="1" ht="16.5" customHeight="1">
      <c r="B625" s="33"/>
      <c r="C625" s="178" t="s">
        <v>825</v>
      </c>
      <c r="D625" s="178" t="s">
        <v>496</v>
      </c>
      <c r="E625" s="179" t="s">
        <v>1763</v>
      </c>
      <c r="F625" s="180" t="s">
        <v>1764</v>
      </c>
      <c r="G625" s="181" t="s">
        <v>408</v>
      </c>
      <c r="H625" s="182">
        <v>1.4999999999999999E-2</v>
      </c>
      <c r="I625" s="183"/>
      <c r="J625" s="184">
        <f>ROUND(I625*H625,2)</f>
        <v>0</v>
      </c>
      <c r="K625" s="180" t="s">
        <v>356</v>
      </c>
      <c r="L625" s="185"/>
      <c r="M625" s="186" t="s">
        <v>32</v>
      </c>
      <c r="N625" s="187" t="s">
        <v>49</v>
      </c>
      <c r="P625" s="145">
        <f>O625*H625</f>
        <v>0</v>
      </c>
      <c r="Q625" s="145">
        <v>1</v>
      </c>
      <c r="R625" s="145">
        <f>Q625*H625</f>
        <v>1.4999999999999999E-2</v>
      </c>
      <c r="S625" s="145">
        <v>0</v>
      </c>
      <c r="T625" s="146">
        <f>S625*H625</f>
        <v>0</v>
      </c>
      <c r="AR625" s="147" t="s">
        <v>433</v>
      </c>
      <c r="AT625" s="147" t="s">
        <v>496</v>
      </c>
      <c r="AU625" s="147" t="s">
        <v>87</v>
      </c>
      <c r="AY625" s="17" t="s">
        <v>348</v>
      </c>
      <c r="BE625" s="148">
        <f>IF(N625="základní",J625,0)</f>
        <v>0</v>
      </c>
      <c r="BF625" s="148">
        <f>IF(N625="snížená",J625,0)</f>
        <v>0</v>
      </c>
      <c r="BG625" s="148">
        <f>IF(N625="zákl. přenesená",J625,0)</f>
        <v>0</v>
      </c>
      <c r="BH625" s="148">
        <f>IF(N625="sníž. přenesená",J625,0)</f>
        <v>0</v>
      </c>
      <c r="BI625" s="148">
        <f>IF(N625="nulová",J625,0)</f>
        <v>0</v>
      </c>
      <c r="BJ625" s="17" t="s">
        <v>85</v>
      </c>
      <c r="BK625" s="148">
        <f>ROUND(I625*H625,2)</f>
        <v>0</v>
      </c>
      <c r="BL625" s="17" t="s">
        <v>133</v>
      </c>
      <c r="BM625" s="147" t="s">
        <v>2773</v>
      </c>
    </row>
    <row r="626" spans="2:65" s="13" customFormat="1" ht="10.199999999999999">
      <c r="B626" s="160"/>
      <c r="D626" s="154" t="s">
        <v>360</v>
      </c>
      <c r="F626" s="162" t="s">
        <v>2774</v>
      </c>
      <c r="H626" s="163">
        <v>1.4999999999999999E-2</v>
      </c>
      <c r="I626" s="164"/>
      <c r="L626" s="160"/>
      <c r="M626" s="165"/>
      <c r="T626" s="166"/>
      <c r="AT626" s="161" t="s">
        <v>360</v>
      </c>
      <c r="AU626" s="161" t="s">
        <v>87</v>
      </c>
      <c r="AV626" s="13" t="s">
        <v>87</v>
      </c>
      <c r="AW626" s="13" t="s">
        <v>4</v>
      </c>
      <c r="AX626" s="13" t="s">
        <v>85</v>
      </c>
      <c r="AY626" s="161" t="s">
        <v>348</v>
      </c>
    </row>
    <row r="627" spans="2:65" s="1" customFormat="1" ht="24.15" customHeight="1">
      <c r="B627" s="33"/>
      <c r="C627" s="136" t="s">
        <v>828</v>
      </c>
      <c r="D627" s="136" t="s">
        <v>352</v>
      </c>
      <c r="E627" s="137" t="s">
        <v>1990</v>
      </c>
      <c r="F627" s="138" t="s">
        <v>1991</v>
      </c>
      <c r="G627" s="139" t="s">
        <v>420</v>
      </c>
      <c r="H627" s="140">
        <v>399.5</v>
      </c>
      <c r="I627" s="141"/>
      <c r="J627" s="142">
        <f>ROUND(I627*H627,2)</f>
        <v>0</v>
      </c>
      <c r="K627" s="138" t="s">
        <v>356</v>
      </c>
      <c r="L627" s="33"/>
      <c r="M627" s="143" t="s">
        <v>32</v>
      </c>
      <c r="N627" s="144" t="s">
        <v>49</v>
      </c>
      <c r="P627" s="145">
        <f>O627*H627</f>
        <v>0</v>
      </c>
      <c r="Q627" s="145">
        <v>0</v>
      </c>
      <c r="R627" s="145">
        <f>Q627*H627</f>
        <v>0</v>
      </c>
      <c r="S627" s="145">
        <v>0</v>
      </c>
      <c r="T627" s="146">
        <f>S627*H627</f>
        <v>0</v>
      </c>
      <c r="AR627" s="147" t="s">
        <v>133</v>
      </c>
      <c r="AT627" s="147" t="s">
        <v>352</v>
      </c>
      <c r="AU627" s="147" t="s">
        <v>87</v>
      </c>
      <c r="AY627" s="17" t="s">
        <v>348</v>
      </c>
      <c r="BE627" s="148">
        <f>IF(N627="základní",J627,0)</f>
        <v>0</v>
      </c>
      <c r="BF627" s="148">
        <f>IF(N627="snížená",J627,0)</f>
        <v>0</v>
      </c>
      <c r="BG627" s="148">
        <f>IF(N627="zákl. přenesená",J627,0)</f>
        <v>0</v>
      </c>
      <c r="BH627" s="148">
        <f>IF(N627="sníž. přenesená",J627,0)</f>
        <v>0</v>
      </c>
      <c r="BI627" s="148">
        <f>IF(N627="nulová",J627,0)</f>
        <v>0</v>
      </c>
      <c r="BJ627" s="17" t="s">
        <v>85</v>
      </c>
      <c r="BK627" s="148">
        <f>ROUND(I627*H627,2)</f>
        <v>0</v>
      </c>
      <c r="BL627" s="17" t="s">
        <v>133</v>
      </c>
      <c r="BM627" s="147" t="s">
        <v>2775</v>
      </c>
    </row>
    <row r="628" spans="2:65" s="1" customFormat="1" ht="10.199999999999999">
      <c r="B628" s="33"/>
      <c r="D628" s="149" t="s">
        <v>358</v>
      </c>
      <c r="F628" s="150" t="s">
        <v>1993</v>
      </c>
      <c r="I628" s="151"/>
      <c r="L628" s="33"/>
      <c r="M628" s="152"/>
      <c r="T628" s="54"/>
      <c r="AT628" s="17" t="s">
        <v>358</v>
      </c>
      <c r="AU628" s="17" t="s">
        <v>87</v>
      </c>
    </row>
    <row r="629" spans="2:65" s="12" customFormat="1" ht="10.199999999999999">
      <c r="B629" s="153"/>
      <c r="D629" s="154" t="s">
        <v>360</v>
      </c>
      <c r="E629" s="155" t="s">
        <v>32</v>
      </c>
      <c r="F629" s="156" t="s">
        <v>361</v>
      </c>
      <c r="H629" s="155" t="s">
        <v>32</v>
      </c>
      <c r="I629" s="157"/>
      <c r="L629" s="153"/>
      <c r="M629" s="158"/>
      <c r="T629" s="159"/>
      <c r="AT629" s="155" t="s">
        <v>360</v>
      </c>
      <c r="AU629" s="155" t="s">
        <v>87</v>
      </c>
      <c r="AV629" s="12" t="s">
        <v>85</v>
      </c>
      <c r="AW629" s="12" t="s">
        <v>39</v>
      </c>
      <c r="AX629" s="12" t="s">
        <v>78</v>
      </c>
      <c r="AY629" s="155" t="s">
        <v>348</v>
      </c>
    </row>
    <row r="630" spans="2:65" s="12" customFormat="1" ht="10.199999999999999">
      <c r="B630" s="153"/>
      <c r="D630" s="154" t="s">
        <v>360</v>
      </c>
      <c r="E630" s="155" t="s">
        <v>32</v>
      </c>
      <c r="F630" s="156" t="s">
        <v>2637</v>
      </c>
      <c r="H630" s="155" t="s">
        <v>32</v>
      </c>
      <c r="I630" s="157"/>
      <c r="L630" s="153"/>
      <c r="M630" s="158"/>
      <c r="T630" s="159"/>
      <c r="AT630" s="155" t="s">
        <v>360</v>
      </c>
      <c r="AU630" s="155" t="s">
        <v>87</v>
      </c>
      <c r="AV630" s="12" t="s">
        <v>85</v>
      </c>
      <c r="AW630" s="12" t="s">
        <v>39</v>
      </c>
      <c r="AX630" s="12" t="s">
        <v>78</v>
      </c>
      <c r="AY630" s="155" t="s">
        <v>348</v>
      </c>
    </row>
    <row r="631" spans="2:65" s="12" customFormat="1" ht="10.199999999999999">
      <c r="B631" s="153"/>
      <c r="D631" s="154" t="s">
        <v>360</v>
      </c>
      <c r="E631" s="155" t="s">
        <v>32</v>
      </c>
      <c r="F631" s="156" t="s">
        <v>1995</v>
      </c>
      <c r="H631" s="155" t="s">
        <v>32</v>
      </c>
      <c r="I631" s="157"/>
      <c r="L631" s="153"/>
      <c r="M631" s="158"/>
      <c r="T631" s="159"/>
      <c r="AT631" s="155" t="s">
        <v>360</v>
      </c>
      <c r="AU631" s="155" t="s">
        <v>87</v>
      </c>
      <c r="AV631" s="12" t="s">
        <v>85</v>
      </c>
      <c r="AW631" s="12" t="s">
        <v>39</v>
      </c>
      <c r="AX631" s="12" t="s">
        <v>78</v>
      </c>
      <c r="AY631" s="155" t="s">
        <v>348</v>
      </c>
    </row>
    <row r="632" spans="2:65" s="12" customFormat="1" ht="10.199999999999999">
      <c r="B632" s="153"/>
      <c r="D632" s="154" t="s">
        <v>360</v>
      </c>
      <c r="E632" s="155" t="s">
        <v>32</v>
      </c>
      <c r="F632" s="156" t="s">
        <v>2638</v>
      </c>
      <c r="H632" s="155" t="s">
        <v>32</v>
      </c>
      <c r="I632" s="157"/>
      <c r="L632" s="153"/>
      <c r="M632" s="158"/>
      <c r="T632" s="159"/>
      <c r="AT632" s="155" t="s">
        <v>360</v>
      </c>
      <c r="AU632" s="155" t="s">
        <v>87</v>
      </c>
      <c r="AV632" s="12" t="s">
        <v>85</v>
      </c>
      <c r="AW632" s="12" t="s">
        <v>39</v>
      </c>
      <c r="AX632" s="12" t="s">
        <v>78</v>
      </c>
      <c r="AY632" s="155" t="s">
        <v>348</v>
      </c>
    </row>
    <row r="633" spans="2:65" s="13" customFormat="1" ht="10.199999999999999">
      <c r="B633" s="160"/>
      <c r="D633" s="154" t="s">
        <v>360</v>
      </c>
      <c r="E633" s="162" t="s">
        <v>32</v>
      </c>
      <c r="F633" s="170" t="s">
        <v>184</v>
      </c>
      <c r="H633" s="163">
        <v>399.5</v>
      </c>
      <c r="I633" s="164"/>
      <c r="L633" s="160"/>
      <c r="M633" s="165"/>
      <c r="T633" s="166"/>
      <c r="AT633" s="161" t="s">
        <v>360</v>
      </c>
      <c r="AU633" s="161" t="s">
        <v>87</v>
      </c>
      <c r="AV633" s="13" t="s">
        <v>87</v>
      </c>
      <c r="AW633" s="13" t="s">
        <v>39</v>
      </c>
      <c r="AX633" s="13" t="s">
        <v>85</v>
      </c>
      <c r="AY633" s="161" t="s">
        <v>348</v>
      </c>
    </row>
    <row r="634" spans="2:65" s="1" customFormat="1" ht="33" customHeight="1">
      <c r="B634" s="33"/>
      <c r="C634" s="136" t="s">
        <v>830</v>
      </c>
      <c r="D634" s="136" t="s">
        <v>352</v>
      </c>
      <c r="E634" s="137" t="s">
        <v>1997</v>
      </c>
      <c r="F634" s="138" t="s">
        <v>1998</v>
      </c>
      <c r="G634" s="139" t="s">
        <v>515</v>
      </c>
      <c r="H634" s="140">
        <v>15</v>
      </c>
      <c r="I634" s="141"/>
      <c r="J634" s="142">
        <f>ROUND(I634*H634,2)</f>
        <v>0</v>
      </c>
      <c r="K634" s="138" t="s">
        <v>356</v>
      </c>
      <c r="L634" s="33"/>
      <c r="M634" s="143" t="s">
        <v>32</v>
      </c>
      <c r="N634" s="144" t="s">
        <v>49</v>
      </c>
      <c r="P634" s="145">
        <f>O634*H634</f>
        <v>0</v>
      </c>
      <c r="Q634" s="145">
        <v>0</v>
      </c>
      <c r="R634" s="145">
        <f>Q634*H634</f>
        <v>0</v>
      </c>
      <c r="S634" s="145">
        <v>0</v>
      </c>
      <c r="T634" s="146">
        <f>S634*H634</f>
        <v>0</v>
      </c>
      <c r="AR634" s="147" t="s">
        <v>133</v>
      </c>
      <c r="AT634" s="147" t="s">
        <v>352</v>
      </c>
      <c r="AU634" s="147" t="s">
        <v>87</v>
      </c>
      <c r="AY634" s="17" t="s">
        <v>348</v>
      </c>
      <c r="BE634" s="148">
        <f>IF(N634="základní",J634,0)</f>
        <v>0</v>
      </c>
      <c r="BF634" s="148">
        <f>IF(N634="snížená",J634,0)</f>
        <v>0</v>
      </c>
      <c r="BG634" s="148">
        <f>IF(N634="zákl. přenesená",J634,0)</f>
        <v>0</v>
      </c>
      <c r="BH634" s="148">
        <f>IF(N634="sníž. přenesená",J634,0)</f>
        <v>0</v>
      </c>
      <c r="BI634" s="148">
        <f>IF(N634="nulová",J634,0)</f>
        <v>0</v>
      </c>
      <c r="BJ634" s="17" t="s">
        <v>85</v>
      </c>
      <c r="BK634" s="148">
        <f>ROUND(I634*H634,2)</f>
        <v>0</v>
      </c>
      <c r="BL634" s="17" t="s">
        <v>133</v>
      </c>
      <c r="BM634" s="147" t="s">
        <v>2776</v>
      </c>
    </row>
    <row r="635" spans="2:65" s="1" customFormat="1" ht="10.199999999999999">
      <c r="B635" s="33"/>
      <c r="D635" s="149" t="s">
        <v>358</v>
      </c>
      <c r="F635" s="150" t="s">
        <v>2000</v>
      </c>
      <c r="I635" s="151"/>
      <c r="L635" s="33"/>
      <c r="M635" s="152"/>
      <c r="T635" s="54"/>
      <c r="AT635" s="17" t="s">
        <v>358</v>
      </c>
      <c r="AU635" s="17" t="s">
        <v>87</v>
      </c>
    </row>
    <row r="636" spans="2:65" s="12" customFormat="1" ht="10.199999999999999">
      <c r="B636" s="153"/>
      <c r="D636" s="154" t="s">
        <v>360</v>
      </c>
      <c r="E636" s="155" t="s">
        <v>32</v>
      </c>
      <c r="F636" s="156" t="s">
        <v>1551</v>
      </c>
      <c r="H636" s="155" t="s">
        <v>32</v>
      </c>
      <c r="I636" s="157"/>
      <c r="L636" s="153"/>
      <c r="M636" s="158"/>
      <c r="T636" s="159"/>
      <c r="AT636" s="155" t="s">
        <v>360</v>
      </c>
      <c r="AU636" s="155" t="s">
        <v>87</v>
      </c>
      <c r="AV636" s="12" t="s">
        <v>85</v>
      </c>
      <c r="AW636" s="12" t="s">
        <v>39</v>
      </c>
      <c r="AX636" s="12" t="s">
        <v>78</v>
      </c>
      <c r="AY636" s="155" t="s">
        <v>348</v>
      </c>
    </row>
    <row r="637" spans="2:65" s="12" customFormat="1" ht="10.199999999999999">
      <c r="B637" s="153"/>
      <c r="D637" s="154" t="s">
        <v>360</v>
      </c>
      <c r="E637" s="155" t="s">
        <v>32</v>
      </c>
      <c r="F637" s="156" t="s">
        <v>2777</v>
      </c>
      <c r="H637" s="155" t="s">
        <v>32</v>
      </c>
      <c r="I637" s="157"/>
      <c r="L637" s="153"/>
      <c r="M637" s="158"/>
      <c r="T637" s="159"/>
      <c r="AT637" s="155" t="s">
        <v>360</v>
      </c>
      <c r="AU637" s="155" t="s">
        <v>87</v>
      </c>
      <c r="AV637" s="12" t="s">
        <v>85</v>
      </c>
      <c r="AW637" s="12" t="s">
        <v>39</v>
      </c>
      <c r="AX637" s="12" t="s">
        <v>78</v>
      </c>
      <c r="AY637" s="155" t="s">
        <v>348</v>
      </c>
    </row>
    <row r="638" spans="2:65" s="13" customFormat="1" ht="10.199999999999999">
      <c r="B638" s="160"/>
      <c r="D638" s="154" t="s">
        <v>360</v>
      </c>
      <c r="E638" s="161" t="s">
        <v>32</v>
      </c>
      <c r="F638" s="162" t="s">
        <v>2771</v>
      </c>
      <c r="H638" s="163">
        <v>15</v>
      </c>
      <c r="I638" s="164"/>
      <c r="L638" s="160"/>
      <c r="M638" s="165"/>
      <c r="T638" s="166"/>
      <c r="AT638" s="161" t="s">
        <v>360</v>
      </c>
      <c r="AU638" s="161" t="s">
        <v>87</v>
      </c>
      <c r="AV638" s="13" t="s">
        <v>87</v>
      </c>
      <c r="AW638" s="13" t="s">
        <v>39</v>
      </c>
      <c r="AX638" s="13" t="s">
        <v>85</v>
      </c>
      <c r="AY638" s="161" t="s">
        <v>348</v>
      </c>
    </row>
    <row r="639" spans="2:65" s="1" customFormat="1" ht="37.799999999999997" customHeight="1">
      <c r="B639" s="33"/>
      <c r="C639" s="136" t="s">
        <v>837</v>
      </c>
      <c r="D639" s="136" t="s">
        <v>352</v>
      </c>
      <c r="E639" s="137" t="s">
        <v>1833</v>
      </c>
      <c r="F639" s="138" t="s">
        <v>1834</v>
      </c>
      <c r="G639" s="139" t="s">
        <v>420</v>
      </c>
      <c r="H639" s="140">
        <v>40.838000000000001</v>
      </c>
      <c r="I639" s="141"/>
      <c r="J639" s="142">
        <f>ROUND(I639*H639,2)</f>
        <v>0</v>
      </c>
      <c r="K639" s="138" t="s">
        <v>356</v>
      </c>
      <c r="L639" s="33"/>
      <c r="M639" s="143" t="s">
        <v>32</v>
      </c>
      <c r="N639" s="144" t="s">
        <v>49</v>
      </c>
      <c r="P639" s="145">
        <f>O639*H639</f>
        <v>0</v>
      </c>
      <c r="Q639" s="145">
        <v>0</v>
      </c>
      <c r="R639" s="145">
        <f>Q639*H639</f>
        <v>0</v>
      </c>
      <c r="S639" s="145">
        <v>0</v>
      </c>
      <c r="T639" s="146">
        <f>S639*H639</f>
        <v>0</v>
      </c>
      <c r="AR639" s="147" t="s">
        <v>133</v>
      </c>
      <c r="AT639" s="147" t="s">
        <v>352</v>
      </c>
      <c r="AU639" s="147" t="s">
        <v>87</v>
      </c>
      <c r="AY639" s="17" t="s">
        <v>348</v>
      </c>
      <c r="BE639" s="148">
        <f>IF(N639="základní",J639,0)</f>
        <v>0</v>
      </c>
      <c r="BF639" s="148">
        <f>IF(N639="snížená",J639,0)</f>
        <v>0</v>
      </c>
      <c r="BG639" s="148">
        <f>IF(N639="zákl. přenesená",J639,0)</f>
        <v>0</v>
      </c>
      <c r="BH639" s="148">
        <f>IF(N639="sníž. přenesená",J639,0)</f>
        <v>0</v>
      </c>
      <c r="BI639" s="148">
        <f>IF(N639="nulová",J639,0)</f>
        <v>0</v>
      </c>
      <c r="BJ639" s="17" t="s">
        <v>85</v>
      </c>
      <c r="BK639" s="148">
        <f>ROUND(I639*H639,2)</f>
        <v>0</v>
      </c>
      <c r="BL639" s="17" t="s">
        <v>133</v>
      </c>
      <c r="BM639" s="147" t="s">
        <v>2778</v>
      </c>
    </row>
    <row r="640" spans="2:65" s="1" customFormat="1" ht="10.199999999999999">
      <c r="B640" s="33"/>
      <c r="D640" s="149" t="s">
        <v>358</v>
      </c>
      <c r="F640" s="150" t="s">
        <v>1836</v>
      </c>
      <c r="I640" s="151"/>
      <c r="L640" s="33"/>
      <c r="M640" s="152"/>
      <c r="T640" s="54"/>
      <c r="AT640" s="17" t="s">
        <v>358</v>
      </c>
      <c r="AU640" s="17" t="s">
        <v>87</v>
      </c>
    </row>
    <row r="641" spans="2:65" s="12" customFormat="1" ht="10.199999999999999">
      <c r="B641" s="153"/>
      <c r="D641" s="154" t="s">
        <v>360</v>
      </c>
      <c r="E641" s="155" t="s">
        <v>32</v>
      </c>
      <c r="F641" s="156" t="s">
        <v>1552</v>
      </c>
      <c r="H641" s="155" t="s">
        <v>32</v>
      </c>
      <c r="I641" s="157"/>
      <c r="L641" s="153"/>
      <c r="M641" s="158"/>
      <c r="T641" s="159"/>
      <c r="AT641" s="155" t="s">
        <v>360</v>
      </c>
      <c r="AU641" s="155" t="s">
        <v>87</v>
      </c>
      <c r="AV641" s="12" t="s">
        <v>85</v>
      </c>
      <c r="AW641" s="12" t="s">
        <v>39</v>
      </c>
      <c r="AX641" s="12" t="s">
        <v>78</v>
      </c>
      <c r="AY641" s="155" t="s">
        <v>348</v>
      </c>
    </row>
    <row r="642" spans="2:65" s="12" customFormat="1" ht="10.199999999999999">
      <c r="B642" s="153"/>
      <c r="D642" s="154" t="s">
        <v>360</v>
      </c>
      <c r="E642" s="155" t="s">
        <v>32</v>
      </c>
      <c r="F642" s="156" t="s">
        <v>2006</v>
      </c>
      <c r="H642" s="155" t="s">
        <v>32</v>
      </c>
      <c r="I642" s="157"/>
      <c r="L642" s="153"/>
      <c r="M642" s="158"/>
      <c r="T642" s="159"/>
      <c r="AT642" s="155" t="s">
        <v>360</v>
      </c>
      <c r="AU642" s="155" t="s">
        <v>87</v>
      </c>
      <c r="AV642" s="12" t="s">
        <v>85</v>
      </c>
      <c r="AW642" s="12" t="s">
        <v>39</v>
      </c>
      <c r="AX642" s="12" t="s">
        <v>78</v>
      </c>
      <c r="AY642" s="155" t="s">
        <v>348</v>
      </c>
    </row>
    <row r="643" spans="2:65" s="12" customFormat="1" ht="10.199999999999999">
      <c r="B643" s="153"/>
      <c r="D643" s="154" t="s">
        <v>360</v>
      </c>
      <c r="E643" s="155" t="s">
        <v>32</v>
      </c>
      <c r="F643" s="156" t="s">
        <v>2602</v>
      </c>
      <c r="H643" s="155" t="s">
        <v>32</v>
      </c>
      <c r="I643" s="157"/>
      <c r="L643" s="153"/>
      <c r="M643" s="158"/>
      <c r="T643" s="159"/>
      <c r="AT643" s="155" t="s">
        <v>360</v>
      </c>
      <c r="AU643" s="155" t="s">
        <v>87</v>
      </c>
      <c r="AV643" s="12" t="s">
        <v>85</v>
      </c>
      <c r="AW643" s="12" t="s">
        <v>39</v>
      </c>
      <c r="AX643" s="12" t="s">
        <v>78</v>
      </c>
      <c r="AY643" s="155" t="s">
        <v>348</v>
      </c>
    </row>
    <row r="644" spans="2:65" s="12" customFormat="1" ht="10.199999999999999">
      <c r="B644" s="153"/>
      <c r="D644" s="154" t="s">
        <v>360</v>
      </c>
      <c r="E644" s="155" t="s">
        <v>32</v>
      </c>
      <c r="F644" s="156" t="s">
        <v>1837</v>
      </c>
      <c r="H644" s="155" t="s">
        <v>32</v>
      </c>
      <c r="I644" s="157"/>
      <c r="L644" s="153"/>
      <c r="M644" s="158"/>
      <c r="T644" s="159"/>
      <c r="AT644" s="155" t="s">
        <v>360</v>
      </c>
      <c r="AU644" s="155" t="s">
        <v>87</v>
      </c>
      <c r="AV644" s="12" t="s">
        <v>85</v>
      </c>
      <c r="AW644" s="12" t="s">
        <v>39</v>
      </c>
      <c r="AX644" s="12" t="s">
        <v>78</v>
      </c>
      <c r="AY644" s="155" t="s">
        <v>348</v>
      </c>
    </row>
    <row r="645" spans="2:65" s="13" customFormat="1" ht="10.199999999999999">
      <c r="B645" s="160"/>
      <c r="D645" s="154" t="s">
        <v>360</v>
      </c>
      <c r="E645" s="161" t="s">
        <v>32</v>
      </c>
      <c r="F645" s="162" t="s">
        <v>2779</v>
      </c>
      <c r="H645" s="163">
        <v>40.838000000000001</v>
      </c>
      <c r="I645" s="164"/>
      <c r="L645" s="160"/>
      <c r="M645" s="165"/>
      <c r="T645" s="166"/>
      <c r="AT645" s="161" t="s">
        <v>360</v>
      </c>
      <c r="AU645" s="161" t="s">
        <v>87</v>
      </c>
      <c r="AV645" s="13" t="s">
        <v>87</v>
      </c>
      <c r="AW645" s="13" t="s">
        <v>39</v>
      </c>
      <c r="AX645" s="13" t="s">
        <v>85</v>
      </c>
      <c r="AY645" s="161" t="s">
        <v>348</v>
      </c>
    </row>
    <row r="646" spans="2:65" s="1" customFormat="1" ht="16.5" customHeight="1">
      <c r="B646" s="33"/>
      <c r="C646" s="178" t="s">
        <v>842</v>
      </c>
      <c r="D646" s="178" t="s">
        <v>496</v>
      </c>
      <c r="E646" s="179" t="s">
        <v>1789</v>
      </c>
      <c r="F646" s="180" t="s">
        <v>1790</v>
      </c>
      <c r="G646" s="181" t="s">
        <v>408</v>
      </c>
      <c r="H646" s="182">
        <v>5.1050000000000004</v>
      </c>
      <c r="I646" s="183"/>
      <c r="J646" s="184">
        <f>ROUND(I646*H646,2)</f>
        <v>0</v>
      </c>
      <c r="K646" s="180" t="s">
        <v>356</v>
      </c>
      <c r="L646" s="185"/>
      <c r="M646" s="186" t="s">
        <v>32</v>
      </c>
      <c r="N646" s="187" t="s">
        <v>49</v>
      </c>
      <c r="P646" s="145">
        <f>O646*H646</f>
        <v>0</v>
      </c>
      <c r="Q646" s="145">
        <v>1</v>
      </c>
      <c r="R646" s="145">
        <f>Q646*H646</f>
        <v>5.1050000000000004</v>
      </c>
      <c r="S646" s="145">
        <v>0</v>
      </c>
      <c r="T646" s="146">
        <f>S646*H646</f>
        <v>0</v>
      </c>
      <c r="AR646" s="147" t="s">
        <v>433</v>
      </c>
      <c r="AT646" s="147" t="s">
        <v>496</v>
      </c>
      <c r="AU646" s="147" t="s">
        <v>87</v>
      </c>
      <c r="AY646" s="17" t="s">
        <v>348</v>
      </c>
      <c r="BE646" s="148">
        <f>IF(N646="základní",J646,0)</f>
        <v>0</v>
      </c>
      <c r="BF646" s="148">
        <f>IF(N646="snížená",J646,0)</f>
        <v>0</v>
      </c>
      <c r="BG646" s="148">
        <f>IF(N646="zákl. přenesená",J646,0)</f>
        <v>0</v>
      </c>
      <c r="BH646" s="148">
        <f>IF(N646="sníž. přenesená",J646,0)</f>
        <v>0</v>
      </c>
      <c r="BI646" s="148">
        <f>IF(N646="nulová",J646,0)</f>
        <v>0</v>
      </c>
      <c r="BJ646" s="17" t="s">
        <v>85</v>
      </c>
      <c r="BK646" s="148">
        <f>ROUND(I646*H646,2)</f>
        <v>0</v>
      </c>
      <c r="BL646" s="17" t="s">
        <v>133</v>
      </c>
      <c r="BM646" s="147" t="s">
        <v>2780</v>
      </c>
    </row>
    <row r="647" spans="2:65" s="13" customFormat="1" ht="10.199999999999999">
      <c r="B647" s="160"/>
      <c r="D647" s="154" t="s">
        <v>360</v>
      </c>
      <c r="F647" s="162" t="s">
        <v>2781</v>
      </c>
      <c r="H647" s="163">
        <v>5.1050000000000004</v>
      </c>
      <c r="I647" s="164"/>
      <c r="L647" s="160"/>
      <c r="M647" s="165"/>
      <c r="T647" s="166"/>
      <c r="AT647" s="161" t="s">
        <v>360</v>
      </c>
      <c r="AU647" s="161" t="s">
        <v>87</v>
      </c>
      <c r="AV647" s="13" t="s">
        <v>87</v>
      </c>
      <c r="AW647" s="13" t="s">
        <v>4</v>
      </c>
      <c r="AX647" s="13" t="s">
        <v>85</v>
      </c>
      <c r="AY647" s="161" t="s">
        <v>348</v>
      </c>
    </row>
    <row r="648" spans="2:65" s="1" customFormat="1" ht="21.75" customHeight="1">
      <c r="B648" s="33"/>
      <c r="C648" s="136" t="s">
        <v>855</v>
      </c>
      <c r="D648" s="136" t="s">
        <v>352</v>
      </c>
      <c r="E648" s="137" t="s">
        <v>2010</v>
      </c>
      <c r="F648" s="138" t="s">
        <v>2011</v>
      </c>
      <c r="G648" s="139" t="s">
        <v>420</v>
      </c>
      <c r="H648" s="140">
        <v>399.5</v>
      </c>
      <c r="I648" s="141"/>
      <c r="J648" s="142">
        <f>ROUND(I648*H648,2)</f>
        <v>0</v>
      </c>
      <c r="K648" s="138" t="s">
        <v>356</v>
      </c>
      <c r="L648" s="33"/>
      <c r="M648" s="143" t="s">
        <v>32</v>
      </c>
      <c r="N648" s="144" t="s">
        <v>49</v>
      </c>
      <c r="P648" s="145">
        <f>O648*H648</f>
        <v>0</v>
      </c>
      <c r="Q648" s="145">
        <v>0</v>
      </c>
      <c r="R648" s="145">
        <f>Q648*H648</f>
        <v>0</v>
      </c>
      <c r="S648" s="145">
        <v>0</v>
      </c>
      <c r="T648" s="146">
        <f>S648*H648</f>
        <v>0</v>
      </c>
      <c r="AR648" s="147" t="s">
        <v>133</v>
      </c>
      <c r="AT648" s="147" t="s">
        <v>352</v>
      </c>
      <c r="AU648" s="147" t="s">
        <v>87</v>
      </c>
      <c r="AY648" s="17" t="s">
        <v>348</v>
      </c>
      <c r="BE648" s="148">
        <f>IF(N648="základní",J648,0)</f>
        <v>0</v>
      </c>
      <c r="BF648" s="148">
        <f>IF(N648="snížená",J648,0)</f>
        <v>0</v>
      </c>
      <c r="BG648" s="148">
        <f>IF(N648="zákl. přenesená",J648,0)</f>
        <v>0</v>
      </c>
      <c r="BH648" s="148">
        <f>IF(N648="sníž. přenesená",J648,0)</f>
        <v>0</v>
      </c>
      <c r="BI648" s="148">
        <f>IF(N648="nulová",J648,0)</f>
        <v>0</v>
      </c>
      <c r="BJ648" s="17" t="s">
        <v>85</v>
      </c>
      <c r="BK648" s="148">
        <f>ROUND(I648*H648,2)</f>
        <v>0</v>
      </c>
      <c r="BL648" s="17" t="s">
        <v>133</v>
      </c>
      <c r="BM648" s="147" t="s">
        <v>2782</v>
      </c>
    </row>
    <row r="649" spans="2:65" s="1" customFormat="1" ht="10.199999999999999">
      <c r="B649" s="33"/>
      <c r="D649" s="149" t="s">
        <v>358</v>
      </c>
      <c r="F649" s="150" t="s">
        <v>2013</v>
      </c>
      <c r="I649" s="151"/>
      <c r="L649" s="33"/>
      <c r="M649" s="152"/>
      <c r="T649" s="54"/>
      <c r="AT649" s="17" t="s">
        <v>358</v>
      </c>
      <c r="AU649" s="17" t="s">
        <v>87</v>
      </c>
    </row>
    <row r="650" spans="2:65" s="12" customFormat="1" ht="10.199999999999999">
      <c r="B650" s="153"/>
      <c r="D650" s="154" t="s">
        <v>360</v>
      </c>
      <c r="E650" s="155" t="s">
        <v>32</v>
      </c>
      <c r="F650" s="156" t="s">
        <v>361</v>
      </c>
      <c r="H650" s="155" t="s">
        <v>32</v>
      </c>
      <c r="I650" s="157"/>
      <c r="L650" s="153"/>
      <c r="M650" s="158"/>
      <c r="T650" s="159"/>
      <c r="AT650" s="155" t="s">
        <v>360</v>
      </c>
      <c r="AU650" s="155" t="s">
        <v>87</v>
      </c>
      <c r="AV650" s="12" t="s">
        <v>85</v>
      </c>
      <c r="AW650" s="12" t="s">
        <v>39</v>
      </c>
      <c r="AX650" s="12" t="s">
        <v>78</v>
      </c>
      <c r="AY650" s="155" t="s">
        <v>348</v>
      </c>
    </row>
    <row r="651" spans="2:65" s="12" customFormat="1" ht="10.199999999999999">
      <c r="B651" s="153"/>
      <c r="D651" s="154" t="s">
        <v>360</v>
      </c>
      <c r="E651" s="155" t="s">
        <v>32</v>
      </c>
      <c r="F651" s="156" t="s">
        <v>2637</v>
      </c>
      <c r="H651" s="155" t="s">
        <v>32</v>
      </c>
      <c r="I651" s="157"/>
      <c r="L651" s="153"/>
      <c r="M651" s="158"/>
      <c r="T651" s="159"/>
      <c r="AT651" s="155" t="s">
        <v>360</v>
      </c>
      <c r="AU651" s="155" t="s">
        <v>87</v>
      </c>
      <c r="AV651" s="12" t="s">
        <v>85</v>
      </c>
      <c r="AW651" s="12" t="s">
        <v>39</v>
      </c>
      <c r="AX651" s="12" t="s">
        <v>78</v>
      </c>
      <c r="AY651" s="155" t="s">
        <v>348</v>
      </c>
    </row>
    <row r="652" spans="2:65" s="12" customFormat="1" ht="10.199999999999999">
      <c r="B652" s="153"/>
      <c r="D652" s="154" t="s">
        <v>360</v>
      </c>
      <c r="E652" s="155" t="s">
        <v>32</v>
      </c>
      <c r="F652" s="156" t="s">
        <v>1995</v>
      </c>
      <c r="H652" s="155" t="s">
        <v>32</v>
      </c>
      <c r="I652" s="157"/>
      <c r="L652" s="153"/>
      <c r="M652" s="158"/>
      <c r="T652" s="159"/>
      <c r="AT652" s="155" t="s">
        <v>360</v>
      </c>
      <c r="AU652" s="155" t="s">
        <v>87</v>
      </c>
      <c r="AV652" s="12" t="s">
        <v>85</v>
      </c>
      <c r="AW652" s="12" t="s">
        <v>39</v>
      </c>
      <c r="AX652" s="12" t="s">
        <v>78</v>
      </c>
      <c r="AY652" s="155" t="s">
        <v>348</v>
      </c>
    </row>
    <row r="653" spans="2:65" s="12" customFormat="1" ht="10.199999999999999">
      <c r="B653" s="153"/>
      <c r="D653" s="154" t="s">
        <v>360</v>
      </c>
      <c r="E653" s="155" t="s">
        <v>32</v>
      </c>
      <c r="F653" s="156" t="s">
        <v>2638</v>
      </c>
      <c r="H653" s="155" t="s">
        <v>32</v>
      </c>
      <c r="I653" s="157"/>
      <c r="L653" s="153"/>
      <c r="M653" s="158"/>
      <c r="T653" s="159"/>
      <c r="AT653" s="155" t="s">
        <v>360</v>
      </c>
      <c r="AU653" s="155" t="s">
        <v>87</v>
      </c>
      <c r="AV653" s="12" t="s">
        <v>85</v>
      </c>
      <c r="AW653" s="12" t="s">
        <v>39</v>
      </c>
      <c r="AX653" s="12" t="s">
        <v>78</v>
      </c>
      <c r="AY653" s="155" t="s">
        <v>348</v>
      </c>
    </row>
    <row r="654" spans="2:65" s="13" customFormat="1" ht="10.199999999999999">
      <c r="B654" s="160"/>
      <c r="D654" s="154" t="s">
        <v>360</v>
      </c>
      <c r="E654" s="162" t="s">
        <v>32</v>
      </c>
      <c r="F654" s="170" t="s">
        <v>184</v>
      </c>
      <c r="H654" s="163">
        <v>399.5</v>
      </c>
      <c r="I654" s="164"/>
      <c r="L654" s="160"/>
      <c r="M654" s="165"/>
      <c r="T654" s="166"/>
      <c r="AT654" s="161" t="s">
        <v>360</v>
      </c>
      <c r="AU654" s="161" t="s">
        <v>87</v>
      </c>
      <c r="AV654" s="13" t="s">
        <v>87</v>
      </c>
      <c r="AW654" s="13" t="s">
        <v>39</v>
      </c>
      <c r="AX654" s="13" t="s">
        <v>85</v>
      </c>
      <c r="AY654" s="161" t="s">
        <v>348</v>
      </c>
    </row>
    <row r="655" spans="2:65" s="1" customFormat="1" ht="21.75" customHeight="1">
      <c r="B655" s="33"/>
      <c r="C655" s="136" t="s">
        <v>860</v>
      </c>
      <c r="D655" s="136" t="s">
        <v>352</v>
      </c>
      <c r="E655" s="137" t="s">
        <v>1680</v>
      </c>
      <c r="F655" s="138" t="s">
        <v>1681</v>
      </c>
      <c r="G655" s="139" t="s">
        <v>355</v>
      </c>
      <c r="H655" s="140">
        <v>21.39</v>
      </c>
      <c r="I655" s="141"/>
      <c r="J655" s="142">
        <f>ROUND(I655*H655,2)</f>
        <v>0</v>
      </c>
      <c r="K655" s="138" t="s">
        <v>356</v>
      </c>
      <c r="L655" s="33"/>
      <c r="M655" s="143" t="s">
        <v>32</v>
      </c>
      <c r="N655" s="144" t="s">
        <v>49</v>
      </c>
      <c r="P655" s="145">
        <f>O655*H655</f>
        <v>0</v>
      </c>
      <c r="Q655" s="145">
        <v>0</v>
      </c>
      <c r="R655" s="145">
        <f>Q655*H655</f>
        <v>0</v>
      </c>
      <c r="S655" s="145">
        <v>0</v>
      </c>
      <c r="T655" s="146">
        <f>S655*H655</f>
        <v>0</v>
      </c>
      <c r="AR655" s="147" t="s">
        <v>133</v>
      </c>
      <c r="AT655" s="147" t="s">
        <v>352</v>
      </c>
      <c r="AU655" s="147" t="s">
        <v>87</v>
      </c>
      <c r="AY655" s="17" t="s">
        <v>348</v>
      </c>
      <c r="BE655" s="148">
        <f>IF(N655="základní",J655,0)</f>
        <v>0</v>
      </c>
      <c r="BF655" s="148">
        <f>IF(N655="snížená",J655,0)</f>
        <v>0</v>
      </c>
      <c r="BG655" s="148">
        <f>IF(N655="zákl. přenesená",J655,0)</f>
        <v>0</v>
      </c>
      <c r="BH655" s="148">
        <f>IF(N655="sníž. přenesená",J655,0)</f>
        <v>0</v>
      </c>
      <c r="BI655" s="148">
        <f>IF(N655="nulová",J655,0)</f>
        <v>0</v>
      </c>
      <c r="BJ655" s="17" t="s">
        <v>85</v>
      </c>
      <c r="BK655" s="148">
        <f>ROUND(I655*H655,2)</f>
        <v>0</v>
      </c>
      <c r="BL655" s="17" t="s">
        <v>133</v>
      </c>
      <c r="BM655" s="147" t="s">
        <v>2783</v>
      </c>
    </row>
    <row r="656" spans="2:65" s="1" customFormat="1" ht="10.199999999999999">
      <c r="B656" s="33"/>
      <c r="D656" s="149" t="s">
        <v>358</v>
      </c>
      <c r="F656" s="150" t="s">
        <v>1683</v>
      </c>
      <c r="I656" s="151"/>
      <c r="L656" s="33"/>
      <c r="M656" s="152"/>
      <c r="T656" s="54"/>
      <c r="AT656" s="17" t="s">
        <v>358</v>
      </c>
      <c r="AU656" s="17" t="s">
        <v>87</v>
      </c>
    </row>
    <row r="657" spans="2:65" s="12" customFormat="1" ht="10.199999999999999">
      <c r="B657" s="153"/>
      <c r="D657" s="154" t="s">
        <v>360</v>
      </c>
      <c r="E657" s="155" t="s">
        <v>32</v>
      </c>
      <c r="F657" s="156" t="s">
        <v>1551</v>
      </c>
      <c r="H657" s="155" t="s">
        <v>32</v>
      </c>
      <c r="I657" s="157"/>
      <c r="L657" s="153"/>
      <c r="M657" s="158"/>
      <c r="T657" s="159"/>
      <c r="AT657" s="155" t="s">
        <v>360</v>
      </c>
      <c r="AU657" s="155" t="s">
        <v>87</v>
      </c>
      <c r="AV657" s="12" t="s">
        <v>85</v>
      </c>
      <c r="AW657" s="12" t="s">
        <v>39</v>
      </c>
      <c r="AX657" s="12" t="s">
        <v>78</v>
      </c>
      <c r="AY657" s="155" t="s">
        <v>348</v>
      </c>
    </row>
    <row r="658" spans="2:65" s="12" customFormat="1" ht="20.399999999999999">
      <c r="B658" s="153"/>
      <c r="D658" s="154" t="s">
        <v>360</v>
      </c>
      <c r="E658" s="155" t="s">
        <v>32</v>
      </c>
      <c r="F658" s="156" t="s">
        <v>2015</v>
      </c>
      <c r="H658" s="155" t="s">
        <v>32</v>
      </c>
      <c r="I658" s="157"/>
      <c r="L658" s="153"/>
      <c r="M658" s="158"/>
      <c r="T658" s="159"/>
      <c r="AT658" s="155" t="s">
        <v>360</v>
      </c>
      <c r="AU658" s="155" t="s">
        <v>87</v>
      </c>
      <c r="AV658" s="12" t="s">
        <v>85</v>
      </c>
      <c r="AW658" s="12" t="s">
        <v>39</v>
      </c>
      <c r="AX658" s="12" t="s">
        <v>78</v>
      </c>
      <c r="AY658" s="155" t="s">
        <v>348</v>
      </c>
    </row>
    <row r="659" spans="2:65" s="12" customFormat="1" ht="10.199999999999999">
      <c r="B659" s="153"/>
      <c r="D659" s="154" t="s">
        <v>360</v>
      </c>
      <c r="E659" s="155" t="s">
        <v>32</v>
      </c>
      <c r="F659" s="156" t="s">
        <v>2602</v>
      </c>
      <c r="H659" s="155" t="s">
        <v>32</v>
      </c>
      <c r="I659" s="157"/>
      <c r="L659" s="153"/>
      <c r="M659" s="158"/>
      <c r="T659" s="159"/>
      <c r="AT659" s="155" t="s">
        <v>360</v>
      </c>
      <c r="AU659" s="155" t="s">
        <v>87</v>
      </c>
      <c r="AV659" s="12" t="s">
        <v>85</v>
      </c>
      <c r="AW659" s="12" t="s">
        <v>39</v>
      </c>
      <c r="AX659" s="12" t="s">
        <v>78</v>
      </c>
      <c r="AY659" s="155" t="s">
        <v>348</v>
      </c>
    </row>
    <row r="660" spans="2:65" s="13" customFormat="1" ht="10.199999999999999">
      <c r="B660" s="160"/>
      <c r="D660" s="154" t="s">
        <v>360</v>
      </c>
      <c r="E660" s="161" t="s">
        <v>32</v>
      </c>
      <c r="F660" s="162" t="s">
        <v>2784</v>
      </c>
      <c r="H660" s="163">
        <v>6</v>
      </c>
      <c r="I660" s="164"/>
      <c r="L660" s="160"/>
      <c r="M660" s="165"/>
      <c r="T660" s="166"/>
      <c r="AT660" s="161" t="s">
        <v>360</v>
      </c>
      <c r="AU660" s="161" t="s">
        <v>87</v>
      </c>
      <c r="AV660" s="13" t="s">
        <v>87</v>
      </c>
      <c r="AW660" s="13" t="s">
        <v>39</v>
      </c>
      <c r="AX660" s="13" t="s">
        <v>78</v>
      </c>
      <c r="AY660" s="161" t="s">
        <v>348</v>
      </c>
    </row>
    <row r="661" spans="2:65" s="12" customFormat="1" ht="20.399999999999999">
      <c r="B661" s="153"/>
      <c r="D661" s="154" t="s">
        <v>360</v>
      </c>
      <c r="E661" s="155" t="s">
        <v>32</v>
      </c>
      <c r="F661" s="156" t="s">
        <v>2017</v>
      </c>
      <c r="H661" s="155" t="s">
        <v>32</v>
      </c>
      <c r="I661" s="157"/>
      <c r="L661" s="153"/>
      <c r="M661" s="158"/>
      <c r="T661" s="159"/>
      <c r="AT661" s="155" t="s">
        <v>360</v>
      </c>
      <c r="AU661" s="155" t="s">
        <v>87</v>
      </c>
      <c r="AV661" s="12" t="s">
        <v>85</v>
      </c>
      <c r="AW661" s="12" t="s">
        <v>39</v>
      </c>
      <c r="AX661" s="12" t="s">
        <v>78</v>
      </c>
      <c r="AY661" s="155" t="s">
        <v>348</v>
      </c>
    </row>
    <row r="662" spans="2:65" s="13" customFormat="1" ht="10.199999999999999">
      <c r="B662" s="160"/>
      <c r="D662" s="154" t="s">
        <v>360</v>
      </c>
      <c r="E662" s="161" t="s">
        <v>32</v>
      </c>
      <c r="F662" s="162" t="s">
        <v>2785</v>
      </c>
      <c r="H662" s="163">
        <v>15.39</v>
      </c>
      <c r="I662" s="164"/>
      <c r="L662" s="160"/>
      <c r="M662" s="165"/>
      <c r="T662" s="166"/>
      <c r="AT662" s="161" t="s">
        <v>360</v>
      </c>
      <c r="AU662" s="161" t="s">
        <v>87</v>
      </c>
      <c r="AV662" s="13" t="s">
        <v>87</v>
      </c>
      <c r="AW662" s="13" t="s">
        <v>39</v>
      </c>
      <c r="AX662" s="13" t="s">
        <v>78</v>
      </c>
      <c r="AY662" s="161" t="s">
        <v>348</v>
      </c>
    </row>
    <row r="663" spans="2:65" s="14" customFormat="1" ht="10.199999999999999">
      <c r="B663" s="171"/>
      <c r="D663" s="154" t="s">
        <v>360</v>
      </c>
      <c r="E663" s="172" t="s">
        <v>32</v>
      </c>
      <c r="F663" s="173" t="s">
        <v>444</v>
      </c>
      <c r="H663" s="174">
        <v>21.39</v>
      </c>
      <c r="I663" s="175"/>
      <c r="L663" s="171"/>
      <c r="M663" s="176"/>
      <c r="T663" s="177"/>
      <c r="AT663" s="172" t="s">
        <v>360</v>
      </c>
      <c r="AU663" s="172" t="s">
        <v>87</v>
      </c>
      <c r="AV663" s="14" t="s">
        <v>133</v>
      </c>
      <c r="AW663" s="14" t="s">
        <v>39</v>
      </c>
      <c r="AX663" s="14" t="s">
        <v>85</v>
      </c>
      <c r="AY663" s="172" t="s">
        <v>348</v>
      </c>
    </row>
    <row r="664" spans="2:65" s="1" customFormat="1" ht="21.75" customHeight="1">
      <c r="B664" s="33"/>
      <c r="C664" s="136" t="s">
        <v>866</v>
      </c>
      <c r="D664" s="136" t="s">
        <v>352</v>
      </c>
      <c r="E664" s="137" t="s">
        <v>1696</v>
      </c>
      <c r="F664" s="138" t="s">
        <v>1697</v>
      </c>
      <c r="G664" s="139" t="s">
        <v>355</v>
      </c>
      <c r="H664" s="140">
        <v>21.39</v>
      </c>
      <c r="I664" s="141"/>
      <c r="J664" s="142">
        <f>ROUND(I664*H664,2)</f>
        <v>0</v>
      </c>
      <c r="K664" s="138" t="s">
        <v>356</v>
      </c>
      <c r="L664" s="33"/>
      <c r="M664" s="143" t="s">
        <v>32</v>
      </c>
      <c r="N664" s="144" t="s">
        <v>49</v>
      </c>
      <c r="P664" s="145">
        <f>O664*H664</f>
        <v>0</v>
      </c>
      <c r="Q664" s="145">
        <v>0</v>
      </c>
      <c r="R664" s="145">
        <f>Q664*H664</f>
        <v>0</v>
      </c>
      <c r="S664" s="145">
        <v>0</v>
      </c>
      <c r="T664" s="146">
        <f>S664*H664</f>
        <v>0</v>
      </c>
      <c r="AR664" s="147" t="s">
        <v>133</v>
      </c>
      <c r="AT664" s="147" t="s">
        <v>352</v>
      </c>
      <c r="AU664" s="147" t="s">
        <v>87</v>
      </c>
      <c r="AY664" s="17" t="s">
        <v>348</v>
      </c>
      <c r="BE664" s="148">
        <f>IF(N664="základní",J664,0)</f>
        <v>0</v>
      </c>
      <c r="BF664" s="148">
        <f>IF(N664="snížená",J664,0)</f>
        <v>0</v>
      </c>
      <c r="BG664" s="148">
        <f>IF(N664="zákl. přenesená",J664,0)</f>
        <v>0</v>
      </c>
      <c r="BH664" s="148">
        <f>IF(N664="sníž. přenesená",J664,0)</f>
        <v>0</v>
      </c>
      <c r="BI664" s="148">
        <f>IF(N664="nulová",J664,0)</f>
        <v>0</v>
      </c>
      <c r="BJ664" s="17" t="s">
        <v>85</v>
      </c>
      <c r="BK664" s="148">
        <f>ROUND(I664*H664,2)</f>
        <v>0</v>
      </c>
      <c r="BL664" s="17" t="s">
        <v>133</v>
      </c>
      <c r="BM664" s="147" t="s">
        <v>2786</v>
      </c>
    </row>
    <row r="665" spans="2:65" s="1" customFormat="1" ht="10.199999999999999">
      <c r="B665" s="33"/>
      <c r="D665" s="149" t="s">
        <v>358</v>
      </c>
      <c r="F665" s="150" t="s">
        <v>1699</v>
      </c>
      <c r="I665" s="151"/>
      <c r="L665" s="33"/>
      <c r="M665" s="152"/>
      <c r="T665" s="54"/>
      <c r="AT665" s="17" t="s">
        <v>358</v>
      </c>
      <c r="AU665" s="17" t="s">
        <v>87</v>
      </c>
    </row>
    <row r="666" spans="2:65" s="12" customFormat="1" ht="10.199999999999999">
      <c r="B666" s="153"/>
      <c r="D666" s="154" t="s">
        <v>360</v>
      </c>
      <c r="E666" s="155" t="s">
        <v>32</v>
      </c>
      <c r="F666" s="156" t="s">
        <v>2020</v>
      </c>
      <c r="H666" s="155" t="s">
        <v>32</v>
      </c>
      <c r="I666" s="157"/>
      <c r="L666" s="153"/>
      <c r="M666" s="158"/>
      <c r="T666" s="159"/>
      <c r="AT666" s="155" t="s">
        <v>360</v>
      </c>
      <c r="AU666" s="155" t="s">
        <v>87</v>
      </c>
      <c r="AV666" s="12" t="s">
        <v>85</v>
      </c>
      <c r="AW666" s="12" t="s">
        <v>39</v>
      </c>
      <c r="AX666" s="12" t="s">
        <v>78</v>
      </c>
      <c r="AY666" s="155" t="s">
        <v>348</v>
      </c>
    </row>
    <row r="667" spans="2:65" s="13" customFormat="1" ht="10.199999999999999">
      <c r="B667" s="160"/>
      <c r="D667" s="154" t="s">
        <v>360</v>
      </c>
      <c r="E667" s="161" t="s">
        <v>32</v>
      </c>
      <c r="F667" s="162" t="s">
        <v>2787</v>
      </c>
      <c r="H667" s="163">
        <v>21.39</v>
      </c>
      <c r="I667" s="164"/>
      <c r="L667" s="160"/>
      <c r="M667" s="165"/>
      <c r="T667" s="166"/>
      <c r="AT667" s="161" t="s">
        <v>360</v>
      </c>
      <c r="AU667" s="161" t="s">
        <v>87</v>
      </c>
      <c r="AV667" s="13" t="s">
        <v>87</v>
      </c>
      <c r="AW667" s="13" t="s">
        <v>39</v>
      </c>
      <c r="AX667" s="13" t="s">
        <v>85</v>
      </c>
      <c r="AY667" s="161" t="s">
        <v>348</v>
      </c>
    </row>
    <row r="668" spans="2:65" s="1" customFormat="1" ht="24.15" customHeight="1">
      <c r="B668" s="33"/>
      <c r="C668" s="136" t="s">
        <v>875</v>
      </c>
      <c r="D668" s="136" t="s">
        <v>352</v>
      </c>
      <c r="E668" s="137" t="s">
        <v>1702</v>
      </c>
      <c r="F668" s="138" t="s">
        <v>1703</v>
      </c>
      <c r="G668" s="139" t="s">
        <v>355</v>
      </c>
      <c r="H668" s="140">
        <v>85.56</v>
      </c>
      <c r="I668" s="141"/>
      <c r="J668" s="142">
        <f>ROUND(I668*H668,2)</f>
        <v>0</v>
      </c>
      <c r="K668" s="138" t="s">
        <v>356</v>
      </c>
      <c r="L668" s="33"/>
      <c r="M668" s="143" t="s">
        <v>32</v>
      </c>
      <c r="N668" s="144" t="s">
        <v>49</v>
      </c>
      <c r="P668" s="145">
        <f>O668*H668</f>
        <v>0</v>
      </c>
      <c r="Q668" s="145">
        <v>0</v>
      </c>
      <c r="R668" s="145">
        <f>Q668*H668</f>
        <v>0</v>
      </c>
      <c r="S668" s="145">
        <v>0</v>
      </c>
      <c r="T668" s="146">
        <f>S668*H668</f>
        <v>0</v>
      </c>
      <c r="AR668" s="147" t="s">
        <v>133</v>
      </c>
      <c r="AT668" s="147" t="s">
        <v>352</v>
      </c>
      <c r="AU668" s="147" t="s">
        <v>87</v>
      </c>
      <c r="AY668" s="17" t="s">
        <v>348</v>
      </c>
      <c r="BE668" s="148">
        <f>IF(N668="základní",J668,0)</f>
        <v>0</v>
      </c>
      <c r="BF668" s="148">
        <f>IF(N668="snížená",J668,0)</f>
        <v>0</v>
      </c>
      <c r="BG668" s="148">
        <f>IF(N668="zákl. přenesená",J668,0)</f>
        <v>0</v>
      </c>
      <c r="BH668" s="148">
        <f>IF(N668="sníž. přenesená",J668,0)</f>
        <v>0</v>
      </c>
      <c r="BI668" s="148">
        <f>IF(N668="nulová",J668,0)</f>
        <v>0</v>
      </c>
      <c r="BJ668" s="17" t="s">
        <v>85</v>
      </c>
      <c r="BK668" s="148">
        <f>ROUND(I668*H668,2)</f>
        <v>0</v>
      </c>
      <c r="BL668" s="17" t="s">
        <v>133</v>
      </c>
      <c r="BM668" s="147" t="s">
        <v>2788</v>
      </c>
    </row>
    <row r="669" spans="2:65" s="1" customFormat="1" ht="10.199999999999999">
      <c r="B669" s="33"/>
      <c r="D669" s="149" t="s">
        <v>358</v>
      </c>
      <c r="F669" s="150" t="s">
        <v>1705</v>
      </c>
      <c r="I669" s="151"/>
      <c r="L669" s="33"/>
      <c r="M669" s="152"/>
      <c r="T669" s="54"/>
      <c r="AT669" s="17" t="s">
        <v>358</v>
      </c>
      <c r="AU669" s="17" t="s">
        <v>87</v>
      </c>
    </row>
    <row r="670" spans="2:65" s="12" customFormat="1" ht="10.199999999999999">
      <c r="B670" s="153"/>
      <c r="D670" s="154" t="s">
        <v>360</v>
      </c>
      <c r="E670" s="155" t="s">
        <v>32</v>
      </c>
      <c r="F670" s="156" t="s">
        <v>2020</v>
      </c>
      <c r="H670" s="155" t="s">
        <v>32</v>
      </c>
      <c r="I670" s="157"/>
      <c r="L670" s="153"/>
      <c r="M670" s="158"/>
      <c r="T670" s="159"/>
      <c r="AT670" s="155" t="s">
        <v>360</v>
      </c>
      <c r="AU670" s="155" t="s">
        <v>87</v>
      </c>
      <c r="AV670" s="12" t="s">
        <v>85</v>
      </c>
      <c r="AW670" s="12" t="s">
        <v>39</v>
      </c>
      <c r="AX670" s="12" t="s">
        <v>78</v>
      </c>
      <c r="AY670" s="155" t="s">
        <v>348</v>
      </c>
    </row>
    <row r="671" spans="2:65" s="13" customFormat="1" ht="10.199999999999999">
      <c r="B671" s="160"/>
      <c r="D671" s="154" t="s">
        <v>360</v>
      </c>
      <c r="E671" s="161" t="s">
        <v>32</v>
      </c>
      <c r="F671" s="162" t="s">
        <v>2787</v>
      </c>
      <c r="H671" s="163">
        <v>21.39</v>
      </c>
      <c r="I671" s="164"/>
      <c r="L671" s="160"/>
      <c r="M671" s="165"/>
      <c r="T671" s="166"/>
      <c r="AT671" s="161" t="s">
        <v>360</v>
      </c>
      <c r="AU671" s="161" t="s">
        <v>87</v>
      </c>
      <c r="AV671" s="13" t="s">
        <v>87</v>
      </c>
      <c r="AW671" s="13" t="s">
        <v>39</v>
      </c>
      <c r="AX671" s="13" t="s">
        <v>85</v>
      </c>
      <c r="AY671" s="161" t="s">
        <v>348</v>
      </c>
    </row>
    <row r="672" spans="2:65" s="13" customFormat="1" ht="10.199999999999999">
      <c r="B672" s="160"/>
      <c r="D672" s="154" t="s">
        <v>360</v>
      </c>
      <c r="F672" s="162" t="s">
        <v>2789</v>
      </c>
      <c r="H672" s="163">
        <v>85.56</v>
      </c>
      <c r="I672" s="164"/>
      <c r="L672" s="160"/>
      <c r="M672" s="165"/>
      <c r="T672" s="166"/>
      <c r="AT672" s="161" t="s">
        <v>360</v>
      </c>
      <c r="AU672" s="161" t="s">
        <v>87</v>
      </c>
      <c r="AV672" s="13" t="s">
        <v>87</v>
      </c>
      <c r="AW672" s="13" t="s">
        <v>4</v>
      </c>
      <c r="AX672" s="13" t="s">
        <v>85</v>
      </c>
      <c r="AY672" s="161" t="s">
        <v>348</v>
      </c>
    </row>
    <row r="673" spans="2:65" s="1" customFormat="1" ht="16.5" customHeight="1">
      <c r="B673" s="33"/>
      <c r="C673" s="136" t="s">
        <v>879</v>
      </c>
      <c r="D673" s="136" t="s">
        <v>352</v>
      </c>
      <c r="E673" s="137" t="s">
        <v>2024</v>
      </c>
      <c r="F673" s="138" t="s">
        <v>2025</v>
      </c>
      <c r="G673" s="139" t="s">
        <v>515</v>
      </c>
      <c r="H673" s="140">
        <v>15</v>
      </c>
      <c r="I673" s="141"/>
      <c r="J673" s="142">
        <f>ROUND(I673*H673,2)</f>
        <v>0</v>
      </c>
      <c r="K673" s="138" t="s">
        <v>356</v>
      </c>
      <c r="L673" s="33"/>
      <c r="M673" s="143" t="s">
        <v>32</v>
      </c>
      <c r="N673" s="144" t="s">
        <v>49</v>
      </c>
      <c r="P673" s="145">
        <f>O673*H673</f>
        <v>0</v>
      </c>
      <c r="Q673" s="145">
        <v>0</v>
      </c>
      <c r="R673" s="145">
        <f>Q673*H673</f>
        <v>0</v>
      </c>
      <c r="S673" s="145">
        <v>0</v>
      </c>
      <c r="T673" s="146">
        <f>S673*H673</f>
        <v>0</v>
      </c>
      <c r="AR673" s="147" t="s">
        <v>133</v>
      </c>
      <c r="AT673" s="147" t="s">
        <v>352</v>
      </c>
      <c r="AU673" s="147" t="s">
        <v>87</v>
      </c>
      <c r="AY673" s="17" t="s">
        <v>348</v>
      </c>
      <c r="BE673" s="148">
        <f>IF(N673="základní",J673,0)</f>
        <v>0</v>
      </c>
      <c r="BF673" s="148">
        <f>IF(N673="snížená",J673,0)</f>
        <v>0</v>
      </c>
      <c r="BG673" s="148">
        <f>IF(N673="zákl. přenesená",J673,0)</f>
        <v>0</v>
      </c>
      <c r="BH673" s="148">
        <f>IF(N673="sníž. přenesená",J673,0)</f>
        <v>0</v>
      </c>
      <c r="BI673" s="148">
        <f>IF(N673="nulová",J673,0)</f>
        <v>0</v>
      </c>
      <c r="BJ673" s="17" t="s">
        <v>85</v>
      </c>
      <c r="BK673" s="148">
        <f>ROUND(I673*H673,2)</f>
        <v>0</v>
      </c>
      <c r="BL673" s="17" t="s">
        <v>133</v>
      </c>
      <c r="BM673" s="147" t="s">
        <v>2790</v>
      </c>
    </row>
    <row r="674" spans="2:65" s="1" customFormat="1" ht="10.199999999999999">
      <c r="B674" s="33"/>
      <c r="D674" s="149" t="s">
        <v>358</v>
      </c>
      <c r="F674" s="150" t="s">
        <v>2027</v>
      </c>
      <c r="I674" s="151"/>
      <c r="L674" s="33"/>
      <c r="M674" s="152"/>
      <c r="T674" s="54"/>
      <c r="AT674" s="17" t="s">
        <v>358</v>
      </c>
      <c r="AU674" s="17" t="s">
        <v>87</v>
      </c>
    </row>
    <row r="675" spans="2:65" s="12" customFormat="1" ht="10.199999999999999">
      <c r="B675" s="153"/>
      <c r="D675" s="154" t="s">
        <v>360</v>
      </c>
      <c r="E675" s="155" t="s">
        <v>32</v>
      </c>
      <c r="F675" s="156" t="s">
        <v>1551</v>
      </c>
      <c r="H675" s="155" t="s">
        <v>32</v>
      </c>
      <c r="I675" s="157"/>
      <c r="L675" s="153"/>
      <c r="M675" s="158"/>
      <c r="T675" s="159"/>
      <c r="AT675" s="155" t="s">
        <v>360</v>
      </c>
      <c r="AU675" s="155" t="s">
        <v>87</v>
      </c>
      <c r="AV675" s="12" t="s">
        <v>85</v>
      </c>
      <c r="AW675" s="12" t="s">
        <v>39</v>
      </c>
      <c r="AX675" s="12" t="s">
        <v>78</v>
      </c>
      <c r="AY675" s="155" t="s">
        <v>348</v>
      </c>
    </row>
    <row r="676" spans="2:65" s="12" customFormat="1" ht="10.199999999999999">
      <c r="B676" s="153"/>
      <c r="D676" s="154" t="s">
        <v>360</v>
      </c>
      <c r="E676" s="155" t="s">
        <v>32</v>
      </c>
      <c r="F676" s="156" t="s">
        <v>2028</v>
      </c>
      <c r="H676" s="155" t="s">
        <v>32</v>
      </c>
      <c r="I676" s="157"/>
      <c r="L676" s="153"/>
      <c r="M676" s="158"/>
      <c r="T676" s="159"/>
      <c r="AT676" s="155" t="s">
        <v>360</v>
      </c>
      <c r="AU676" s="155" t="s">
        <v>87</v>
      </c>
      <c r="AV676" s="12" t="s">
        <v>85</v>
      </c>
      <c r="AW676" s="12" t="s">
        <v>39</v>
      </c>
      <c r="AX676" s="12" t="s">
        <v>78</v>
      </c>
      <c r="AY676" s="155" t="s">
        <v>348</v>
      </c>
    </row>
    <row r="677" spans="2:65" s="12" customFormat="1" ht="10.199999999999999">
      <c r="B677" s="153"/>
      <c r="D677" s="154" t="s">
        <v>360</v>
      </c>
      <c r="E677" s="155" t="s">
        <v>32</v>
      </c>
      <c r="F677" s="156" t="s">
        <v>2602</v>
      </c>
      <c r="H677" s="155" t="s">
        <v>32</v>
      </c>
      <c r="I677" s="157"/>
      <c r="L677" s="153"/>
      <c r="M677" s="158"/>
      <c r="T677" s="159"/>
      <c r="AT677" s="155" t="s">
        <v>360</v>
      </c>
      <c r="AU677" s="155" t="s">
        <v>87</v>
      </c>
      <c r="AV677" s="12" t="s">
        <v>85</v>
      </c>
      <c r="AW677" s="12" t="s">
        <v>39</v>
      </c>
      <c r="AX677" s="12" t="s">
        <v>78</v>
      </c>
      <c r="AY677" s="155" t="s">
        <v>348</v>
      </c>
    </row>
    <row r="678" spans="2:65" s="13" customFormat="1" ht="10.199999999999999">
      <c r="B678" s="160"/>
      <c r="D678" s="154" t="s">
        <v>360</v>
      </c>
      <c r="E678" s="161" t="s">
        <v>32</v>
      </c>
      <c r="F678" s="162" t="s">
        <v>2771</v>
      </c>
      <c r="H678" s="163">
        <v>15</v>
      </c>
      <c r="I678" s="164"/>
      <c r="L678" s="160"/>
      <c r="M678" s="165"/>
      <c r="T678" s="166"/>
      <c r="AT678" s="161" t="s">
        <v>360</v>
      </c>
      <c r="AU678" s="161" t="s">
        <v>87</v>
      </c>
      <c r="AV678" s="13" t="s">
        <v>87</v>
      </c>
      <c r="AW678" s="13" t="s">
        <v>39</v>
      </c>
      <c r="AX678" s="13" t="s">
        <v>85</v>
      </c>
      <c r="AY678" s="161" t="s">
        <v>348</v>
      </c>
    </row>
    <row r="679" spans="2:65" s="1" customFormat="1" ht="16.5" customHeight="1">
      <c r="B679" s="33"/>
      <c r="C679" s="178" t="s">
        <v>885</v>
      </c>
      <c r="D679" s="178" t="s">
        <v>496</v>
      </c>
      <c r="E679" s="179" t="s">
        <v>2029</v>
      </c>
      <c r="F679" s="180" t="s">
        <v>2030</v>
      </c>
      <c r="G679" s="181" t="s">
        <v>515</v>
      </c>
      <c r="H679" s="182">
        <v>15</v>
      </c>
      <c r="I679" s="183"/>
      <c r="J679" s="184">
        <f>ROUND(I679*H679,2)</f>
        <v>0</v>
      </c>
      <c r="K679" s="180" t="s">
        <v>356</v>
      </c>
      <c r="L679" s="185"/>
      <c r="M679" s="186" t="s">
        <v>32</v>
      </c>
      <c r="N679" s="187" t="s">
        <v>49</v>
      </c>
      <c r="P679" s="145">
        <f>O679*H679</f>
        <v>0</v>
      </c>
      <c r="Q679" s="145">
        <v>6.9999999999999999E-4</v>
      </c>
      <c r="R679" s="145">
        <f>Q679*H679</f>
        <v>1.0500000000000001E-2</v>
      </c>
      <c r="S679" s="145">
        <v>0</v>
      </c>
      <c r="T679" s="146">
        <f>S679*H679</f>
        <v>0</v>
      </c>
      <c r="AR679" s="147" t="s">
        <v>433</v>
      </c>
      <c r="AT679" s="147" t="s">
        <v>496</v>
      </c>
      <c r="AU679" s="147" t="s">
        <v>87</v>
      </c>
      <c r="AY679" s="17" t="s">
        <v>348</v>
      </c>
      <c r="BE679" s="148">
        <f>IF(N679="základní",J679,0)</f>
        <v>0</v>
      </c>
      <c r="BF679" s="148">
        <f>IF(N679="snížená",J679,0)</f>
        <v>0</v>
      </c>
      <c r="BG679" s="148">
        <f>IF(N679="zákl. přenesená",J679,0)</f>
        <v>0</v>
      </c>
      <c r="BH679" s="148">
        <f>IF(N679="sníž. přenesená",J679,0)</f>
        <v>0</v>
      </c>
      <c r="BI679" s="148">
        <f>IF(N679="nulová",J679,0)</f>
        <v>0</v>
      </c>
      <c r="BJ679" s="17" t="s">
        <v>85</v>
      </c>
      <c r="BK679" s="148">
        <f>ROUND(I679*H679,2)</f>
        <v>0</v>
      </c>
      <c r="BL679" s="17" t="s">
        <v>133</v>
      </c>
      <c r="BM679" s="147" t="s">
        <v>2791</v>
      </c>
    </row>
    <row r="680" spans="2:65" s="11" customFormat="1" ht="22.8" customHeight="1">
      <c r="B680" s="124"/>
      <c r="D680" s="125" t="s">
        <v>77</v>
      </c>
      <c r="E680" s="134" t="s">
        <v>413</v>
      </c>
      <c r="F680" s="134" t="s">
        <v>551</v>
      </c>
      <c r="I680" s="127"/>
      <c r="J680" s="135">
        <f>BK680</f>
        <v>0</v>
      </c>
      <c r="L680" s="124"/>
      <c r="M680" s="129"/>
      <c r="P680" s="130">
        <f>P681</f>
        <v>0</v>
      </c>
      <c r="R680" s="130">
        <f>R681</f>
        <v>3.4661912999999993</v>
      </c>
      <c r="T680" s="131">
        <f>T681</f>
        <v>0</v>
      </c>
      <c r="AR680" s="125" t="s">
        <v>85</v>
      </c>
      <c r="AT680" s="132" t="s">
        <v>77</v>
      </c>
      <c r="AU680" s="132" t="s">
        <v>85</v>
      </c>
      <c r="AY680" s="125" t="s">
        <v>348</v>
      </c>
      <c r="BK680" s="133">
        <f>BK681</f>
        <v>0</v>
      </c>
    </row>
    <row r="681" spans="2:65" s="11" customFormat="1" ht="20.85" customHeight="1">
      <c r="B681" s="124"/>
      <c r="D681" s="125" t="s">
        <v>77</v>
      </c>
      <c r="E681" s="134" t="s">
        <v>552</v>
      </c>
      <c r="F681" s="134" t="s">
        <v>2032</v>
      </c>
      <c r="I681" s="127"/>
      <c r="J681" s="135">
        <f>BK681</f>
        <v>0</v>
      </c>
      <c r="L681" s="124"/>
      <c r="M681" s="129"/>
      <c r="P681" s="130">
        <f>SUM(P682:P733)</f>
        <v>0</v>
      </c>
      <c r="R681" s="130">
        <f>SUM(R682:R733)</f>
        <v>3.4661912999999993</v>
      </c>
      <c r="T681" s="131">
        <f>SUM(T682:T733)</f>
        <v>0</v>
      </c>
      <c r="AR681" s="125" t="s">
        <v>85</v>
      </c>
      <c r="AT681" s="132" t="s">
        <v>77</v>
      </c>
      <c r="AU681" s="132" t="s">
        <v>87</v>
      </c>
      <c r="AY681" s="125" t="s">
        <v>348</v>
      </c>
      <c r="BK681" s="133">
        <f>SUM(BK682:BK733)</f>
        <v>0</v>
      </c>
    </row>
    <row r="682" spans="2:65" s="1" customFormat="1" ht="37.799999999999997" customHeight="1">
      <c r="B682" s="33"/>
      <c r="C682" s="136" t="s">
        <v>890</v>
      </c>
      <c r="D682" s="136" t="s">
        <v>352</v>
      </c>
      <c r="E682" s="137" t="s">
        <v>418</v>
      </c>
      <c r="F682" s="138" t="s">
        <v>419</v>
      </c>
      <c r="G682" s="139" t="s">
        <v>420</v>
      </c>
      <c r="H682" s="140">
        <v>14.77</v>
      </c>
      <c r="I682" s="141"/>
      <c r="J682" s="142">
        <f>ROUND(I682*H682,2)</f>
        <v>0</v>
      </c>
      <c r="K682" s="138" t="s">
        <v>356</v>
      </c>
      <c r="L682" s="33"/>
      <c r="M682" s="143" t="s">
        <v>32</v>
      </c>
      <c r="N682" s="144" t="s">
        <v>49</v>
      </c>
      <c r="P682" s="145">
        <f>O682*H682</f>
        <v>0</v>
      </c>
      <c r="Q682" s="145">
        <v>0</v>
      </c>
      <c r="R682" s="145">
        <f>Q682*H682</f>
        <v>0</v>
      </c>
      <c r="S682" s="145">
        <v>0</v>
      </c>
      <c r="T682" s="146">
        <f>S682*H682</f>
        <v>0</v>
      </c>
      <c r="AR682" s="147" t="s">
        <v>133</v>
      </c>
      <c r="AT682" s="147" t="s">
        <v>352</v>
      </c>
      <c r="AU682" s="147" t="s">
        <v>113</v>
      </c>
      <c r="AY682" s="17" t="s">
        <v>348</v>
      </c>
      <c r="BE682" s="148">
        <f>IF(N682="základní",J682,0)</f>
        <v>0</v>
      </c>
      <c r="BF682" s="148">
        <f>IF(N682="snížená",J682,0)</f>
        <v>0</v>
      </c>
      <c r="BG682" s="148">
        <f>IF(N682="zákl. přenesená",J682,0)</f>
        <v>0</v>
      </c>
      <c r="BH682" s="148">
        <f>IF(N682="sníž. přenesená",J682,0)</f>
        <v>0</v>
      </c>
      <c r="BI682" s="148">
        <f>IF(N682="nulová",J682,0)</f>
        <v>0</v>
      </c>
      <c r="BJ682" s="17" t="s">
        <v>85</v>
      </c>
      <c r="BK682" s="148">
        <f>ROUND(I682*H682,2)</f>
        <v>0</v>
      </c>
      <c r="BL682" s="17" t="s">
        <v>133</v>
      </c>
      <c r="BM682" s="147" t="s">
        <v>2792</v>
      </c>
    </row>
    <row r="683" spans="2:65" s="1" customFormat="1" ht="10.199999999999999">
      <c r="B683" s="33"/>
      <c r="D683" s="149" t="s">
        <v>358</v>
      </c>
      <c r="F683" s="150" t="s">
        <v>422</v>
      </c>
      <c r="I683" s="151"/>
      <c r="L683" s="33"/>
      <c r="M683" s="152"/>
      <c r="T683" s="54"/>
      <c r="AT683" s="17" t="s">
        <v>358</v>
      </c>
      <c r="AU683" s="17" t="s">
        <v>113</v>
      </c>
    </row>
    <row r="684" spans="2:65" s="12" customFormat="1" ht="10.199999999999999">
      <c r="B684" s="153"/>
      <c r="D684" s="154" t="s">
        <v>360</v>
      </c>
      <c r="E684" s="155" t="s">
        <v>32</v>
      </c>
      <c r="F684" s="156" t="s">
        <v>361</v>
      </c>
      <c r="H684" s="155" t="s">
        <v>32</v>
      </c>
      <c r="I684" s="157"/>
      <c r="L684" s="153"/>
      <c r="M684" s="158"/>
      <c r="T684" s="159"/>
      <c r="AT684" s="155" t="s">
        <v>360</v>
      </c>
      <c r="AU684" s="155" t="s">
        <v>113</v>
      </c>
      <c r="AV684" s="12" t="s">
        <v>85</v>
      </c>
      <c r="AW684" s="12" t="s">
        <v>39</v>
      </c>
      <c r="AX684" s="12" t="s">
        <v>78</v>
      </c>
      <c r="AY684" s="155" t="s">
        <v>348</v>
      </c>
    </row>
    <row r="685" spans="2:65" s="12" customFormat="1" ht="10.199999999999999">
      <c r="B685" s="153"/>
      <c r="D685" s="154" t="s">
        <v>360</v>
      </c>
      <c r="E685" s="155" t="s">
        <v>32</v>
      </c>
      <c r="F685" s="156" t="s">
        <v>362</v>
      </c>
      <c r="H685" s="155" t="s">
        <v>32</v>
      </c>
      <c r="I685" s="157"/>
      <c r="L685" s="153"/>
      <c r="M685" s="158"/>
      <c r="T685" s="159"/>
      <c r="AT685" s="155" t="s">
        <v>360</v>
      </c>
      <c r="AU685" s="155" t="s">
        <v>113</v>
      </c>
      <c r="AV685" s="12" t="s">
        <v>85</v>
      </c>
      <c r="AW685" s="12" t="s">
        <v>39</v>
      </c>
      <c r="AX685" s="12" t="s">
        <v>78</v>
      </c>
      <c r="AY685" s="155" t="s">
        <v>348</v>
      </c>
    </row>
    <row r="686" spans="2:65" s="12" customFormat="1" ht="10.199999999999999">
      <c r="B686" s="153"/>
      <c r="D686" s="154" t="s">
        <v>360</v>
      </c>
      <c r="E686" s="155" t="s">
        <v>32</v>
      </c>
      <c r="F686" s="156" t="s">
        <v>2793</v>
      </c>
      <c r="H686" s="155" t="s">
        <v>32</v>
      </c>
      <c r="I686" s="157"/>
      <c r="L686" s="153"/>
      <c r="M686" s="158"/>
      <c r="T686" s="159"/>
      <c r="AT686" s="155" t="s">
        <v>360</v>
      </c>
      <c r="AU686" s="155" t="s">
        <v>113</v>
      </c>
      <c r="AV686" s="12" t="s">
        <v>85</v>
      </c>
      <c r="AW686" s="12" t="s">
        <v>39</v>
      </c>
      <c r="AX686" s="12" t="s">
        <v>78</v>
      </c>
      <c r="AY686" s="155" t="s">
        <v>348</v>
      </c>
    </row>
    <row r="687" spans="2:65" s="13" customFormat="1" ht="10.199999999999999">
      <c r="B687" s="160"/>
      <c r="D687" s="154" t="s">
        <v>360</v>
      </c>
      <c r="E687" s="162" t="s">
        <v>32</v>
      </c>
      <c r="F687" s="170" t="s">
        <v>222</v>
      </c>
      <c r="H687" s="163">
        <v>14.77</v>
      </c>
      <c r="I687" s="164"/>
      <c r="L687" s="160"/>
      <c r="M687" s="165"/>
      <c r="T687" s="166"/>
      <c r="AT687" s="161" t="s">
        <v>360</v>
      </c>
      <c r="AU687" s="161" t="s">
        <v>113</v>
      </c>
      <c r="AV687" s="13" t="s">
        <v>87</v>
      </c>
      <c r="AW687" s="13" t="s">
        <v>39</v>
      </c>
      <c r="AX687" s="13" t="s">
        <v>85</v>
      </c>
      <c r="AY687" s="161" t="s">
        <v>348</v>
      </c>
    </row>
    <row r="688" spans="2:65" s="1" customFormat="1" ht="10.199999999999999">
      <c r="B688" s="33"/>
      <c r="D688" s="154" t="s">
        <v>376</v>
      </c>
      <c r="F688" s="167" t="s">
        <v>2794</v>
      </c>
      <c r="L688" s="33"/>
      <c r="M688" s="152"/>
      <c r="T688" s="54"/>
      <c r="AU688" s="17" t="s">
        <v>113</v>
      </c>
    </row>
    <row r="689" spans="2:65" s="1" customFormat="1" ht="10.199999999999999">
      <c r="B689" s="33"/>
      <c r="D689" s="154" t="s">
        <v>376</v>
      </c>
      <c r="F689" s="168" t="s">
        <v>2795</v>
      </c>
      <c r="H689" s="169">
        <v>14.77</v>
      </c>
      <c r="L689" s="33"/>
      <c r="M689" s="152"/>
      <c r="T689" s="54"/>
      <c r="AU689" s="17" t="s">
        <v>113</v>
      </c>
    </row>
    <row r="690" spans="2:65" s="1" customFormat="1" ht="33" customHeight="1">
      <c r="B690" s="33"/>
      <c r="C690" s="136" t="s">
        <v>897</v>
      </c>
      <c r="D690" s="136" t="s">
        <v>352</v>
      </c>
      <c r="E690" s="137" t="s">
        <v>2037</v>
      </c>
      <c r="F690" s="138" t="s">
        <v>2038</v>
      </c>
      <c r="G690" s="139" t="s">
        <v>420</v>
      </c>
      <c r="H690" s="140">
        <v>14.77</v>
      </c>
      <c r="I690" s="141"/>
      <c r="J690" s="142">
        <f>ROUND(I690*H690,2)</f>
        <v>0</v>
      </c>
      <c r="K690" s="138" t="s">
        <v>356</v>
      </c>
      <c r="L690" s="33"/>
      <c r="M690" s="143" t="s">
        <v>32</v>
      </c>
      <c r="N690" s="144" t="s">
        <v>49</v>
      </c>
      <c r="P690" s="145">
        <f>O690*H690</f>
        <v>0</v>
      </c>
      <c r="Q690" s="145">
        <v>0</v>
      </c>
      <c r="R690" s="145">
        <f>Q690*H690</f>
        <v>0</v>
      </c>
      <c r="S690" s="145">
        <v>0</v>
      </c>
      <c r="T690" s="146">
        <f>S690*H690</f>
        <v>0</v>
      </c>
      <c r="AR690" s="147" t="s">
        <v>133</v>
      </c>
      <c r="AT690" s="147" t="s">
        <v>352</v>
      </c>
      <c r="AU690" s="147" t="s">
        <v>113</v>
      </c>
      <c r="AY690" s="17" t="s">
        <v>348</v>
      </c>
      <c r="BE690" s="148">
        <f>IF(N690="základní",J690,0)</f>
        <v>0</v>
      </c>
      <c r="BF690" s="148">
        <f>IF(N690="snížená",J690,0)</f>
        <v>0</v>
      </c>
      <c r="BG690" s="148">
        <f>IF(N690="zákl. přenesená",J690,0)</f>
        <v>0</v>
      </c>
      <c r="BH690" s="148">
        <f>IF(N690="sníž. přenesená",J690,0)</f>
        <v>0</v>
      </c>
      <c r="BI690" s="148">
        <f>IF(N690="nulová",J690,0)</f>
        <v>0</v>
      </c>
      <c r="BJ690" s="17" t="s">
        <v>85</v>
      </c>
      <c r="BK690" s="148">
        <f>ROUND(I690*H690,2)</f>
        <v>0</v>
      </c>
      <c r="BL690" s="17" t="s">
        <v>133</v>
      </c>
      <c r="BM690" s="147" t="s">
        <v>2796</v>
      </c>
    </row>
    <row r="691" spans="2:65" s="1" customFormat="1" ht="10.199999999999999">
      <c r="B691" s="33"/>
      <c r="D691" s="149" t="s">
        <v>358</v>
      </c>
      <c r="F691" s="150" t="s">
        <v>2040</v>
      </c>
      <c r="I691" s="151"/>
      <c r="L691" s="33"/>
      <c r="M691" s="152"/>
      <c r="T691" s="54"/>
      <c r="AT691" s="17" t="s">
        <v>358</v>
      </c>
      <c r="AU691" s="17" t="s">
        <v>113</v>
      </c>
    </row>
    <row r="692" spans="2:65" s="12" customFormat="1" ht="10.199999999999999">
      <c r="B692" s="153"/>
      <c r="D692" s="154" t="s">
        <v>360</v>
      </c>
      <c r="E692" s="155" t="s">
        <v>32</v>
      </c>
      <c r="F692" s="156" t="s">
        <v>361</v>
      </c>
      <c r="H692" s="155" t="s">
        <v>32</v>
      </c>
      <c r="I692" s="157"/>
      <c r="L692" s="153"/>
      <c r="M692" s="158"/>
      <c r="T692" s="159"/>
      <c r="AT692" s="155" t="s">
        <v>360</v>
      </c>
      <c r="AU692" s="155" t="s">
        <v>113</v>
      </c>
      <c r="AV692" s="12" t="s">
        <v>85</v>
      </c>
      <c r="AW692" s="12" t="s">
        <v>39</v>
      </c>
      <c r="AX692" s="12" t="s">
        <v>78</v>
      </c>
      <c r="AY692" s="155" t="s">
        <v>348</v>
      </c>
    </row>
    <row r="693" spans="2:65" s="12" customFormat="1" ht="10.199999999999999">
      <c r="B693" s="153"/>
      <c r="D693" s="154" t="s">
        <v>360</v>
      </c>
      <c r="E693" s="155" t="s">
        <v>32</v>
      </c>
      <c r="F693" s="156" t="s">
        <v>362</v>
      </c>
      <c r="H693" s="155" t="s">
        <v>32</v>
      </c>
      <c r="I693" s="157"/>
      <c r="L693" s="153"/>
      <c r="M693" s="158"/>
      <c r="T693" s="159"/>
      <c r="AT693" s="155" t="s">
        <v>360</v>
      </c>
      <c r="AU693" s="155" t="s">
        <v>113</v>
      </c>
      <c r="AV693" s="12" t="s">
        <v>85</v>
      </c>
      <c r="AW693" s="12" t="s">
        <v>39</v>
      </c>
      <c r="AX693" s="12" t="s">
        <v>78</v>
      </c>
      <c r="AY693" s="155" t="s">
        <v>348</v>
      </c>
    </row>
    <row r="694" spans="2:65" s="12" customFormat="1" ht="10.199999999999999">
      <c r="B694" s="153"/>
      <c r="D694" s="154" t="s">
        <v>360</v>
      </c>
      <c r="E694" s="155" t="s">
        <v>32</v>
      </c>
      <c r="F694" s="156" t="s">
        <v>2793</v>
      </c>
      <c r="H694" s="155" t="s">
        <v>32</v>
      </c>
      <c r="I694" s="157"/>
      <c r="L694" s="153"/>
      <c r="M694" s="158"/>
      <c r="T694" s="159"/>
      <c r="AT694" s="155" t="s">
        <v>360</v>
      </c>
      <c r="AU694" s="155" t="s">
        <v>113</v>
      </c>
      <c r="AV694" s="12" t="s">
        <v>85</v>
      </c>
      <c r="AW694" s="12" t="s">
        <v>39</v>
      </c>
      <c r="AX694" s="12" t="s">
        <v>78</v>
      </c>
      <c r="AY694" s="155" t="s">
        <v>348</v>
      </c>
    </row>
    <row r="695" spans="2:65" s="13" customFormat="1" ht="10.199999999999999">
      <c r="B695" s="160"/>
      <c r="D695" s="154" t="s">
        <v>360</v>
      </c>
      <c r="E695" s="162" t="s">
        <v>32</v>
      </c>
      <c r="F695" s="170" t="s">
        <v>222</v>
      </c>
      <c r="H695" s="163">
        <v>14.77</v>
      </c>
      <c r="I695" s="164"/>
      <c r="L695" s="160"/>
      <c r="M695" s="165"/>
      <c r="T695" s="166"/>
      <c r="AT695" s="161" t="s">
        <v>360</v>
      </c>
      <c r="AU695" s="161" t="s">
        <v>113</v>
      </c>
      <c r="AV695" s="13" t="s">
        <v>87</v>
      </c>
      <c r="AW695" s="13" t="s">
        <v>39</v>
      </c>
      <c r="AX695" s="13" t="s">
        <v>85</v>
      </c>
      <c r="AY695" s="161" t="s">
        <v>348</v>
      </c>
    </row>
    <row r="696" spans="2:65" s="1" customFormat="1" ht="10.199999999999999">
      <c r="B696" s="33"/>
      <c r="D696" s="154" t="s">
        <v>376</v>
      </c>
      <c r="F696" s="167" t="s">
        <v>2794</v>
      </c>
      <c r="L696" s="33"/>
      <c r="M696" s="152"/>
      <c r="T696" s="54"/>
      <c r="AU696" s="17" t="s">
        <v>113</v>
      </c>
    </row>
    <row r="697" spans="2:65" s="1" customFormat="1" ht="10.199999999999999">
      <c r="B697" s="33"/>
      <c r="D697" s="154" t="s">
        <v>376</v>
      </c>
      <c r="F697" s="168" t="s">
        <v>2795</v>
      </c>
      <c r="H697" s="169">
        <v>14.77</v>
      </c>
      <c r="L697" s="33"/>
      <c r="M697" s="152"/>
      <c r="T697" s="54"/>
      <c r="AU697" s="17" t="s">
        <v>113</v>
      </c>
    </row>
    <row r="698" spans="2:65" s="1" customFormat="1" ht="62.7" customHeight="1">
      <c r="B698" s="33"/>
      <c r="C698" s="136" t="s">
        <v>901</v>
      </c>
      <c r="D698" s="136" t="s">
        <v>352</v>
      </c>
      <c r="E698" s="137" t="s">
        <v>2041</v>
      </c>
      <c r="F698" s="138" t="s">
        <v>2042</v>
      </c>
      <c r="G698" s="139" t="s">
        <v>420</v>
      </c>
      <c r="H698" s="140">
        <v>14.77</v>
      </c>
      <c r="I698" s="141"/>
      <c r="J698" s="142">
        <f>ROUND(I698*H698,2)</f>
        <v>0</v>
      </c>
      <c r="K698" s="138" t="s">
        <v>356</v>
      </c>
      <c r="L698" s="33"/>
      <c r="M698" s="143" t="s">
        <v>32</v>
      </c>
      <c r="N698" s="144" t="s">
        <v>49</v>
      </c>
      <c r="P698" s="145">
        <f>O698*H698</f>
        <v>0</v>
      </c>
      <c r="Q698" s="145">
        <v>0</v>
      </c>
      <c r="R698" s="145">
        <f>Q698*H698</f>
        <v>0</v>
      </c>
      <c r="S698" s="145">
        <v>0</v>
      </c>
      <c r="T698" s="146">
        <f>S698*H698</f>
        <v>0</v>
      </c>
      <c r="AR698" s="147" t="s">
        <v>133</v>
      </c>
      <c r="AT698" s="147" t="s">
        <v>352</v>
      </c>
      <c r="AU698" s="147" t="s">
        <v>113</v>
      </c>
      <c r="AY698" s="17" t="s">
        <v>348</v>
      </c>
      <c r="BE698" s="148">
        <f>IF(N698="základní",J698,0)</f>
        <v>0</v>
      </c>
      <c r="BF698" s="148">
        <f>IF(N698="snížená",J698,0)</f>
        <v>0</v>
      </c>
      <c r="BG698" s="148">
        <f>IF(N698="zákl. přenesená",J698,0)</f>
        <v>0</v>
      </c>
      <c r="BH698" s="148">
        <f>IF(N698="sníž. přenesená",J698,0)</f>
        <v>0</v>
      </c>
      <c r="BI698" s="148">
        <f>IF(N698="nulová",J698,0)</f>
        <v>0</v>
      </c>
      <c r="BJ698" s="17" t="s">
        <v>85</v>
      </c>
      <c r="BK698" s="148">
        <f>ROUND(I698*H698,2)</f>
        <v>0</v>
      </c>
      <c r="BL698" s="17" t="s">
        <v>133</v>
      </c>
      <c r="BM698" s="147" t="s">
        <v>2797</v>
      </c>
    </row>
    <row r="699" spans="2:65" s="1" customFormat="1" ht="10.199999999999999">
      <c r="B699" s="33"/>
      <c r="D699" s="149" t="s">
        <v>358</v>
      </c>
      <c r="F699" s="150" t="s">
        <v>2044</v>
      </c>
      <c r="I699" s="151"/>
      <c r="L699" s="33"/>
      <c r="M699" s="152"/>
      <c r="T699" s="54"/>
      <c r="AT699" s="17" t="s">
        <v>358</v>
      </c>
      <c r="AU699" s="17" t="s">
        <v>113</v>
      </c>
    </row>
    <row r="700" spans="2:65" s="12" customFormat="1" ht="10.199999999999999">
      <c r="B700" s="153"/>
      <c r="D700" s="154" t="s">
        <v>360</v>
      </c>
      <c r="E700" s="155" t="s">
        <v>32</v>
      </c>
      <c r="F700" s="156" t="s">
        <v>361</v>
      </c>
      <c r="H700" s="155" t="s">
        <v>32</v>
      </c>
      <c r="I700" s="157"/>
      <c r="L700" s="153"/>
      <c r="M700" s="158"/>
      <c r="T700" s="159"/>
      <c r="AT700" s="155" t="s">
        <v>360</v>
      </c>
      <c r="AU700" s="155" t="s">
        <v>113</v>
      </c>
      <c r="AV700" s="12" t="s">
        <v>85</v>
      </c>
      <c r="AW700" s="12" t="s">
        <v>39</v>
      </c>
      <c r="AX700" s="12" t="s">
        <v>78</v>
      </c>
      <c r="AY700" s="155" t="s">
        <v>348</v>
      </c>
    </row>
    <row r="701" spans="2:65" s="12" customFormat="1" ht="10.199999999999999">
      <c r="B701" s="153"/>
      <c r="D701" s="154" t="s">
        <v>360</v>
      </c>
      <c r="E701" s="155" t="s">
        <v>32</v>
      </c>
      <c r="F701" s="156" t="s">
        <v>362</v>
      </c>
      <c r="H701" s="155" t="s">
        <v>32</v>
      </c>
      <c r="I701" s="157"/>
      <c r="L701" s="153"/>
      <c r="M701" s="158"/>
      <c r="T701" s="159"/>
      <c r="AT701" s="155" t="s">
        <v>360</v>
      </c>
      <c r="AU701" s="155" t="s">
        <v>113</v>
      </c>
      <c r="AV701" s="12" t="s">
        <v>85</v>
      </c>
      <c r="AW701" s="12" t="s">
        <v>39</v>
      </c>
      <c r="AX701" s="12" t="s">
        <v>78</v>
      </c>
      <c r="AY701" s="155" t="s">
        <v>348</v>
      </c>
    </row>
    <row r="702" spans="2:65" s="12" customFormat="1" ht="10.199999999999999">
      <c r="B702" s="153"/>
      <c r="D702" s="154" t="s">
        <v>360</v>
      </c>
      <c r="E702" s="155" t="s">
        <v>32</v>
      </c>
      <c r="F702" s="156" t="s">
        <v>2793</v>
      </c>
      <c r="H702" s="155" t="s">
        <v>32</v>
      </c>
      <c r="I702" s="157"/>
      <c r="L702" s="153"/>
      <c r="M702" s="158"/>
      <c r="T702" s="159"/>
      <c r="AT702" s="155" t="s">
        <v>360</v>
      </c>
      <c r="AU702" s="155" t="s">
        <v>113</v>
      </c>
      <c r="AV702" s="12" t="s">
        <v>85</v>
      </c>
      <c r="AW702" s="12" t="s">
        <v>39</v>
      </c>
      <c r="AX702" s="12" t="s">
        <v>78</v>
      </c>
      <c r="AY702" s="155" t="s">
        <v>348</v>
      </c>
    </row>
    <row r="703" spans="2:65" s="13" customFormat="1" ht="10.199999999999999">
      <c r="B703" s="160"/>
      <c r="D703" s="154" t="s">
        <v>360</v>
      </c>
      <c r="E703" s="162" t="s">
        <v>32</v>
      </c>
      <c r="F703" s="170" t="s">
        <v>222</v>
      </c>
      <c r="H703" s="163">
        <v>14.77</v>
      </c>
      <c r="I703" s="164"/>
      <c r="L703" s="160"/>
      <c r="M703" s="165"/>
      <c r="T703" s="166"/>
      <c r="AT703" s="161" t="s">
        <v>360</v>
      </c>
      <c r="AU703" s="161" t="s">
        <v>113</v>
      </c>
      <c r="AV703" s="13" t="s">
        <v>87</v>
      </c>
      <c r="AW703" s="13" t="s">
        <v>39</v>
      </c>
      <c r="AX703" s="13" t="s">
        <v>85</v>
      </c>
      <c r="AY703" s="161" t="s">
        <v>348</v>
      </c>
    </row>
    <row r="704" spans="2:65" s="1" customFormat="1" ht="10.199999999999999">
      <c r="B704" s="33"/>
      <c r="D704" s="154" t="s">
        <v>376</v>
      </c>
      <c r="F704" s="167" t="s">
        <v>2794</v>
      </c>
      <c r="L704" s="33"/>
      <c r="M704" s="152"/>
      <c r="T704" s="54"/>
      <c r="AU704" s="17" t="s">
        <v>113</v>
      </c>
    </row>
    <row r="705" spans="2:65" s="1" customFormat="1" ht="10.199999999999999">
      <c r="B705" s="33"/>
      <c r="D705" s="154" t="s">
        <v>376</v>
      </c>
      <c r="F705" s="168" t="s">
        <v>2795</v>
      </c>
      <c r="H705" s="169">
        <v>14.77</v>
      </c>
      <c r="L705" s="33"/>
      <c r="M705" s="152"/>
      <c r="T705" s="54"/>
      <c r="AU705" s="17" t="s">
        <v>113</v>
      </c>
    </row>
    <row r="706" spans="2:65" s="1" customFormat="1" ht="16.5" customHeight="1">
      <c r="B706" s="33"/>
      <c r="C706" s="178" t="s">
        <v>907</v>
      </c>
      <c r="D706" s="178" t="s">
        <v>496</v>
      </c>
      <c r="E706" s="179" t="s">
        <v>2045</v>
      </c>
      <c r="F706" s="180" t="s">
        <v>2046</v>
      </c>
      <c r="G706" s="181" t="s">
        <v>408</v>
      </c>
      <c r="H706" s="182">
        <v>1.329</v>
      </c>
      <c r="I706" s="183"/>
      <c r="J706" s="184">
        <f>ROUND(I706*H706,2)</f>
        <v>0</v>
      </c>
      <c r="K706" s="180" t="s">
        <v>356</v>
      </c>
      <c r="L706" s="185"/>
      <c r="M706" s="186" t="s">
        <v>32</v>
      </c>
      <c r="N706" s="187" t="s">
        <v>49</v>
      </c>
      <c r="P706" s="145">
        <f>O706*H706</f>
        <v>0</v>
      </c>
      <c r="Q706" s="145">
        <v>1</v>
      </c>
      <c r="R706" s="145">
        <f>Q706*H706</f>
        <v>1.329</v>
      </c>
      <c r="S706" s="145">
        <v>0</v>
      </c>
      <c r="T706" s="146">
        <f>S706*H706</f>
        <v>0</v>
      </c>
      <c r="AR706" s="147" t="s">
        <v>433</v>
      </c>
      <c r="AT706" s="147" t="s">
        <v>496</v>
      </c>
      <c r="AU706" s="147" t="s">
        <v>113</v>
      </c>
      <c r="AY706" s="17" t="s">
        <v>348</v>
      </c>
      <c r="BE706" s="148">
        <f>IF(N706="základní",J706,0)</f>
        <v>0</v>
      </c>
      <c r="BF706" s="148">
        <f>IF(N706="snížená",J706,0)</f>
        <v>0</v>
      </c>
      <c r="BG706" s="148">
        <f>IF(N706="zákl. přenesená",J706,0)</f>
        <v>0</v>
      </c>
      <c r="BH706" s="148">
        <f>IF(N706="sníž. přenesená",J706,0)</f>
        <v>0</v>
      </c>
      <c r="BI706" s="148">
        <f>IF(N706="nulová",J706,0)</f>
        <v>0</v>
      </c>
      <c r="BJ706" s="17" t="s">
        <v>85</v>
      </c>
      <c r="BK706" s="148">
        <f>ROUND(I706*H706,2)</f>
        <v>0</v>
      </c>
      <c r="BL706" s="17" t="s">
        <v>133</v>
      </c>
      <c r="BM706" s="147" t="s">
        <v>2798</v>
      </c>
    </row>
    <row r="707" spans="2:65" s="13" customFormat="1" ht="10.199999999999999">
      <c r="B707" s="160"/>
      <c r="D707" s="154" t="s">
        <v>360</v>
      </c>
      <c r="F707" s="162" t="s">
        <v>2799</v>
      </c>
      <c r="H707" s="163">
        <v>1.329</v>
      </c>
      <c r="I707" s="164"/>
      <c r="L707" s="160"/>
      <c r="M707" s="165"/>
      <c r="T707" s="166"/>
      <c r="AT707" s="161" t="s">
        <v>360</v>
      </c>
      <c r="AU707" s="161" t="s">
        <v>113</v>
      </c>
      <c r="AV707" s="13" t="s">
        <v>87</v>
      </c>
      <c r="AW707" s="13" t="s">
        <v>4</v>
      </c>
      <c r="AX707" s="13" t="s">
        <v>85</v>
      </c>
      <c r="AY707" s="161" t="s">
        <v>348</v>
      </c>
    </row>
    <row r="708" spans="2:65" s="1" customFormat="1" ht="62.7" customHeight="1">
      <c r="B708" s="33"/>
      <c r="C708" s="136" t="s">
        <v>912</v>
      </c>
      <c r="D708" s="136" t="s">
        <v>352</v>
      </c>
      <c r="E708" s="137" t="s">
        <v>2049</v>
      </c>
      <c r="F708" s="138" t="s">
        <v>2050</v>
      </c>
      <c r="G708" s="139" t="s">
        <v>420</v>
      </c>
      <c r="H708" s="140">
        <v>14.77</v>
      </c>
      <c r="I708" s="141"/>
      <c r="J708" s="142">
        <f>ROUND(I708*H708,2)</f>
        <v>0</v>
      </c>
      <c r="K708" s="138" t="s">
        <v>356</v>
      </c>
      <c r="L708" s="33"/>
      <c r="M708" s="143" t="s">
        <v>32</v>
      </c>
      <c r="N708" s="144" t="s">
        <v>49</v>
      </c>
      <c r="P708" s="145">
        <f>O708*H708</f>
        <v>0</v>
      </c>
      <c r="Q708" s="145">
        <v>0</v>
      </c>
      <c r="R708" s="145">
        <f>Q708*H708</f>
        <v>0</v>
      </c>
      <c r="S708" s="145">
        <v>0</v>
      </c>
      <c r="T708" s="146">
        <f>S708*H708</f>
        <v>0</v>
      </c>
      <c r="AR708" s="147" t="s">
        <v>133</v>
      </c>
      <c r="AT708" s="147" t="s">
        <v>352</v>
      </c>
      <c r="AU708" s="147" t="s">
        <v>113</v>
      </c>
      <c r="AY708" s="17" t="s">
        <v>348</v>
      </c>
      <c r="BE708" s="148">
        <f>IF(N708="základní",J708,0)</f>
        <v>0</v>
      </c>
      <c r="BF708" s="148">
        <f>IF(N708="snížená",J708,0)</f>
        <v>0</v>
      </c>
      <c r="BG708" s="148">
        <f>IF(N708="zákl. přenesená",J708,0)</f>
        <v>0</v>
      </c>
      <c r="BH708" s="148">
        <f>IF(N708="sníž. přenesená",J708,0)</f>
        <v>0</v>
      </c>
      <c r="BI708" s="148">
        <f>IF(N708="nulová",J708,0)</f>
        <v>0</v>
      </c>
      <c r="BJ708" s="17" t="s">
        <v>85</v>
      </c>
      <c r="BK708" s="148">
        <f>ROUND(I708*H708,2)</f>
        <v>0</v>
      </c>
      <c r="BL708" s="17" t="s">
        <v>133</v>
      </c>
      <c r="BM708" s="147" t="s">
        <v>2800</v>
      </c>
    </row>
    <row r="709" spans="2:65" s="1" customFormat="1" ht="10.199999999999999">
      <c r="B709" s="33"/>
      <c r="D709" s="149" t="s">
        <v>358</v>
      </c>
      <c r="F709" s="150" t="s">
        <v>2052</v>
      </c>
      <c r="I709" s="151"/>
      <c r="L709" s="33"/>
      <c r="M709" s="152"/>
      <c r="T709" s="54"/>
      <c r="AT709" s="17" t="s">
        <v>358</v>
      </c>
      <c r="AU709" s="17" t="s">
        <v>113</v>
      </c>
    </row>
    <row r="710" spans="2:65" s="12" customFormat="1" ht="10.199999999999999">
      <c r="B710" s="153"/>
      <c r="D710" s="154" t="s">
        <v>360</v>
      </c>
      <c r="E710" s="155" t="s">
        <v>32</v>
      </c>
      <c r="F710" s="156" t="s">
        <v>361</v>
      </c>
      <c r="H710" s="155" t="s">
        <v>32</v>
      </c>
      <c r="I710" s="157"/>
      <c r="L710" s="153"/>
      <c r="M710" s="158"/>
      <c r="T710" s="159"/>
      <c r="AT710" s="155" t="s">
        <v>360</v>
      </c>
      <c r="AU710" s="155" t="s">
        <v>113</v>
      </c>
      <c r="AV710" s="12" t="s">
        <v>85</v>
      </c>
      <c r="AW710" s="12" t="s">
        <v>39</v>
      </c>
      <c r="AX710" s="12" t="s">
        <v>78</v>
      </c>
      <c r="AY710" s="155" t="s">
        <v>348</v>
      </c>
    </row>
    <row r="711" spans="2:65" s="12" customFormat="1" ht="10.199999999999999">
      <c r="B711" s="153"/>
      <c r="D711" s="154" t="s">
        <v>360</v>
      </c>
      <c r="E711" s="155" t="s">
        <v>32</v>
      </c>
      <c r="F711" s="156" t="s">
        <v>362</v>
      </c>
      <c r="H711" s="155" t="s">
        <v>32</v>
      </c>
      <c r="I711" s="157"/>
      <c r="L711" s="153"/>
      <c r="M711" s="158"/>
      <c r="T711" s="159"/>
      <c r="AT711" s="155" t="s">
        <v>360</v>
      </c>
      <c r="AU711" s="155" t="s">
        <v>113</v>
      </c>
      <c r="AV711" s="12" t="s">
        <v>85</v>
      </c>
      <c r="AW711" s="12" t="s">
        <v>39</v>
      </c>
      <c r="AX711" s="12" t="s">
        <v>78</v>
      </c>
      <c r="AY711" s="155" t="s">
        <v>348</v>
      </c>
    </row>
    <row r="712" spans="2:65" s="12" customFormat="1" ht="10.199999999999999">
      <c r="B712" s="153"/>
      <c r="D712" s="154" t="s">
        <v>360</v>
      </c>
      <c r="E712" s="155" t="s">
        <v>32</v>
      </c>
      <c r="F712" s="156" t="s">
        <v>2793</v>
      </c>
      <c r="H712" s="155" t="s">
        <v>32</v>
      </c>
      <c r="I712" s="157"/>
      <c r="L712" s="153"/>
      <c r="M712" s="158"/>
      <c r="T712" s="159"/>
      <c r="AT712" s="155" t="s">
        <v>360</v>
      </c>
      <c r="AU712" s="155" t="s">
        <v>113</v>
      </c>
      <c r="AV712" s="12" t="s">
        <v>85</v>
      </c>
      <c r="AW712" s="12" t="s">
        <v>39</v>
      </c>
      <c r="AX712" s="12" t="s">
        <v>78</v>
      </c>
      <c r="AY712" s="155" t="s">
        <v>348</v>
      </c>
    </row>
    <row r="713" spans="2:65" s="13" customFormat="1" ht="10.199999999999999">
      <c r="B713" s="160"/>
      <c r="D713" s="154" t="s">
        <v>360</v>
      </c>
      <c r="E713" s="162" t="s">
        <v>32</v>
      </c>
      <c r="F713" s="170" t="s">
        <v>222</v>
      </c>
      <c r="H713" s="163">
        <v>14.77</v>
      </c>
      <c r="I713" s="164"/>
      <c r="L713" s="160"/>
      <c r="M713" s="165"/>
      <c r="T713" s="166"/>
      <c r="AT713" s="161" t="s">
        <v>360</v>
      </c>
      <c r="AU713" s="161" t="s">
        <v>113</v>
      </c>
      <c r="AV713" s="13" t="s">
        <v>87</v>
      </c>
      <c r="AW713" s="13" t="s">
        <v>39</v>
      </c>
      <c r="AX713" s="13" t="s">
        <v>85</v>
      </c>
      <c r="AY713" s="161" t="s">
        <v>348</v>
      </c>
    </row>
    <row r="714" spans="2:65" s="1" customFormat="1" ht="10.199999999999999">
      <c r="B714" s="33"/>
      <c r="D714" s="154" t="s">
        <v>376</v>
      </c>
      <c r="F714" s="167" t="s">
        <v>2794</v>
      </c>
      <c r="L714" s="33"/>
      <c r="M714" s="152"/>
      <c r="T714" s="54"/>
      <c r="AU714" s="17" t="s">
        <v>113</v>
      </c>
    </row>
    <row r="715" spans="2:65" s="1" customFormat="1" ht="10.199999999999999">
      <c r="B715" s="33"/>
      <c r="D715" s="154" t="s">
        <v>376</v>
      </c>
      <c r="F715" s="168" t="s">
        <v>2795</v>
      </c>
      <c r="H715" s="169">
        <v>14.77</v>
      </c>
      <c r="L715" s="33"/>
      <c r="M715" s="152"/>
      <c r="T715" s="54"/>
      <c r="AU715" s="17" t="s">
        <v>113</v>
      </c>
    </row>
    <row r="716" spans="2:65" s="1" customFormat="1" ht="16.5" customHeight="1">
      <c r="B716" s="33"/>
      <c r="C716" s="178" t="s">
        <v>916</v>
      </c>
      <c r="D716" s="178" t="s">
        <v>496</v>
      </c>
      <c r="E716" s="179" t="s">
        <v>838</v>
      </c>
      <c r="F716" s="180" t="s">
        <v>839</v>
      </c>
      <c r="G716" s="181" t="s">
        <v>408</v>
      </c>
      <c r="H716" s="182">
        <v>2.1269999999999998</v>
      </c>
      <c r="I716" s="183"/>
      <c r="J716" s="184">
        <f>ROUND(I716*H716,2)</f>
        <v>0</v>
      </c>
      <c r="K716" s="180" t="s">
        <v>356</v>
      </c>
      <c r="L716" s="185"/>
      <c r="M716" s="186" t="s">
        <v>32</v>
      </c>
      <c r="N716" s="187" t="s">
        <v>49</v>
      </c>
      <c r="P716" s="145">
        <f>O716*H716</f>
        <v>0</v>
      </c>
      <c r="Q716" s="145">
        <v>1</v>
      </c>
      <c r="R716" s="145">
        <f>Q716*H716</f>
        <v>2.1269999999999998</v>
      </c>
      <c r="S716" s="145">
        <v>0</v>
      </c>
      <c r="T716" s="146">
        <f>S716*H716</f>
        <v>0</v>
      </c>
      <c r="AR716" s="147" t="s">
        <v>433</v>
      </c>
      <c r="AT716" s="147" t="s">
        <v>496</v>
      </c>
      <c r="AU716" s="147" t="s">
        <v>113</v>
      </c>
      <c r="AY716" s="17" t="s">
        <v>348</v>
      </c>
      <c r="BE716" s="148">
        <f>IF(N716="základní",J716,0)</f>
        <v>0</v>
      </c>
      <c r="BF716" s="148">
        <f>IF(N716="snížená",J716,0)</f>
        <v>0</v>
      </c>
      <c r="BG716" s="148">
        <f>IF(N716="zákl. přenesená",J716,0)</f>
        <v>0</v>
      </c>
      <c r="BH716" s="148">
        <f>IF(N716="sníž. přenesená",J716,0)</f>
        <v>0</v>
      </c>
      <c r="BI716" s="148">
        <f>IF(N716="nulová",J716,0)</f>
        <v>0</v>
      </c>
      <c r="BJ716" s="17" t="s">
        <v>85</v>
      </c>
      <c r="BK716" s="148">
        <f>ROUND(I716*H716,2)</f>
        <v>0</v>
      </c>
      <c r="BL716" s="17" t="s">
        <v>133</v>
      </c>
      <c r="BM716" s="147" t="s">
        <v>2801</v>
      </c>
    </row>
    <row r="717" spans="2:65" s="13" customFormat="1" ht="10.199999999999999">
      <c r="B717" s="160"/>
      <c r="D717" s="154" t="s">
        <v>360</v>
      </c>
      <c r="F717" s="162" t="s">
        <v>2802</v>
      </c>
      <c r="H717" s="163">
        <v>2.1269999999999998</v>
      </c>
      <c r="I717" s="164"/>
      <c r="L717" s="160"/>
      <c r="M717" s="165"/>
      <c r="T717" s="166"/>
      <c r="AT717" s="161" t="s">
        <v>360</v>
      </c>
      <c r="AU717" s="161" t="s">
        <v>113</v>
      </c>
      <c r="AV717" s="13" t="s">
        <v>87</v>
      </c>
      <c r="AW717" s="13" t="s">
        <v>4</v>
      </c>
      <c r="AX717" s="13" t="s">
        <v>85</v>
      </c>
      <c r="AY717" s="161" t="s">
        <v>348</v>
      </c>
    </row>
    <row r="718" spans="2:65" s="1" customFormat="1" ht="44.25" customHeight="1">
      <c r="B718" s="33"/>
      <c r="C718" s="136" t="s">
        <v>921</v>
      </c>
      <c r="D718" s="136" t="s">
        <v>352</v>
      </c>
      <c r="E718" s="137" t="s">
        <v>2055</v>
      </c>
      <c r="F718" s="138" t="s">
        <v>2056</v>
      </c>
      <c r="G718" s="139" t="s">
        <v>420</v>
      </c>
      <c r="H718" s="140">
        <v>14.77</v>
      </c>
      <c r="I718" s="141"/>
      <c r="J718" s="142">
        <f>ROUND(I718*H718,2)</f>
        <v>0</v>
      </c>
      <c r="K718" s="138" t="s">
        <v>356</v>
      </c>
      <c r="L718" s="33"/>
      <c r="M718" s="143" t="s">
        <v>32</v>
      </c>
      <c r="N718" s="144" t="s">
        <v>49</v>
      </c>
      <c r="P718" s="145">
        <f>O718*H718</f>
        <v>0</v>
      </c>
      <c r="Q718" s="145">
        <v>0</v>
      </c>
      <c r="R718" s="145">
        <f>Q718*H718</f>
        <v>0</v>
      </c>
      <c r="S718" s="145">
        <v>0</v>
      </c>
      <c r="T718" s="146">
        <f>S718*H718</f>
        <v>0</v>
      </c>
      <c r="AR718" s="147" t="s">
        <v>133</v>
      </c>
      <c r="AT718" s="147" t="s">
        <v>352</v>
      </c>
      <c r="AU718" s="147" t="s">
        <v>113</v>
      </c>
      <c r="AY718" s="17" t="s">
        <v>348</v>
      </c>
      <c r="BE718" s="148">
        <f>IF(N718="základní",J718,0)</f>
        <v>0</v>
      </c>
      <c r="BF718" s="148">
        <f>IF(N718="snížená",J718,0)</f>
        <v>0</v>
      </c>
      <c r="BG718" s="148">
        <f>IF(N718="zákl. přenesená",J718,0)</f>
        <v>0</v>
      </c>
      <c r="BH718" s="148">
        <f>IF(N718="sníž. přenesená",J718,0)</f>
        <v>0</v>
      </c>
      <c r="BI718" s="148">
        <f>IF(N718="nulová",J718,0)</f>
        <v>0</v>
      </c>
      <c r="BJ718" s="17" t="s">
        <v>85</v>
      </c>
      <c r="BK718" s="148">
        <f>ROUND(I718*H718,2)</f>
        <v>0</v>
      </c>
      <c r="BL718" s="17" t="s">
        <v>133</v>
      </c>
      <c r="BM718" s="147" t="s">
        <v>2803</v>
      </c>
    </row>
    <row r="719" spans="2:65" s="1" customFormat="1" ht="10.199999999999999">
      <c r="B719" s="33"/>
      <c r="D719" s="149" t="s">
        <v>358</v>
      </c>
      <c r="F719" s="150" t="s">
        <v>2058</v>
      </c>
      <c r="I719" s="151"/>
      <c r="L719" s="33"/>
      <c r="M719" s="152"/>
      <c r="T719" s="54"/>
      <c r="AT719" s="17" t="s">
        <v>358</v>
      </c>
      <c r="AU719" s="17" t="s">
        <v>113</v>
      </c>
    </row>
    <row r="720" spans="2:65" s="12" customFormat="1" ht="10.199999999999999">
      <c r="B720" s="153"/>
      <c r="D720" s="154" t="s">
        <v>360</v>
      </c>
      <c r="E720" s="155" t="s">
        <v>32</v>
      </c>
      <c r="F720" s="156" t="s">
        <v>361</v>
      </c>
      <c r="H720" s="155" t="s">
        <v>32</v>
      </c>
      <c r="I720" s="157"/>
      <c r="L720" s="153"/>
      <c r="M720" s="158"/>
      <c r="T720" s="159"/>
      <c r="AT720" s="155" t="s">
        <v>360</v>
      </c>
      <c r="AU720" s="155" t="s">
        <v>113</v>
      </c>
      <c r="AV720" s="12" t="s">
        <v>85</v>
      </c>
      <c r="AW720" s="12" t="s">
        <v>39</v>
      </c>
      <c r="AX720" s="12" t="s">
        <v>78</v>
      </c>
      <c r="AY720" s="155" t="s">
        <v>348</v>
      </c>
    </row>
    <row r="721" spans="2:65" s="12" customFormat="1" ht="10.199999999999999">
      <c r="B721" s="153"/>
      <c r="D721" s="154" t="s">
        <v>360</v>
      </c>
      <c r="E721" s="155" t="s">
        <v>32</v>
      </c>
      <c r="F721" s="156" t="s">
        <v>362</v>
      </c>
      <c r="H721" s="155" t="s">
        <v>32</v>
      </c>
      <c r="I721" s="157"/>
      <c r="L721" s="153"/>
      <c r="M721" s="158"/>
      <c r="T721" s="159"/>
      <c r="AT721" s="155" t="s">
        <v>360</v>
      </c>
      <c r="AU721" s="155" t="s">
        <v>113</v>
      </c>
      <c r="AV721" s="12" t="s">
        <v>85</v>
      </c>
      <c r="AW721" s="12" t="s">
        <v>39</v>
      </c>
      <c r="AX721" s="12" t="s">
        <v>78</v>
      </c>
      <c r="AY721" s="155" t="s">
        <v>348</v>
      </c>
    </row>
    <row r="722" spans="2:65" s="12" customFormat="1" ht="10.199999999999999">
      <c r="B722" s="153"/>
      <c r="D722" s="154" t="s">
        <v>360</v>
      </c>
      <c r="E722" s="155" t="s">
        <v>32</v>
      </c>
      <c r="F722" s="156" t="s">
        <v>2793</v>
      </c>
      <c r="H722" s="155" t="s">
        <v>32</v>
      </c>
      <c r="I722" s="157"/>
      <c r="L722" s="153"/>
      <c r="M722" s="158"/>
      <c r="T722" s="159"/>
      <c r="AT722" s="155" t="s">
        <v>360</v>
      </c>
      <c r="AU722" s="155" t="s">
        <v>113</v>
      </c>
      <c r="AV722" s="12" t="s">
        <v>85</v>
      </c>
      <c r="AW722" s="12" t="s">
        <v>39</v>
      </c>
      <c r="AX722" s="12" t="s">
        <v>78</v>
      </c>
      <c r="AY722" s="155" t="s">
        <v>348</v>
      </c>
    </row>
    <row r="723" spans="2:65" s="13" customFormat="1" ht="10.199999999999999">
      <c r="B723" s="160"/>
      <c r="D723" s="154" t="s">
        <v>360</v>
      </c>
      <c r="E723" s="162" t="s">
        <v>32</v>
      </c>
      <c r="F723" s="170" t="s">
        <v>222</v>
      </c>
      <c r="H723" s="163">
        <v>14.77</v>
      </c>
      <c r="I723" s="164"/>
      <c r="L723" s="160"/>
      <c r="M723" s="165"/>
      <c r="T723" s="166"/>
      <c r="AT723" s="161" t="s">
        <v>360</v>
      </c>
      <c r="AU723" s="161" t="s">
        <v>113</v>
      </c>
      <c r="AV723" s="13" t="s">
        <v>87</v>
      </c>
      <c r="AW723" s="13" t="s">
        <v>39</v>
      </c>
      <c r="AX723" s="13" t="s">
        <v>85</v>
      </c>
      <c r="AY723" s="161" t="s">
        <v>348</v>
      </c>
    </row>
    <row r="724" spans="2:65" s="1" customFormat="1" ht="10.199999999999999">
      <c r="B724" s="33"/>
      <c r="D724" s="154" t="s">
        <v>376</v>
      </c>
      <c r="F724" s="167" t="s">
        <v>2794</v>
      </c>
      <c r="L724" s="33"/>
      <c r="M724" s="152"/>
      <c r="T724" s="54"/>
      <c r="AU724" s="17" t="s">
        <v>113</v>
      </c>
    </row>
    <row r="725" spans="2:65" s="1" customFormat="1" ht="10.199999999999999">
      <c r="B725" s="33"/>
      <c r="D725" s="154" t="s">
        <v>376</v>
      </c>
      <c r="F725" s="168" t="s">
        <v>2795</v>
      </c>
      <c r="H725" s="169">
        <v>14.77</v>
      </c>
      <c r="L725" s="33"/>
      <c r="M725" s="152"/>
      <c r="T725" s="54"/>
      <c r="AU725" s="17" t="s">
        <v>113</v>
      </c>
    </row>
    <row r="726" spans="2:65" s="1" customFormat="1" ht="24.15" customHeight="1">
      <c r="B726" s="33"/>
      <c r="C726" s="136" t="s">
        <v>925</v>
      </c>
      <c r="D726" s="136" t="s">
        <v>352</v>
      </c>
      <c r="E726" s="137" t="s">
        <v>585</v>
      </c>
      <c r="F726" s="138" t="s">
        <v>586</v>
      </c>
      <c r="G726" s="139" t="s">
        <v>420</v>
      </c>
      <c r="H726" s="140">
        <v>14.77</v>
      </c>
      <c r="I726" s="141"/>
      <c r="J726" s="142">
        <f>ROUND(I726*H726,2)</f>
        <v>0</v>
      </c>
      <c r="K726" s="138" t="s">
        <v>356</v>
      </c>
      <c r="L726" s="33"/>
      <c r="M726" s="143" t="s">
        <v>32</v>
      </c>
      <c r="N726" s="144" t="s">
        <v>49</v>
      </c>
      <c r="P726" s="145">
        <f>O726*H726</f>
        <v>0</v>
      </c>
      <c r="Q726" s="145">
        <v>6.8999999999999997E-4</v>
      </c>
      <c r="R726" s="145">
        <f>Q726*H726</f>
        <v>1.0191299999999999E-2</v>
      </c>
      <c r="S726" s="145">
        <v>0</v>
      </c>
      <c r="T726" s="146">
        <f>S726*H726</f>
        <v>0</v>
      </c>
      <c r="AR726" s="147" t="s">
        <v>133</v>
      </c>
      <c r="AT726" s="147" t="s">
        <v>352</v>
      </c>
      <c r="AU726" s="147" t="s">
        <v>113</v>
      </c>
      <c r="AY726" s="17" t="s">
        <v>348</v>
      </c>
      <c r="BE726" s="148">
        <f>IF(N726="základní",J726,0)</f>
        <v>0</v>
      </c>
      <c r="BF726" s="148">
        <f>IF(N726="snížená",J726,0)</f>
        <v>0</v>
      </c>
      <c r="BG726" s="148">
        <f>IF(N726="zákl. přenesená",J726,0)</f>
        <v>0</v>
      </c>
      <c r="BH726" s="148">
        <f>IF(N726="sníž. přenesená",J726,0)</f>
        <v>0</v>
      </c>
      <c r="BI726" s="148">
        <f>IF(N726="nulová",J726,0)</f>
        <v>0</v>
      </c>
      <c r="BJ726" s="17" t="s">
        <v>85</v>
      </c>
      <c r="BK726" s="148">
        <f>ROUND(I726*H726,2)</f>
        <v>0</v>
      </c>
      <c r="BL726" s="17" t="s">
        <v>133</v>
      </c>
      <c r="BM726" s="147" t="s">
        <v>2804</v>
      </c>
    </row>
    <row r="727" spans="2:65" s="1" customFormat="1" ht="10.199999999999999">
      <c r="B727" s="33"/>
      <c r="D727" s="149" t="s">
        <v>358</v>
      </c>
      <c r="F727" s="150" t="s">
        <v>588</v>
      </c>
      <c r="I727" s="151"/>
      <c r="L727" s="33"/>
      <c r="M727" s="152"/>
      <c r="T727" s="54"/>
      <c r="AT727" s="17" t="s">
        <v>358</v>
      </c>
      <c r="AU727" s="17" t="s">
        <v>113</v>
      </c>
    </row>
    <row r="728" spans="2:65" s="12" customFormat="1" ht="10.199999999999999">
      <c r="B728" s="153"/>
      <c r="D728" s="154" t="s">
        <v>360</v>
      </c>
      <c r="E728" s="155" t="s">
        <v>32</v>
      </c>
      <c r="F728" s="156" t="s">
        <v>361</v>
      </c>
      <c r="H728" s="155" t="s">
        <v>32</v>
      </c>
      <c r="I728" s="157"/>
      <c r="L728" s="153"/>
      <c r="M728" s="158"/>
      <c r="T728" s="159"/>
      <c r="AT728" s="155" t="s">
        <v>360</v>
      </c>
      <c r="AU728" s="155" t="s">
        <v>113</v>
      </c>
      <c r="AV728" s="12" t="s">
        <v>85</v>
      </c>
      <c r="AW728" s="12" t="s">
        <v>39</v>
      </c>
      <c r="AX728" s="12" t="s">
        <v>78</v>
      </c>
      <c r="AY728" s="155" t="s">
        <v>348</v>
      </c>
    </row>
    <row r="729" spans="2:65" s="12" customFormat="1" ht="10.199999999999999">
      <c r="B729" s="153"/>
      <c r="D729" s="154" t="s">
        <v>360</v>
      </c>
      <c r="E729" s="155" t="s">
        <v>32</v>
      </c>
      <c r="F729" s="156" t="s">
        <v>362</v>
      </c>
      <c r="H729" s="155" t="s">
        <v>32</v>
      </c>
      <c r="I729" s="157"/>
      <c r="L729" s="153"/>
      <c r="M729" s="158"/>
      <c r="T729" s="159"/>
      <c r="AT729" s="155" t="s">
        <v>360</v>
      </c>
      <c r="AU729" s="155" t="s">
        <v>113</v>
      </c>
      <c r="AV729" s="12" t="s">
        <v>85</v>
      </c>
      <c r="AW729" s="12" t="s">
        <v>39</v>
      </c>
      <c r="AX729" s="12" t="s">
        <v>78</v>
      </c>
      <c r="AY729" s="155" t="s">
        <v>348</v>
      </c>
    </row>
    <row r="730" spans="2:65" s="12" customFormat="1" ht="10.199999999999999">
      <c r="B730" s="153"/>
      <c r="D730" s="154" t="s">
        <v>360</v>
      </c>
      <c r="E730" s="155" t="s">
        <v>32</v>
      </c>
      <c r="F730" s="156" t="s">
        <v>2793</v>
      </c>
      <c r="H730" s="155" t="s">
        <v>32</v>
      </c>
      <c r="I730" s="157"/>
      <c r="L730" s="153"/>
      <c r="M730" s="158"/>
      <c r="T730" s="159"/>
      <c r="AT730" s="155" t="s">
        <v>360</v>
      </c>
      <c r="AU730" s="155" t="s">
        <v>113</v>
      </c>
      <c r="AV730" s="12" t="s">
        <v>85</v>
      </c>
      <c r="AW730" s="12" t="s">
        <v>39</v>
      </c>
      <c r="AX730" s="12" t="s">
        <v>78</v>
      </c>
      <c r="AY730" s="155" t="s">
        <v>348</v>
      </c>
    </row>
    <row r="731" spans="2:65" s="13" customFormat="1" ht="10.199999999999999">
      <c r="B731" s="160"/>
      <c r="D731" s="154" t="s">
        <v>360</v>
      </c>
      <c r="E731" s="162" t="s">
        <v>32</v>
      </c>
      <c r="F731" s="170" t="s">
        <v>222</v>
      </c>
      <c r="H731" s="163">
        <v>14.77</v>
      </c>
      <c r="I731" s="164"/>
      <c r="L731" s="160"/>
      <c r="M731" s="165"/>
      <c r="T731" s="166"/>
      <c r="AT731" s="161" t="s">
        <v>360</v>
      </c>
      <c r="AU731" s="161" t="s">
        <v>113</v>
      </c>
      <c r="AV731" s="13" t="s">
        <v>87</v>
      </c>
      <c r="AW731" s="13" t="s">
        <v>39</v>
      </c>
      <c r="AX731" s="13" t="s">
        <v>85</v>
      </c>
      <c r="AY731" s="161" t="s">
        <v>348</v>
      </c>
    </row>
    <row r="732" spans="2:65" s="1" customFormat="1" ht="10.199999999999999">
      <c r="B732" s="33"/>
      <c r="D732" s="154" t="s">
        <v>376</v>
      </c>
      <c r="F732" s="167" t="s">
        <v>2794</v>
      </c>
      <c r="L732" s="33"/>
      <c r="M732" s="152"/>
      <c r="T732" s="54"/>
      <c r="AU732" s="17" t="s">
        <v>113</v>
      </c>
    </row>
    <row r="733" spans="2:65" s="1" customFormat="1" ht="10.199999999999999">
      <c r="B733" s="33"/>
      <c r="D733" s="154" t="s">
        <v>376</v>
      </c>
      <c r="F733" s="168" t="s">
        <v>2795</v>
      </c>
      <c r="H733" s="169">
        <v>14.77</v>
      </c>
      <c r="L733" s="33"/>
      <c r="M733" s="152"/>
      <c r="T733" s="54"/>
      <c r="AU733" s="17" t="s">
        <v>113</v>
      </c>
    </row>
    <row r="734" spans="2:65" s="11" customFormat="1" ht="22.8" customHeight="1">
      <c r="B734" s="124"/>
      <c r="D734" s="125" t="s">
        <v>77</v>
      </c>
      <c r="E734" s="134" t="s">
        <v>1397</v>
      </c>
      <c r="F734" s="134" t="s">
        <v>1398</v>
      </c>
      <c r="I734" s="127"/>
      <c r="J734" s="135">
        <f>BK734</f>
        <v>0</v>
      </c>
      <c r="L734" s="124"/>
      <c r="M734" s="129"/>
      <c r="P734" s="130">
        <f>SUM(P735:P736)</f>
        <v>0</v>
      </c>
      <c r="R734" s="130">
        <f>SUM(R735:R736)</f>
        <v>0</v>
      </c>
      <c r="T734" s="131">
        <f>SUM(T735:T736)</f>
        <v>0</v>
      </c>
      <c r="AR734" s="125" t="s">
        <v>85</v>
      </c>
      <c r="AT734" s="132" t="s">
        <v>77</v>
      </c>
      <c r="AU734" s="132" t="s">
        <v>85</v>
      </c>
      <c r="AY734" s="125" t="s">
        <v>348</v>
      </c>
      <c r="BK734" s="133">
        <f>SUM(BK735:BK736)</f>
        <v>0</v>
      </c>
    </row>
    <row r="735" spans="2:65" s="1" customFormat="1" ht="24.15" customHeight="1">
      <c r="B735" s="33"/>
      <c r="C735" s="136" t="s">
        <v>930</v>
      </c>
      <c r="D735" s="136" t="s">
        <v>352</v>
      </c>
      <c r="E735" s="137" t="s">
        <v>2060</v>
      </c>
      <c r="F735" s="138" t="s">
        <v>2061</v>
      </c>
      <c r="G735" s="139" t="s">
        <v>408</v>
      </c>
      <c r="H735" s="140">
        <v>69.802000000000007</v>
      </c>
      <c r="I735" s="141"/>
      <c r="J735" s="142">
        <f>ROUND(I735*H735,2)</f>
        <v>0</v>
      </c>
      <c r="K735" s="138" t="s">
        <v>356</v>
      </c>
      <c r="L735" s="33"/>
      <c r="M735" s="143" t="s">
        <v>32</v>
      </c>
      <c r="N735" s="144" t="s">
        <v>49</v>
      </c>
      <c r="P735" s="145">
        <f>O735*H735</f>
        <v>0</v>
      </c>
      <c r="Q735" s="145">
        <v>0</v>
      </c>
      <c r="R735" s="145">
        <f>Q735*H735</f>
        <v>0</v>
      </c>
      <c r="S735" s="145">
        <v>0</v>
      </c>
      <c r="T735" s="146">
        <f>S735*H735</f>
        <v>0</v>
      </c>
      <c r="AR735" s="147" t="s">
        <v>133</v>
      </c>
      <c r="AT735" s="147" t="s">
        <v>352</v>
      </c>
      <c r="AU735" s="147" t="s">
        <v>87</v>
      </c>
      <c r="AY735" s="17" t="s">
        <v>348</v>
      </c>
      <c r="BE735" s="148">
        <f>IF(N735="základní",J735,0)</f>
        <v>0</v>
      </c>
      <c r="BF735" s="148">
        <f>IF(N735="snížená",J735,0)</f>
        <v>0</v>
      </c>
      <c r="BG735" s="148">
        <f>IF(N735="zákl. přenesená",J735,0)</f>
        <v>0</v>
      </c>
      <c r="BH735" s="148">
        <f>IF(N735="sníž. přenesená",J735,0)</f>
        <v>0</v>
      </c>
      <c r="BI735" s="148">
        <f>IF(N735="nulová",J735,0)</f>
        <v>0</v>
      </c>
      <c r="BJ735" s="17" t="s">
        <v>85</v>
      </c>
      <c r="BK735" s="148">
        <f>ROUND(I735*H735,2)</f>
        <v>0</v>
      </c>
      <c r="BL735" s="17" t="s">
        <v>133</v>
      </c>
      <c r="BM735" s="147" t="s">
        <v>2805</v>
      </c>
    </row>
    <row r="736" spans="2:65" s="1" customFormat="1" ht="10.199999999999999">
      <c r="B736" s="33"/>
      <c r="D736" s="149" t="s">
        <v>358</v>
      </c>
      <c r="F736" s="150" t="s">
        <v>2063</v>
      </c>
      <c r="I736" s="151"/>
      <c r="L736" s="33"/>
      <c r="M736" s="192"/>
      <c r="N736" s="193"/>
      <c r="O736" s="193"/>
      <c r="P736" s="193"/>
      <c r="Q736" s="193"/>
      <c r="R736" s="193"/>
      <c r="S736" s="193"/>
      <c r="T736" s="194"/>
      <c r="AT736" s="17" t="s">
        <v>358</v>
      </c>
      <c r="AU736" s="17" t="s">
        <v>87</v>
      </c>
    </row>
    <row r="737" spans="2:12" s="1" customFormat="1" ht="6.9" customHeight="1">
      <c r="B737" s="42"/>
      <c r="C737" s="43"/>
      <c r="D737" s="43"/>
      <c r="E737" s="43"/>
      <c r="F737" s="43"/>
      <c r="G737" s="43"/>
      <c r="H737" s="43"/>
      <c r="I737" s="43"/>
      <c r="J737" s="43"/>
      <c r="K737" s="43"/>
      <c r="L737" s="33"/>
    </row>
  </sheetData>
  <sheetProtection algorithmName="SHA-512" hashValue="0cyEZ0hLWEB29Q0zQiKNbRbWM8XJfs5T63IUEfkgABUc3gcBsrcijslsFTbHGuLfFF/ITwKZ88TuJLzJes/5Dg==" saltValue="runeO90y4lTdsTbe+GQelArX8zUJsWPRkygBuprKQEdp9oaQ+4302lOXZ8k7GPKWiGKftTeC3MoQo3QP/eycaw==" spinCount="100000" sheet="1" objects="1" scenarios="1" formatColumns="0" formatRows="0" autoFilter="0"/>
  <autoFilter ref="C94:K736" xr:uid="{00000000-0009-0000-0000-000006000000}"/>
  <mergeCells count="12">
    <mergeCell ref="E87:H87"/>
    <mergeCell ref="L2:V2"/>
    <mergeCell ref="E50:H50"/>
    <mergeCell ref="E52:H52"/>
    <mergeCell ref="E54:H54"/>
    <mergeCell ref="E83:H83"/>
    <mergeCell ref="E85:H85"/>
    <mergeCell ref="E7:H7"/>
    <mergeCell ref="E9:H9"/>
    <mergeCell ref="E11:H11"/>
    <mergeCell ref="E20:H20"/>
    <mergeCell ref="E29:H29"/>
  </mergeCells>
  <hyperlinks>
    <hyperlink ref="F99" r:id="rId1" xr:uid="{00000000-0004-0000-0600-000000000000}"/>
    <hyperlink ref="F107" r:id="rId2" xr:uid="{00000000-0004-0000-0600-000001000000}"/>
    <hyperlink ref="F112" r:id="rId3" xr:uid="{00000000-0004-0000-0600-000002000000}"/>
    <hyperlink ref="F116" r:id="rId4" xr:uid="{00000000-0004-0000-0600-000003000000}"/>
    <hyperlink ref="F120" r:id="rId5" xr:uid="{00000000-0004-0000-0600-000004000000}"/>
    <hyperlink ref="F125" r:id="rId6" xr:uid="{00000000-0004-0000-0600-000005000000}"/>
    <hyperlink ref="F130" r:id="rId7" xr:uid="{00000000-0004-0000-0600-000006000000}"/>
    <hyperlink ref="F135" r:id="rId8" xr:uid="{00000000-0004-0000-0600-000007000000}"/>
    <hyperlink ref="F139" r:id="rId9" xr:uid="{00000000-0004-0000-0600-000008000000}"/>
    <hyperlink ref="F148" r:id="rId10" xr:uid="{00000000-0004-0000-0600-000009000000}"/>
    <hyperlink ref="F171" r:id="rId11" xr:uid="{00000000-0004-0000-0600-00000A000000}"/>
    <hyperlink ref="F176" r:id="rId12" xr:uid="{00000000-0004-0000-0600-00000B000000}"/>
    <hyperlink ref="F181" r:id="rId13" xr:uid="{00000000-0004-0000-0600-00000C000000}"/>
    <hyperlink ref="F186" r:id="rId14" xr:uid="{00000000-0004-0000-0600-00000D000000}"/>
    <hyperlink ref="F188" r:id="rId15" xr:uid="{00000000-0004-0000-0600-00000E000000}"/>
    <hyperlink ref="F193" r:id="rId16" xr:uid="{00000000-0004-0000-0600-00000F000000}"/>
    <hyperlink ref="F198" r:id="rId17" xr:uid="{00000000-0004-0000-0600-000010000000}"/>
    <hyperlink ref="F200" r:id="rId18" xr:uid="{00000000-0004-0000-0600-000011000000}"/>
    <hyperlink ref="F205" r:id="rId19" xr:uid="{00000000-0004-0000-0600-000012000000}"/>
    <hyperlink ref="F209" r:id="rId20" xr:uid="{00000000-0004-0000-0600-000013000000}"/>
    <hyperlink ref="F214" r:id="rId21" xr:uid="{00000000-0004-0000-0600-000014000000}"/>
    <hyperlink ref="F216" r:id="rId22" xr:uid="{00000000-0004-0000-0600-000015000000}"/>
    <hyperlink ref="F221" r:id="rId23" xr:uid="{00000000-0004-0000-0600-000016000000}"/>
    <hyperlink ref="F223" r:id="rId24" xr:uid="{00000000-0004-0000-0600-000017000000}"/>
    <hyperlink ref="F228" r:id="rId25" xr:uid="{00000000-0004-0000-0600-000018000000}"/>
    <hyperlink ref="F230" r:id="rId26" xr:uid="{00000000-0004-0000-0600-000019000000}"/>
    <hyperlink ref="F235" r:id="rId27" xr:uid="{00000000-0004-0000-0600-00001A000000}"/>
    <hyperlink ref="F237" r:id="rId28" xr:uid="{00000000-0004-0000-0600-00001B000000}"/>
    <hyperlink ref="F242" r:id="rId29" xr:uid="{00000000-0004-0000-0600-00001C000000}"/>
    <hyperlink ref="F244" r:id="rId30" xr:uid="{00000000-0004-0000-0600-00001D000000}"/>
    <hyperlink ref="F249" r:id="rId31" xr:uid="{00000000-0004-0000-0600-00001E000000}"/>
    <hyperlink ref="F251" r:id="rId32" xr:uid="{00000000-0004-0000-0600-00001F000000}"/>
    <hyperlink ref="F256" r:id="rId33" xr:uid="{00000000-0004-0000-0600-000020000000}"/>
    <hyperlink ref="F258" r:id="rId34" xr:uid="{00000000-0004-0000-0600-000021000000}"/>
    <hyperlink ref="F268" r:id="rId35" xr:uid="{00000000-0004-0000-0600-000022000000}"/>
    <hyperlink ref="F270" r:id="rId36" xr:uid="{00000000-0004-0000-0600-000023000000}"/>
    <hyperlink ref="F280" r:id="rId37" xr:uid="{00000000-0004-0000-0600-000024000000}"/>
    <hyperlink ref="F282" r:id="rId38" xr:uid="{00000000-0004-0000-0600-000025000000}"/>
    <hyperlink ref="F287" r:id="rId39" xr:uid="{00000000-0004-0000-0600-000026000000}"/>
    <hyperlink ref="F294" r:id="rId40" xr:uid="{00000000-0004-0000-0600-000027000000}"/>
    <hyperlink ref="F299" r:id="rId41" xr:uid="{00000000-0004-0000-0600-000028000000}"/>
    <hyperlink ref="F303" r:id="rId42" xr:uid="{00000000-0004-0000-0600-000029000000}"/>
    <hyperlink ref="F308" r:id="rId43" xr:uid="{00000000-0004-0000-0600-00002A000000}"/>
    <hyperlink ref="F311" r:id="rId44" xr:uid="{00000000-0004-0000-0600-00002B000000}"/>
    <hyperlink ref="F316" r:id="rId45" xr:uid="{00000000-0004-0000-0600-00002C000000}"/>
    <hyperlink ref="F318" r:id="rId46" xr:uid="{00000000-0004-0000-0600-00002D000000}"/>
    <hyperlink ref="F324" r:id="rId47" xr:uid="{00000000-0004-0000-0600-00002E000000}"/>
    <hyperlink ref="F328" r:id="rId48" xr:uid="{00000000-0004-0000-0600-00002F000000}"/>
    <hyperlink ref="F333" r:id="rId49" xr:uid="{00000000-0004-0000-0600-000030000000}"/>
    <hyperlink ref="F336" r:id="rId50" xr:uid="{00000000-0004-0000-0600-000031000000}"/>
    <hyperlink ref="F341" r:id="rId51" xr:uid="{00000000-0004-0000-0600-000032000000}"/>
    <hyperlink ref="F343" r:id="rId52" xr:uid="{00000000-0004-0000-0600-000033000000}"/>
    <hyperlink ref="F348" r:id="rId53" xr:uid="{00000000-0004-0000-0600-000034000000}"/>
    <hyperlink ref="F350" r:id="rId54" xr:uid="{00000000-0004-0000-0600-000035000000}"/>
    <hyperlink ref="F361" r:id="rId55" xr:uid="{00000000-0004-0000-0600-000036000000}"/>
    <hyperlink ref="F413" r:id="rId56" xr:uid="{00000000-0004-0000-0600-000037000000}"/>
    <hyperlink ref="F419" r:id="rId57" xr:uid="{00000000-0004-0000-0600-000038000000}"/>
    <hyperlink ref="F423" r:id="rId58" xr:uid="{00000000-0004-0000-0600-000039000000}"/>
    <hyperlink ref="F431" r:id="rId59" xr:uid="{00000000-0004-0000-0600-00003A000000}"/>
    <hyperlink ref="F433" r:id="rId60" xr:uid="{00000000-0004-0000-0600-00003B000000}"/>
    <hyperlink ref="F439" r:id="rId61" xr:uid="{00000000-0004-0000-0600-00003C000000}"/>
    <hyperlink ref="F441" r:id="rId62" xr:uid="{00000000-0004-0000-0600-00003D000000}"/>
    <hyperlink ref="F444" r:id="rId63" xr:uid="{00000000-0004-0000-0600-00003E000000}"/>
    <hyperlink ref="F448" r:id="rId64" xr:uid="{00000000-0004-0000-0600-00003F000000}"/>
    <hyperlink ref="F457" r:id="rId65" xr:uid="{00000000-0004-0000-0600-000040000000}"/>
    <hyperlink ref="F464" r:id="rId66" xr:uid="{00000000-0004-0000-0600-000041000000}"/>
    <hyperlink ref="F471" r:id="rId67" xr:uid="{00000000-0004-0000-0600-000042000000}"/>
    <hyperlink ref="F481" r:id="rId68" xr:uid="{00000000-0004-0000-0600-000043000000}"/>
    <hyperlink ref="F491" r:id="rId69" xr:uid="{00000000-0004-0000-0600-000044000000}"/>
    <hyperlink ref="F494" r:id="rId70" xr:uid="{00000000-0004-0000-0600-000045000000}"/>
    <hyperlink ref="F506" r:id="rId71" xr:uid="{00000000-0004-0000-0600-000046000000}"/>
    <hyperlink ref="F513" r:id="rId72" xr:uid="{00000000-0004-0000-0600-000047000000}"/>
    <hyperlink ref="F521" r:id="rId73" xr:uid="{00000000-0004-0000-0600-000048000000}"/>
    <hyperlink ref="F528" r:id="rId74" xr:uid="{00000000-0004-0000-0600-000049000000}"/>
    <hyperlink ref="F532" r:id="rId75" xr:uid="{00000000-0004-0000-0600-00004A000000}"/>
    <hyperlink ref="F537" r:id="rId76" xr:uid="{00000000-0004-0000-0600-00004B000000}"/>
    <hyperlink ref="F539" r:id="rId77" xr:uid="{00000000-0004-0000-0600-00004C000000}"/>
    <hyperlink ref="F544" r:id="rId78" xr:uid="{00000000-0004-0000-0600-00004D000000}"/>
    <hyperlink ref="F546" r:id="rId79" xr:uid="{00000000-0004-0000-0600-00004E000000}"/>
    <hyperlink ref="F554" r:id="rId80" xr:uid="{00000000-0004-0000-0600-00004F000000}"/>
    <hyperlink ref="F556" r:id="rId81" xr:uid="{00000000-0004-0000-0600-000050000000}"/>
    <hyperlink ref="F561" r:id="rId82" xr:uid="{00000000-0004-0000-0600-000051000000}"/>
    <hyperlink ref="F563" r:id="rId83" xr:uid="{00000000-0004-0000-0600-000052000000}"/>
    <hyperlink ref="F566" r:id="rId84" xr:uid="{00000000-0004-0000-0600-000053000000}"/>
    <hyperlink ref="F571" r:id="rId85" xr:uid="{00000000-0004-0000-0600-000054000000}"/>
    <hyperlink ref="F575" r:id="rId86" xr:uid="{00000000-0004-0000-0600-000055000000}"/>
    <hyperlink ref="F585" r:id="rId87" xr:uid="{00000000-0004-0000-0600-000056000000}"/>
    <hyperlink ref="F589" r:id="rId88" xr:uid="{00000000-0004-0000-0600-000057000000}"/>
    <hyperlink ref="F599" r:id="rId89" xr:uid="{00000000-0004-0000-0600-000058000000}"/>
    <hyperlink ref="F604" r:id="rId90" xr:uid="{00000000-0004-0000-0600-000059000000}"/>
    <hyperlink ref="F614" r:id="rId91" xr:uid="{00000000-0004-0000-0600-00005A000000}"/>
    <hyperlink ref="F621" r:id="rId92" xr:uid="{00000000-0004-0000-0600-00005B000000}"/>
    <hyperlink ref="F628" r:id="rId93" xr:uid="{00000000-0004-0000-0600-00005C000000}"/>
    <hyperlink ref="F633" r:id="rId94" xr:uid="{00000000-0004-0000-0600-00005D000000}"/>
    <hyperlink ref="F635" r:id="rId95" xr:uid="{00000000-0004-0000-0600-00005E000000}"/>
    <hyperlink ref="F640" r:id="rId96" xr:uid="{00000000-0004-0000-0600-00005F000000}"/>
    <hyperlink ref="F649" r:id="rId97" xr:uid="{00000000-0004-0000-0600-000060000000}"/>
    <hyperlink ref="F654" r:id="rId98" xr:uid="{00000000-0004-0000-0600-000061000000}"/>
    <hyperlink ref="F656" r:id="rId99" xr:uid="{00000000-0004-0000-0600-000062000000}"/>
    <hyperlink ref="F665" r:id="rId100" xr:uid="{00000000-0004-0000-0600-000063000000}"/>
    <hyperlink ref="F669" r:id="rId101" xr:uid="{00000000-0004-0000-0600-000064000000}"/>
    <hyperlink ref="F674" r:id="rId102" xr:uid="{00000000-0004-0000-0600-000065000000}"/>
    <hyperlink ref="F683" r:id="rId103" xr:uid="{00000000-0004-0000-0600-000066000000}"/>
    <hyperlink ref="F687" r:id="rId104" xr:uid="{00000000-0004-0000-0600-000067000000}"/>
    <hyperlink ref="F691" r:id="rId105" xr:uid="{00000000-0004-0000-0600-000068000000}"/>
    <hyperlink ref="F695" r:id="rId106" xr:uid="{00000000-0004-0000-0600-000069000000}"/>
    <hyperlink ref="F699" r:id="rId107" xr:uid="{00000000-0004-0000-0600-00006A000000}"/>
    <hyperlink ref="F703" r:id="rId108" xr:uid="{00000000-0004-0000-0600-00006B000000}"/>
    <hyperlink ref="F709" r:id="rId109" xr:uid="{00000000-0004-0000-0600-00006C000000}"/>
    <hyperlink ref="F713" r:id="rId110" xr:uid="{00000000-0004-0000-0600-00006D000000}"/>
    <hyperlink ref="F719" r:id="rId111" xr:uid="{00000000-0004-0000-0600-00006E000000}"/>
    <hyperlink ref="F723" r:id="rId112" xr:uid="{00000000-0004-0000-0600-00006F000000}"/>
    <hyperlink ref="F727" r:id="rId113" xr:uid="{00000000-0004-0000-0600-000070000000}"/>
    <hyperlink ref="F731" r:id="rId114" xr:uid="{00000000-0004-0000-0600-000071000000}"/>
    <hyperlink ref="F736" r:id="rId115" xr:uid="{00000000-0004-0000-0600-000072000000}"/>
  </hyperlinks>
  <pageMargins left="0.39370078740157483" right="0.39370078740157483" top="0.39370078740157483" bottom="0.39370078740157483" header="0" footer="0"/>
  <pageSetup paperSize="9" scale="76" fitToHeight="100" orientation="portrait" blackAndWhite="1" r:id="rId116"/>
  <headerFooter>
    <oddHeader xml:space="preserve">&amp;LTÁBOR - SÍDLIŠTĚ NAD LUŽNICÍ - NÁMĚSTÍ PŘÁTELSTVÍ, ČÁST A&amp;CDOPAS s.r.o.&amp;RPOLOŽKOVÝ VÝKAZ VÝMĚR
</oddHeader>
    <oddFooter>&amp;LSO 11 - Veřejná zeleň&amp;CStrana &amp;P z &amp;N&amp;RPoložkový soupis prací</oddFooter>
  </headerFooter>
  <drawing r:id="rId11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149"/>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56" ht="36.9" customHeight="1">
      <c r="L2" s="316"/>
      <c r="M2" s="316"/>
      <c r="N2" s="316"/>
      <c r="O2" s="316"/>
      <c r="P2" s="316"/>
      <c r="Q2" s="316"/>
      <c r="R2" s="316"/>
      <c r="S2" s="316"/>
      <c r="T2" s="316"/>
      <c r="U2" s="316"/>
      <c r="V2" s="316"/>
      <c r="AT2" s="17" t="s">
        <v>109</v>
      </c>
      <c r="AZ2" s="91" t="s">
        <v>121</v>
      </c>
      <c r="BA2" s="91" t="s">
        <v>2806</v>
      </c>
      <c r="BB2" s="91" t="s">
        <v>32</v>
      </c>
      <c r="BC2" s="91" t="s">
        <v>85</v>
      </c>
      <c r="BD2" s="91" t="s">
        <v>113</v>
      </c>
    </row>
    <row r="3" spans="2:56" ht="6.9" customHeight="1">
      <c r="B3" s="18"/>
      <c r="C3" s="19"/>
      <c r="D3" s="19"/>
      <c r="E3" s="19"/>
      <c r="F3" s="19"/>
      <c r="G3" s="19"/>
      <c r="H3" s="19"/>
      <c r="I3" s="19"/>
      <c r="J3" s="19"/>
      <c r="K3" s="19"/>
      <c r="L3" s="20"/>
      <c r="AT3" s="17" t="s">
        <v>87</v>
      </c>
      <c r="AZ3" s="91" t="s">
        <v>135</v>
      </c>
      <c r="BA3" s="91" t="s">
        <v>2807</v>
      </c>
      <c r="BB3" s="91" t="s">
        <v>32</v>
      </c>
      <c r="BC3" s="91" t="s">
        <v>85</v>
      </c>
      <c r="BD3" s="91" t="s">
        <v>113</v>
      </c>
    </row>
    <row r="4" spans="2:56" ht="24.9" customHeight="1">
      <c r="B4" s="20"/>
      <c r="D4" s="21" t="s">
        <v>117</v>
      </c>
      <c r="L4" s="20"/>
      <c r="M4" s="92" t="s">
        <v>10</v>
      </c>
      <c r="AT4" s="17" t="s">
        <v>4</v>
      </c>
    </row>
    <row r="5" spans="2:56" ht="6.9" customHeight="1">
      <c r="B5" s="20"/>
      <c r="L5" s="20"/>
    </row>
    <row r="6" spans="2:56" ht="12" customHeight="1">
      <c r="B6" s="20"/>
      <c r="D6" s="27" t="s">
        <v>16</v>
      </c>
      <c r="L6" s="20"/>
    </row>
    <row r="7" spans="2:56" ht="16.5" customHeight="1">
      <c r="B7" s="20"/>
      <c r="E7" s="331" t="str">
        <f>'Rekapitulace stavby'!K6</f>
        <v>Tábor - Sídliště Nad Lužnicí - Náměstí Přátelství, část A</v>
      </c>
      <c r="F7" s="332"/>
      <c r="G7" s="332"/>
      <c r="H7" s="332"/>
      <c r="L7" s="20"/>
    </row>
    <row r="8" spans="2:56" s="1" customFormat="1" ht="12" customHeight="1">
      <c r="B8" s="33"/>
      <c r="D8" s="27" t="s">
        <v>130</v>
      </c>
      <c r="L8" s="33"/>
    </row>
    <row r="9" spans="2:56" s="1" customFormat="1" ht="16.5" customHeight="1">
      <c r="B9" s="33"/>
      <c r="E9" s="290" t="s">
        <v>2808</v>
      </c>
      <c r="F9" s="333"/>
      <c r="G9" s="333"/>
      <c r="H9" s="333"/>
      <c r="L9" s="33"/>
    </row>
    <row r="10" spans="2:56" s="1" customFormat="1" ht="10.199999999999999">
      <c r="B10" s="33"/>
      <c r="L10" s="33"/>
    </row>
    <row r="11" spans="2:56" s="1" customFormat="1" ht="12" customHeight="1">
      <c r="B11" s="33"/>
      <c r="D11" s="27" t="s">
        <v>18</v>
      </c>
      <c r="F11" s="25" t="s">
        <v>32</v>
      </c>
      <c r="I11" s="27" t="s">
        <v>20</v>
      </c>
      <c r="J11" s="25" t="s">
        <v>32</v>
      </c>
      <c r="L11" s="33"/>
    </row>
    <row r="12" spans="2:56" s="1" customFormat="1" ht="12" customHeight="1">
      <c r="B12" s="33"/>
      <c r="D12" s="27" t="s">
        <v>22</v>
      </c>
      <c r="F12" s="25" t="s">
        <v>23</v>
      </c>
      <c r="I12" s="27" t="s">
        <v>24</v>
      </c>
      <c r="J12" s="50" t="str">
        <f>'Rekapitulace stavby'!AN8</f>
        <v>20. 6. 2024</v>
      </c>
      <c r="L12" s="33"/>
    </row>
    <row r="13" spans="2:56" s="1" customFormat="1" ht="10.8" customHeight="1">
      <c r="B13" s="33"/>
      <c r="L13" s="33"/>
    </row>
    <row r="14" spans="2:56" s="1" customFormat="1" ht="12" customHeight="1">
      <c r="B14" s="33"/>
      <c r="D14" s="27" t="s">
        <v>30</v>
      </c>
      <c r="I14" s="27" t="s">
        <v>31</v>
      </c>
      <c r="J14" s="25" t="s">
        <v>32</v>
      </c>
      <c r="L14" s="33"/>
    </row>
    <row r="15" spans="2:56" s="1" customFormat="1" ht="18" customHeight="1">
      <c r="B15" s="33"/>
      <c r="E15" s="25" t="s">
        <v>33</v>
      </c>
      <c r="I15" s="27" t="s">
        <v>34</v>
      </c>
      <c r="J15" s="25" t="s">
        <v>32</v>
      </c>
      <c r="L15" s="33"/>
    </row>
    <row r="16" spans="2:56" s="1" customFormat="1" ht="6.9" customHeight="1">
      <c r="B16" s="33"/>
      <c r="L16" s="33"/>
    </row>
    <row r="17" spans="2:12" s="1" customFormat="1" ht="12" customHeight="1">
      <c r="B17" s="33"/>
      <c r="D17" s="27" t="s">
        <v>35</v>
      </c>
      <c r="I17" s="27" t="s">
        <v>31</v>
      </c>
      <c r="J17" s="28" t="str">
        <f>'Rekapitulace stavby'!AN13</f>
        <v>Vyplň údaj</v>
      </c>
      <c r="L17" s="33"/>
    </row>
    <row r="18" spans="2:12" s="1" customFormat="1" ht="18" customHeight="1">
      <c r="B18" s="33"/>
      <c r="E18" s="334" t="str">
        <f>'Rekapitulace stavby'!E14</f>
        <v>Vyplň údaj</v>
      </c>
      <c r="F18" s="315"/>
      <c r="G18" s="315"/>
      <c r="H18" s="315"/>
      <c r="I18" s="27" t="s">
        <v>34</v>
      </c>
      <c r="J18" s="28" t="str">
        <f>'Rekapitulace stavby'!AN14</f>
        <v>Vyplň údaj</v>
      </c>
      <c r="L18" s="33"/>
    </row>
    <row r="19" spans="2:12" s="1" customFormat="1" ht="6.9" customHeight="1">
      <c r="B19" s="33"/>
      <c r="L19" s="33"/>
    </row>
    <row r="20" spans="2:12" s="1" customFormat="1" ht="12" customHeight="1">
      <c r="B20" s="33"/>
      <c r="D20" s="27" t="s">
        <v>37</v>
      </c>
      <c r="I20" s="27" t="s">
        <v>31</v>
      </c>
      <c r="J20" s="25" t="s">
        <v>32</v>
      </c>
      <c r="L20" s="33"/>
    </row>
    <row r="21" spans="2:12" s="1" customFormat="1" ht="18" customHeight="1">
      <c r="B21" s="33"/>
      <c r="E21" s="25" t="s">
        <v>38</v>
      </c>
      <c r="I21" s="27" t="s">
        <v>34</v>
      </c>
      <c r="J21" s="25" t="s">
        <v>32</v>
      </c>
      <c r="L21" s="33"/>
    </row>
    <row r="22" spans="2:12" s="1" customFormat="1" ht="6.9" customHeight="1">
      <c r="B22" s="33"/>
      <c r="L22" s="33"/>
    </row>
    <row r="23" spans="2:12" s="1" customFormat="1" ht="12" customHeight="1">
      <c r="B23" s="33"/>
      <c r="D23" s="27" t="s">
        <v>40</v>
      </c>
      <c r="I23" s="27" t="s">
        <v>31</v>
      </c>
      <c r="J23" s="25" t="s">
        <v>32</v>
      </c>
      <c r="L23" s="33"/>
    </row>
    <row r="24" spans="2:12" s="1" customFormat="1" ht="18" customHeight="1">
      <c r="B24" s="33"/>
      <c r="E24" s="25" t="s">
        <v>41</v>
      </c>
      <c r="I24" s="27" t="s">
        <v>34</v>
      </c>
      <c r="J24" s="25" t="s">
        <v>32</v>
      </c>
      <c r="L24" s="33"/>
    </row>
    <row r="25" spans="2:12" s="1" customFormat="1" ht="6.9" customHeight="1">
      <c r="B25" s="33"/>
      <c r="L25" s="33"/>
    </row>
    <row r="26" spans="2:12" s="1" customFormat="1" ht="12" customHeight="1">
      <c r="B26" s="33"/>
      <c r="D26" s="27" t="s">
        <v>42</v>
      </c>
      <c r="L26" s="33"/>
    </row>
    <row r="27" spans="2:12" s="7" customFormat="1" ht="71.25" customHeight="1">
      <c r="B27" s="93"/>
      <c r="E27" s="320" t="s">
        <v>43</v>
      </c>
      <c r="F27" s="320"/>
      <c r="G27" s="320"/>
      <c r="H27" s="320"/>
      <c r="L27" s="93"/>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95" t="s">
        <v>44</v>
      </c>
      <c r="J30" s="64">
        <f>ROUND(J85, 2)</f>
        <v>0</v>
      </c>
      <c r="L30" s="33"/>
    </row>
    <row r="31" spans="2:12" s="1" customFormat="1" ht="6.9" customHeight="1">
      <c r="B31" s="33"/>
      <c r="D31" s="51"/>
      <c r="E31" s="51"/>
      <c r="F31" s="51"/>
      <c r="G31" s="51"/>
      <c r="H31" s="51"/>
      <c r="I31" s="51"/>
      <c r="J31" s="51"/>
      <c r="K31" s="51"/>
      <c r="L31" s="33"/>
    </row>
    <row r="32" spans="2:12" s="1" customFormat="1" ht="14.4" customHeight="1">
      <c r="B32" s="33"/>
      <c r="F32" s="36" t="s">
        <v>46</v>
      </c>
      <c r="I32" s="36" t="s">
        <v>45</v>
      </c>
      <c r="J32" s="36" t="s">
        <v>47</v>
      </c>
      <c r="L32" s="33"/>
    </row>
    <row r="33" spans="2:12" s="1" customFormat="1" ht="14.4" customHeight="1">
      <c r="B33" s="33"/>
      <c r="D33" s="53" t="s">
        <v>48</v>
      </c>
      <c r="E33" s="27" t="s">
        <v>49</v>
      </c>
      <c r="F33" s="84">
        <f>ROUND((SUM(BE85:BE148)),  2)</f>
        <v>0</v>
      </c>
      <c r="I33" s="96">
        <v>0.21</v>
      </c>
      <c r="J33" s="84">
        <f>ROUND(((SUM(BE85:BE148))*I33),  2)</f>
        <v>0</v>
      </c>
      <c r="L33" s="33"/>
    </row>
    <row r="34" spans="2:12" s="1" customFormat="1" ht="14.4" customHeight="1">
      <c r="B34" s="33"/>
      <c r="E34" s="27" t="s">
        <v>50</v>
      </c>
      <c r="F34" s="84">
        <f>ROUND((SUM(BF85:BF148)),  2)</f>
        <v>0</v>
      </c>
      <c r="I34" s="96">
        <v>0.12</v>
      </c>
      <c r="J34" s="84">
        <f>ROUND(((SUM(BF85:BF148))*I34),  2)</f>
        <v>0</v>
      </c>
      <c r="L34" s="33"/>
    </row>
    <row r="35" spans="2:12" s="1" customFormat="1" ht="14.4" hidden="1" customHeight="1">
      <c r="B35" s="33"/>
      <c r="E35" s="27" t="s">
        <v>51</v>
      </c>
      <c r="F35" s="84">
        <f>ROUND((SUM(BG85:BG148)),  2)</f>
        <v>0</v>
      </c>
      <c r="I35" s="96">
        <v>0.21</v>
      </c>
      <c r="J35" s="84">
        <f>0</f>
        <v>0</v>
      </c>
      <c r="L35" s="33"/>
    </row>
    <row r="36" spans="2:12" s="1" customFormat="1" ht="14.4" hidden="1" customHeight="1">
      <c r="B36" s="33"/>
      <c r="E36" s="27" t="s">
        <v>52</v>
      </c>
      <c r="F36" s="84">
        <f>ROUND((SUM(BH85:BH148)),  2)</f>
        <v>0</v>
      </c>
      <c r="I36" s="96">
        <v>0.12</v>
      </c>
      <c r="J36" s="84">
        <f>0</f>
        <v>0</v>
      </c>
      <c r="L36" s="33"/>
    </row>
    <row r="37" spans="2:12" s="1" customFormat="1" ht="14.4" hidden="1" customHeight="1">
      <c r="B37" s="33"/>
      <c r="E37" s="27" t="s">
        <v>53</v>
      </c>
      <c r="F37" s="84">
        <f>ROUND((SUM(BI85:BI148)),  2)</f>
        <v>0</v>
      </c>
      <c r="I37" s="96">
        <v>0</v>
      </c>
      <c r="J37" s="84">
        <f>0</f>
        <v>0</v>
      </c>
      <c r="L37" s="33"/>
    </row>
    <row r="38" spans="2:12" s="1" customFormat="1" ht="6.9" customHeight="1">
      <c r="B38" s="33"/>
      <c r="L38" s="33"/>
    </row>
    <row r="39" spans="2:12" s="1" customFormat="1" ht="25.35" customHeight="1">
      <c r="B39" s="33"/>
      <c r="C39" s="97"/>
      <c r="D39" s="98" t="s">
        <v>54</v>
      </c>
      <c r="E39" s="55"/>
      <c r="F39" s="55"/>
      <c r="G39" s="99" t="s">
        <v>55</v>
      </c>
      <c r="H39" s="100" t="s">
        <v>56</v>
      </c>
      <c r="I39" s="55"/>
      <c r="J39" s="101">
        <f>SUM(J30:J37)</f>
        <v>0</v>
      </c>
      <c r="K39" s="102"/>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1" t="s">
        <v>245</v>
      </c>
      <c r="L45" s="33"/>
    </row>
    <row r="46" spans="2:12" s="1" customFormat="1" ht="6.9" customHeight="1">
      <c r="B46" s="33"/>
      <c r="L46" s="33"/>
    </row>
    <row r="47" spans="2:12" s="1" customFormat="1" ht="12" customHeight="1">
      <c r="B47" s="33"/>
      <c r="C47" s="27" t="s">
        <v>16</v>
      </c>
      <c r="L47" s="33"/>
    </row>
    <row r="48" spans="2:12" s="1" customFormat="1" ht="16.5" customHeight="1">
      <c r="B48" s="33"/>
      <c r="E48" s="331" t="str">
        <f>E7</f>
        <v>Tábor - Sídliště Nad Lužnicí - Náměstí Přátelství, část A</v>
      </c>
      <c r="F48" s="332"/>
      <c r="G48" s="332"/>
      <c r="H48" s="332"/>
      <c r="L48" s="33"/>
    </row>
    <row r="49" spans="2:47" s="1" customFormat="1" ht="12" customHeight="1">
      <c r="B49" s="33"/>
      <c r="C49" s="27" t="s">
        <v>130</v>
      </c>
      <c r="L49" s="33"/>
    </row>
    <row r="50" spans="2:47" s="1" customFormat="1" ht="16.5" customHeight="1">
      <c r="B50" s="33"/>
      <c r="E50" s="290" t="str">
        <f>E9</f>
        <v>VON - Vedlejší a ostatní náklady</v>
      </c>
      <c r="F50" s="333"/>
      <c r="G50" s="333"/>
      <c r="H50" s="333"/>
      <c r="L50" s="33"/>
    </row>
    <row r="51" spans="2:47" s="1" customFormat="1" ht="6.9" customHeight="1">
      <c r="B51" s="33"/>
      <c r="L51" s="33"/>
    </row>
    <row r="52" spans="2:47" s="1" customFormat="1" ht="12" customHeight="1">
      <c r="B52" s="33"/>
      <c r="C52" s="27" t="s">
        <v>22</v>
      </c>
      <c r="F52" s="25" t="str">
        <f>F12</f>
        <v>Tábor</v>
      </c>
      <c r="I52" s="27" t="s">
        <v>24</v>
      </c>
      <c r="J52" s="50" t="str">
        <f>IF(J12="","",J12)</f>
        <v>20. 6. 2024</v>
      </c>
      <c r="L52" s="33"/>
    </row>
    <row r="53" spans="2:47" s="1" customFormat="1" ht="6.9" customHeight="1">
      <c r="B53" s="33"/>
      <c r="L53" s="33"/>
    </row>
    <row r="54" spans="2:47" s="1" customFormat="1" ht="40.049999999999997" customHeight="1">
      <c r="B54" s="33"/>
      <c r="C54" s="27" t="s">
        <v>30</v>
      </c>
      <c r="F54" s="25" t="str">
        <f>E15</f>
        <v>Město Tábor, Žižkovo nám. 2/2, 390 01 Tábor</v>
      </c>
      <c r="I54" s="27" t="s">
        <v>37</v>
      </c>
      <c r="J54" s="31" t="str">
        <f>E21</f>
        <v>DOPAS s.r.o., Mahenova 494/3, 150 00 Praha</v>
      </c>
      <c r="L54" s="33"/>
    </row>
    <row r="55" spans="2:47" s="1" customFormat="1" ht="15.15" customHeight="1">
      <c r="B55" s="33"/>
      <c r="C55" s="27" t="s">
        <v>35</v>
      </c>
      <c r="F55" s="25" t="str">
        <f>IF(E18="","",E18)</f>
        <v>Vyplň údaj</v>
      </c>
      <c r="I55" s="27" t="s">
        <v>40</v>
      </c>
      <c r="J55" s="31" t="str">
        <f>E24</f>
        <v>L.Štuller</v>
      </c>
      <c r="L55" s="33"/>
    </row>
    <row r="56" spans="2:47" s="1" customFormat="1" ht="10.35" customHeight="1">
      <c r="B56" s="33"/>
      <c r="L56" s="33"/>
    </row>
    <row r="57" spans="2:47" s="1" customFormat="1" ht="29.25" customHeight="1">
      <c r="B57" s="33"/>
      <c r="C57" s="103" t="s">
        <v>284</v>
      </c>
      <c r="D57" s="97"/>
      <c r="E57" s="97"/>
      <c r="F57" s="97"/>
      <c r="G57" s="97"/>
      <c r="H57" s="97"/>
      <c r="I57" s="97"/>
      <c r="J57" s="104" t="s">
        <v>285</v>
      </c>
      <c r="K57" s="97"/>
      <c r="L57" s="33"/>
    </row>
    <row r="58" spans="2:47" s="1" customFormat="1" ht="10.35" customHeight="1">
      <c r="B58" s="33"/>
      <c r="L58" s="33"/>
    </row>
    <row r="59" spans="2:47" s="1" customFormat="1" ht="22.8" customHeight="1">
      <c r="B59" s="33"/>
      <c r="C59" s="105" t="s">
        <v>76</v>
      </c>
      <c r="J59" s="64">
        <f>J85</f>
        <v>0</v>
      </c>
      <c r="L59" s="33"/>
      <c r="AU59" s="17" t="s">
        <v>292</v>
      </c>
    </row>
    <row r="60" spans="2:47" s="8" customFormat="1" ht="24.9" customHeight="1">
      <c r="B60" s="106"/>
      <c r="D60" s="107" t="s">
        <v>2809</v>
      </c>
      <c r="E60" s="108"/>
      <c r="F60" s="108"/>
      <c r="G60" s="108"/>
      <c r="H60" s="108"/>
      <c r="I60" s="108"/>
      <c r="J60" s="109">
        <f>J86</f>
        <v>0</v>
      </c>
      <c r="L60" s="106"/>
    </row>
    <row r="61" spans="2:47" s="9" customFormat="1" ht="19.95" customHeight="1">
      <c r="B61" s="111"/>
      <c r="D61" s="112" t="s">
        <v>2810</v>
      </c>
      <c r="E61" s="113"/>
      <c r="F61" s="113"/>
      <c r="G61" s="113"/>
      <c r="H61" s="113"/>
      <c r="I61" s="113"/>
      <c r="J61" s="114">
        <f>J87</f>
        <v>0</v>
      </c>
      <c r="L61" s="111"/>
    </row>
    <row r="62" spans="2:47" s="9" customFormat="1" ht="19.95" customHeight="1">
      <c r="B62" s="111"/>
      <c r="D62" s="112" t="s">
        <v>2811</v>
      </c>
      <c r="E62" s="113"/>
      <c r="F62" s="113"/>
      <c r="G62" s="113"/>
      <c r="H62" s="113"/>
      <c r="I62" s="113"/>
      <c r="J62" s="114">
        <f>J103</f>
        <v>0</v>
      </c>
      <c r="L62" s="111"/>
    </row>
    <row r="63" spans="2:47" s="9" customFormat="1" ht="19.95" customHeight="1">
      <c r="B63" s="111"/>
      <c r="D63" s="112" t="s">
        <v>2812</v>
      </c>
      <c r="E63" s="113"/>
      <c r="F63" s="113"/>
      <c r="G63" s="113"/>
      <c r="H63" s="113"/>
      <c r="I63" s="113"/>
      <c r="J63" s="114">
        <f>J133</f>
        <v>0</v>
      </c>
      <c r="L63" s="111"/>
    </row>
    <row r="64" spans="2:47" s="9" customFormat="1" ht="19.95" customHeight="1">
      <c r="B64" s="111"/>
      <c r="D64" s="112" t="s">
        <v>2813</v>
      </c>
      <c r="E64" s="113"/>
      <c r="F64" s="113"/>
      <c r="G64" s="113"/>
      <c r="H64" s="113"/>
      <c r="I64" s="113"/>
      <c r="J64" s="114">
        <f>J142</f>
        <v>0</v>
      </c>
      <c r="L64" s="111"/>
    </row>
    <row r="65" spans="2:12" s="9" customFormat="1" ht="19.95" customHeight="1">
      <c r="B65" s="111"/>
      <c r="D65" s="112" t="s">
        <v>2814</v>
      </c>
      <c r="E65" s="113"/>
      <c r="F65" s="113"/>
      <c r="G65" s="113"/>
      <c r="H65" s="113"/>
      <c r="I65" s="113"/>
      <c r="J65" s="114">
        <f>J145</f>
        <v>0</v>
      </c>
      <c r="L65" s="111"/>
    </row>
    <row r="66" spans="2:12" s="1" customFormat="1" ht="21.75" customHeight="1">
      <c r="B66" s="33"/>
      <c r="L66" s="33"/>
    </row>
    <row r="67" spans="2:12" s="1" customFormat="1" ht="6.9" customHeight="1">
      <c r="B67" s="42"/>
      <c r="C67" s="43"/>
      <c r="D67" s="43"/>
      <c r="E67" s="43"/>
      <c r="F67" s="43"/>
      <c r="G67" s="43"/>
      <c r="H67" s="43"/>
      <c r="I67" s="43"/>
      <c r="J67" s="43"/>
      <c r="K67" s="43"/>
      <c r="L67" s="33"/>
    </row>
    <row r="71" spans="2:12" s="1" customFormat="1" ht="6.9" customHeight="1">
      <c r="B71" s="44"/>
      <c r="C71" s="45"/>
      <c r="D71" s="45"/>
      <c r="E71" s="45"/>
      <c r="F71" s="45"/>
      <c r="G71" s="45"/>
      <c r="H71" s="45"/>
      <c r="I71" s="45"/>
      <c r="J71" s="45"/>
      <c r="K71" s="45"/>
      <c r="L71" s="33"/>
    </row>
    <row r="72" spans="2:12" s="1" customFormat="1" ht="24.9" customHeight="1">
      <c r="B72" s="33"/>
      <c r="C72" s="21" t="s">
        <v>333</v>
      </c>
      <c r="L72" s="33"/>
    </row>
    <row r="73" spans="2:12" s="1" customFormat="1" ht="6.9" customHeight="1">
      <c r="B73" s="33"/>
      <c r="L73" s="33"/>
    </row>
    <row r="74" spans="2:12" s="1" customFormat="1" ht="12" customHeight="1">
      <c r="B74" s="33"/>
      <c r="C74" s="27" t="s">
        <v>16</v>
      </c>
      <c r="L74" s="33"/>
    </row>
    <row r="75" spans="2:12" s="1" customFormat="1" ht="16.5" customHeight="1">
      <c r="B75" s="33"/>
      <c r="E75" s="331" t="str">
        <f>E7</f>
        <v>Tábor - Sídliště Nad Lužnicí - Náměstí Přátelství, část A</v>
      </c>
      <c r="F75" s="332"/>
      <c r="G75" s="332"/>
      <c r="H75" s="332"/>
      <c r="L75" s="33"/>
    </row>
    <row r="76" spans="2:12" s="1" customFormat="1" ht="12" customHeight="1">
      <c r="B76" s="33"/>
      <c r="C76" s="27" t="s">
        <v>130</v>
      </c>
      <c r="L76" s="33"/>
    </row>
    <row r="77" spans="2:12" s="1" customFormat="1" ht="16.5" customHeight="1">
      <c r="B77" s="33"/>
      <c r="E77" s="290" t="str">
        <f>E9</f>
        <v>VON - Vedlejší a ostatní náklady</v>
      </c>
      <c r="F77" s="333"/>
      <c r="G77" s="333"/>
      <c r="H77" s="333"/>
      <c r="L77" s="33"/>
    </row>
    <row r="78" spans="2:12" s="1" customFormat="1" ht="6.9" customHeight="1">
      <c r="B78" s="33"/>
      <c r="L78" s="33"/>
    </row>
    <row r="79" spans="2:12" s="1" customFormat="1" ht="12" customHeight="1">
      <c r="B79" s="33"/>
      <c r="C79" s="27" t="s">
        <v>22</v>
      </c>
      <c r="F79" s="25" t="str">
        <f>F12</f>
        <v>Tábor</v>
      </c>
      <c r="I79" s="27" t="s">
        <v>24</v>
      </c>
      <c r="J79" s="50" t="str">
        <f>IF(J12="","",J12)</f>
        <v>20. 6. 2024</v>
      </c>
      <c r="L79" s="33"/>
    </row>
    <row r="80" spans="2:12" s="1" customFormat="1" ht="6.9" customHeight="1">
      <c r="B80" s="33"/>
      <c r="L80" s="33"/>
    </row>
    <row r="81" spans="2:65" s="1" customFormat="1" ht="40.049999999999997" customHeight="1">
      <c r="B81" s="33"/>
      <c r="C81" s="27" t="s">
        <v>30</v>
      </c>
      <c r="F81" s="25" t="str">
        <f>E15</f>
        <v>Město Tábor, Žižkovo nám. 2/2, 390 01 Tábor</v>
      </c>
      <c r="I81" s="27" t="s">
        <v>37</v>
      </c>
      <c r="J81" s="31" t="str">
        <f>E21</f>
        <v>DOPAS s.r.o., Mahenova 494/3, 150 00 Praha</v>
      </c>
      <c r="L81" s="33"/>
    </row>
    <row r="82" spans="2:65" s="1" customFormat="1" ht="15.15" customHeight="1">
      <c r="B82" s="33"/>
      <c r="C82" s="27" t="s">
        <v>35</v>
      </c>
      <c r="F82" s="25" t="str">
        <f>IF(E18="","",E18)</f>
        <v>Vyplň údaj</v>
      </c>
      <c r="I82" s="27" t="s">
        <v>40</v>
      </c>
      <c r="J82" s="31" t="str">
        <f>E24</f>
        <v>L.Štuller</v>
      </c>
      <c r="L82" s="33"/>
    </row>
    <row r="83" spans="2:65" s="1" customFormat="1" ht="10.35" customHeight="1">
      <c r="B83" s="33"/>
      <c r="L83" s="33"/>
    </row>
    <row r="84" spans="2:65" s="10" customFormat="1" ht="29.25" customHeight="1">
      <c r="B84" s="116"/>
      <c r="C84" s="117" t="s">
        <v>334</v>
      </c>
      <c r="D84" s="118" t="s">
        <v>63</v>
      </c>
      <c r="E84" s="118" t="s">
        <v>59</v>
      </c>
      <c r="F84" s="118" t="s">
        <v>60</v>
      </c>
      <c r="G84" s="118" t="s">
        <v>335</v>
      </c>
      <c r="H84" s="118" t="s">
        <v>336</v>
      </c>
      <c r="I84" s="118" t="s">
        <v>337</v>
      </c>
      <c r="J84" s="118" t="s">
        <v>285</v>
      </c>
      <c r="K84" s="119" t="s">
        <v>338</v>
      </c>
      <c r="L84" s="116"/>
      <c r="M84" s="57" t="s">
        <v>32</v>
      </c>
      <c r="N84" s="58" t="s">
        <v>48</v>
      </c>
      <c r="O84" s="58" t="s">
        <v>339</v>
      </c>
      <c r="P84" s="58" t="s">
        <v>340</v>
      </c>
      <c r="Q84" s="58" t="s">
        <v>341</v>
      </c>
      <c r="R84" s="58" t="s">
        <v>342</v>
      </c>
      <c r="S84" s="58" t="s">
        <v>343</v>
      </c>
      <c r="T84" s="59" t="s">
        <v>344</v>
      </c>
    </row>
    <row r="85" spans="2:65" s="1" customFormat="1" ht="22.8" customHeight="1">
      <c r="B85" s="33"/>
      <c r="C85" s="62" t="s">
        <v>345</v>
      </c>
      <c r="J85" s="120">
        <f>BK85</f>
        <v>0</v>
      </c>
      <c r="L85" s="33"/>
      <c r="M85" s="60"/>
      <c r="N85" s="51"/>
      <c r="O85" s="51"/>
      <c r="P85" s="121">
        <f>P86</f>
        <v>0</v>
      </c>
      <c r="Q85" s="51"/>
      <c r="R85" s="121">
        <f>R86</f>
        <v>0.37416949999999999</v>
      </c>
      <c r="S85" s="51"/>
      <c r="T85" s="122">
        <f>T86</f>
        <v>0</v>
      </c>
      <c r="AT85" s="17" t="s">
        <v>77</v>
      </c>
      <c r="AU85" s="17" t="s">
        <v>292</v>
      </c>
      <c r="BK85" s="123">
        <f>BK86</f>
        <v>0</v>
      </c>
    </row>
    <row r="86" spans="2:65" s="11" customFormat="1" ht="25.95" customHeight="1">
      <c r="B86" s="124"/>
      <c r="D86" s="125" t="s">
        <v>77</v>
      </c>
      <c r="E86" s="126" t="s">
        <v>2815</v>
      </c>
      <c r="F86" s="126" t="s">
        <v>2816</v>
      </c>
      <c r="I86" s="127"/>
      <c r="J86" s="128">
        <f>BK86</f>
        <v>0</v>
      </c>
      <c r="L86" s="124"/>
      <c r="M86" s="129"/>
      <c r="P86" s="130">
        <f>P87+P103+P133+P142+P145</f>
        <v>0</v>
      </c>
      <c r="R86" s="130">
        <f>R87+R103+R133+R142+R145</f>
        <v>0.37416949999999999</v>
      </c>
      <c r="T86" s="131">
        <f>T87+T103+T133+T142+T145</f>
        <v>0</v>
      </c>
      <c r="AR86" s="125" t="s">
        <v>413</v>
      </c>
      <c r="AT86" s="132" t="s">
        <v>77</v>
      </c>
      <c r="AU86" s="132" t="s">
        <v>78</v>
      </c>
      <c r="AY86" s="125" t="s">
        <v>348</v>
      </c>
      <c r="BK86" s="133">
        <f>BK87+BK103+BK133+BK142+BK145</f>
        <v>0</v>
      </c>
    </row>
    <row r="87" spans="2:65" s="11" customFormat="1" ht="22.8" customHeight="1">
      <c r="B87" s="124"/>
      <c r="D87" s="125" t="s">
        <v>77</v>
      </c>
      <c r="E87" s="134" t="s">
        <v>2817</v>
      </c>
      <c r="F87" s="134" t="s">
        <v>2818</v>
      </c>
      <c r="I87" s="127"/>
      <c r="J87" s="135">
        <f>BK87</f>
        <v>0</v>
      </c>
      <c r="L87" s="124"/>
      <c r="M87" s="129"/>
      <c r="P87" s="130">
        <f>SUM(P88:P102)</f>
        <v>0</v>
      </c>
      <c r="R87" s="130">
        <f>SUM(R88:R102)</f>
        <v>0</v>
      </c>
      <c r="T87" s="131">
        <f>SUM(T88:T102)</f>
        <v>0</v>
      </c>
      <c r="AR87" s="125" t="s">
        <v>413</v>
      </c>
      <c r="AT87" s="132" t="s">
        <v>77</v>
      </c>
      <c r="AU87" s="132" t="s">
        <v>85</v>
      </c>
      <c r="AY87" s="125" t="s">
        <v>348</v>
      </c>
      <c r="BK87" s="133">
        <f>SUM(BK88:BK102)</f>
        <v>0</v>
      </c>
    </row>
    <row r="88" spans="2:65" s="1" customFormat="1" ht="37.799999999999997" customHeight="1">
      <c r="B88" s="33"/>
      <c r="C88" s="136" t="s">
        <v>85</v>
      </c>
      <c r="D88" s="136" t="s">
        <v>352</v>
      </c>
      <c r="E88" s="137" t="s">
        <v>2819</v>
      </c>
      <c r="F88" s="138" t="s">
        <v>2820</v>
      </c>
      <c r="G88" s="139" t="s">
        <v>2821</v>
      </c>
      <c r="H88" s="140">
        <v>1</v>
      </c>
      <c r="I88" s="141"/>
      <c r="J88" s="142">
        <f>ROUND(I88*H88,2)</f>
        <v>0</v>
      </c>
      <c r="K88" s="138" t="s">
        <v>356</v>
      </c>
      <c r="L88" s="33"/>
      <c r="M88" s="143" t="s">
        <v>32</v>
      </c>
      <c r="N88" s="144" t="s">
        <v>49</v>
      </c>
      <c r="P88" s="145">
        <f>O88*H88</f>
        <v>0</v>
      </c>
      <c r="Q88" s="145">
        <v>0</v>
      </c>
      <c r="R88" s="145">
        <f>Q88*H88</f>
        <v>0</v>
      </c>
      <c r="S88" s="145">
        <v>0</v>
      </c>
      <c r="T88" s="146">
        <f>S88*H88</f>
        <v>0</v>
      </c>
      <c r="AR88" s="147" t="s">
        <v>2822</v>
      </c>
      <c r="AT88" s="147" t="s">
        <v>352</v>
      </c>
      <c r="AU88" s="147" t="s">
        <v>87</v>
      </c>
      <c r="AY88" s="17" t="s">
        <v>348</v>
      </c>
      <c r="BE88" s="148">
        <f>IF(N88="základní",J88,0)</f>
        <v>0</v>
      </c>
      <c r="BF88" s="148">
        <f>IF(N88="snížená",J88,0)</f>
        <v>0</v>
      </c>
      <c r="BG88" s="148">
        <f>IF(N88="zákl. přenesená",J88,0)</f>
        <v>0</v>
      </c>
      <c r="BH88" s="148">
        <f>IF(N88="sníž. přenesená",J88,0)</f>
        <v>0</v>
      </c>
      <c r="BI88" s="148">
        <f>IF(N88="nulová",J88,0)</f>
        <v>0</v>
      </c>
      <c r="BJ88" s="17" t="s">
        <v>85</v>
      </c>
      <c r="BK88" s="148">
        <f>ROUND(I88*H88,2)</f>
        <v>0</v>
      </c>
      <c r="BL88" s="17" t="s">
        <v>2822</v>
      </c>
      <c r="BM88" s="147" t="s">
        <v>2823</v>
      </c>
    </row>
    <row r="89" spans="2:65" s="1" customFormat="1" ht="10.199999999999999">
      <c r="B89" s="33"/>
      <c r="D89" s="149" t="s">
        <v>358</v>
      </c>
      <c r="F89" s="150" t="s">
        <v>2824</v>
      </c>
      <c r="I89" s="151"/>
      <c r="L89" s="33"/>
      <c r="M89" s="152"/>
      <c r="T89" s="54"/>
      <c r="AT89" s="17" t="s">
        <v>358</v>
      </c>
      <c r="AU89" s="17" t="s">
        <v>87</v>
      </c>
    </row>
    <row r="90" spans="2:65" s="1" customFormat="1" ht="66.75" customHeight="1">
      <c r="B90" s="33"/>
      <c r="C90" s="136" t="s">
        <v>87</v>
      </c>
      <c r="D90" s="136" t="s">
        <v>352</v>
      </c>
      <c r="E90" s="137" t="s">
        <v>2825</v>
      </c>
      <c r="F90" s="138" t="s">
        <v>2826</v>
      </c>
      <c r="G90" s="139" t="s">
        <v>2821</v>
      </c>
      <c r="H90" s="140">
        <v>1</v>
      </c>
      <c r="I90" s="141"/>
      <c r="J90" s="142">
        <f>ROUND(I90*H90,2)</f>
        <v>0</v>
      </c>
      <c r="K90" s="138" t="s">
        <v>356</v>
      </c>
      <c r="L90" s="33"/>
      <c r="M90" s="143" t="s">
        <v>32</v>
      </c>
      <c r="N90" s="144" t="s">
        <v>49</v>
      </c>
      <c r="P90" s="145">
        <f>O90*H90</f>
        <v>0</v>
      </c>
      <c r="Q90" s="145">
        <v>0</v>
      </c>
      <c r="R90" s="145">
        <f>Q90*H90</f>
        <v>0</v>
      </c>
      <c r="S90" s="145">
        <v>0</v>
      </c>
      <c r="T90" s="146">
        <f>S90*H90</f>
        <v>0</v>
      </c>
      <c r="AR90" s="147" t="s">
        <v>2822</v>
      </c>
      <c r="AT90" s="147" t="s">
        <v>352</v>
      </c>
      <c r="AU90" s="147" t="s">
        <v>87</v>
      </c>
      <c r="AY90" s="17" t="s">
        <v>348</v>
      </c>
      <c r="BE90" s="148">
        <f>IF(N90="základní",J90,0)</f>
        <v>0</v>
      </c>
      <c r="BF90" s="148">
        <f>IF(N90="snížená",J90,0)</f>
        <v>0</v>
      </c>
      <c r="BG90" s="148">
        <f>IF(N90="zákl. přenesená",J90,0)</f>
        <v>0</v>
      </c>
      <c r="BH90" s="148">
        <f>IF(N90="sníž. přenesená",J90,0)</f>
        <v>0</v>
      </c>
      <c r="BI90" s="148">
        <f>IF(N90="nulová",J90,0)</f>
        <v>0</v>
      </c>
      <c r="BJ90" s="17" t="s">
        <v>85</v>
      </c>
      <c r="BK90" s="148">
        <f>ROUND(I90*H90,2)</f>
        <v>0</v>
      </c>
      <c r="BL90" s="17" t="s">
        <v>2822</v>
      </c>
      <c r="BM90" s="147" t="s">
        <v>2827</v>
      </c>
    </row>
    <row r="91" spans="2:65" s="1" customFormat="1" ht="10.199999999999999">
      <c r="B91" s="33"/>
      <c r="D91" s="149" t="s">
        <v>358</v>
      </c>
      <c r="F91" s="150" t="s">
        <v>2828</v>
      </c>
      <c r="I91" s="151"/>
      <c r="L91" s="33"/>
      <c r="M91" s="152"/>
      <c r="T91" s="54"/>
      <c r="AT91" s="17" t="s">
        <v>358</v>
      </c>
      <c r="AU91" s="17" t="s">
        <v>87</v>
      </c>
    </row>
    <row r="92" spans="2:65" s="1" customFormat="1" ht="37.799999999999997" customHeight="1">
      <c r="B92" s="33"/>
      <c r="C92" s="136" t="s">
        <v>113</v>
      </c>
      <c r="D92" s="136" t="s">
        <v>352</v>
      </c>
      <c r="E92" s="137" t="s">
        <v>2829</v>
      </c>
      <c r="F92" s="138" t="s">
        <v>2830</v>
      </c>
      <c r="G92" s="139" t="s">
        <v>2821</v>
      </c>
      <c r="H92" s="140">
        <v>1</v>
      </c>
      <c r="I92" s="141"/>
      <c r="J92" s="142">
        <f>ROUND(I92*H92,2)</f>
        <v>0</v>
      </c>
      <c r="K92" s="138" t="s">
        <v>356</v>
      </c>
      <c r="L92" s="33"/>
      <c r="M92" s="143" t="s">
        <v>32</v>
      </c>
      <c r="N92" s="144" t="s">
        <v>49</v>
      </c>
      <c r="P92" s="145">
        <f>O92*H92</f>
        <v>0</v>
      </c>
      <c r="Q92" s="145">
        <v>0</v>
      </c>
      <c r="R92" s="145">
        <f>Q92*H92</f>
        <v>0</v>
      </c>
      <c r="S92" s="145">
        <v>0</v>
      </c>
      <c r="T92" s="146">
        <f>S92*H92</f>
        <v>0</v>
      </c>
      <c r="AR92" s="147" t="s">
        <v>2822</v>
      </c>
      <c r="AT92" s="147" t="s">
        <v>352</v>
      </c>
      <c r="AU92" s="147" t="s">
        <v>87</v>
      </c>
      <c r="AY92" s="17" t="s">
        <v>348</v>
      </c>
      <c r="BE92" s="148">
        <f>IF(N92="základní",J92,0)</f>
        <v>0</v>
      </c>
      <c r="BF92" s="148">
        <f>IF(N92="snížená",J92,0)</f>
        <v>0</v>
      </c>
      <c r="BG92" s="148">
        <f>IF(N92="zákl. přenesená",J92,0)</f>
        <v>0</v>
      </c>
      <c r="BH92" s="148">
        <f>IF(N92="sníž. přenesená",J92,0)</f>
        <v>0</v>
      </c>
      <c r="BI92" s="148">
        <f>IF(N92="nulová",J92,0)</f>
        <v>0</v>
      </c>
      <c r="BJ92" s="17" t="s">
        <v>85</v>
      </c>
      <c r="BK92" s="148">
        <f>ROUND(I92*H92,2)</f>
        <v>0</v>
      </c>
      <c r="BL92" s="17" t="s">
        <v>2822</v>
      </c>
      <c r="BM92" s="147" t="s">
        <v>2831</v>
      </c>
    </row>
    <row r="93" spans="2:65" s="1" customFormat="1" ht="10.199999999999999">
      <c r="B93" s="33"/>
      <c r="D93" s="149" t="s">
        <v>358</v>
      </c>
      <c r="F93" s="150" t="s">
        <v>2832</v>
      </c>
      <c r="I93" s="151"/>
      <c r="L93" s="33"/>
      <c r="M93" s="152"/>
      <c r="T93" s="54"/>
      <c r="AT93" s="17" t="s">
        <v>358</v>
      </c>
      <c r="AU93" s="17" t="s">
        <v>87</v>
      </c>
    </row>
    <row r="94" spans="2:65" s="1" customFormat="1" ht="96">
      <c r="B94" s="33"/>
      <c r="D94" s="154" t="s">
        <v>589</v>
      </c>
      <c r="F94" s="188" t="s">
        <v>2833</v>
      </c>
      <c r="I94" s="151"/>
      <c r="L94" s="33"/>
      <c r="M94" s="152"/>
      <c r="T94" s="54"/>
      <c r="AT94" s="17" t="s">
        <v>589</v>
      </c>
      <c r="AU94" s="17" t="s">
        <v>87</v>
      </c>
    </row>
    <row r="95" spans="2:65" s="1" customFormat="1" ht="44.25" customHeight="1">
      <c r="B95" s="33"/>
      <c r="C95" s="136" t="s">
        <v>133</v>
      </c>
      <c r="D95" s="136" t="s">
        <v>352</v>
      </c>
      <c r="E95" s="137" t="s">
        <v>2834</v>
      </c>
      <c r="F95" s="138" t="s">
        <v>2835</v>
      </c>
      <c r="G95" s="139" t="s">
        <v>2821</v>
      </c>
      <c r="H95" s="140">
        <v>1</v>
      </c>
      <c r="I95" s="141"/>
      <c r="J95" s="142">
        <f>ROUND(I95*H95,2)</f>
        <v>0</v>
      </c>
      <c r="K95" s="138" t="s">
        <v>356</v>
      </c>
      <c r="L95" s="33"/>
      <c r="M95" s="143" t="s">
        <v>32</v>
      </c>
      <c r="N95" s="144" t="s">
        <v>49</v>
      </c>
      <c r="P95" s="145">
        <f>O95*H95</f>
        <v>0</v>
      </c>
      <c r="Q95" s="145">
        <v>0</v>
      </c>
      <c r="R95" s="145">
        <f>Q95*H95</f>
        <v>0</v>
      </c>
      <c r="S95" s="145">
        <v>0</v>
      </c>
      <c r="T95" s="146">
        <f>S95*H95</f>
        <v>0</v>
      </c>
      <c r="AR95" s="147" t="s">
        <v>2822</v>
      </c>
      <c r="AT95" s="147" t="s">
        <v>352</v>
      </c>
      <c r="AU95" s="147" t="s">
        <v>87</v>
      </c>
      <c r="AY95" s="17" t="s">
        <v>348</v>
      </c>
      <c r="BE95" s="148">
        <f>IF(N95="základní",J95,0)</f>
        <v>0</v>
      </c>
      <c r="BF95" s="148">
        <f>IF(N95="snížená",J95,0)</f>
        <v>0</v>
      </c>
      <c r="BG95" s="148">
        <f>IF(N95="zákl. přenesená",J95,0)</f>
        <v>0</v>
      </c>
      <c r="BH95" s="148">
        <f>IF(N95="sníž. přenesená",J95,0)</f>
        <v>0</v>
      </c>
      <c r="BI95" s="148">
        <f>IF(N95="nulová",J95,0)</f>
        <v>0</v>
      </c>
      <c r="BJ95" s="17" t="s">
        <v>85</v>
      </c>
      <c r="BK95" s="148">
        <f>ROUND(I95*H95,2)</f>
        <v>0</v>
      </c>
      <c r="BL95" s="17" t="s">
        <v>2822</v>
      </c>
      <c r="BM95" s="147" t="s">
        <v>2836</v>
      </c>
    </row>
    <row r="96" spans="2:65" s="1" customFormat="1" ht="10.199999999999999">
      <c r="B96" s="33"/>
      <c r="D96" s="149" t="s">
        <v>358</v>
      </c>
      <c r="F96" s="150" t="s">
        <v>2837</v>
      </c>
      <c r="I96" s="151"/>
      <c r="L96" s="33"/>
      <c r="M96" s="152"/>
      <c r="T96" s="54"/>
      <c r="AT96" s="17" t="s">
        <v>358</v>
      </c>
      <c r="AU96" s="17" t="s">
        <v>87</v>
      </c>
    </row>
    <row r="97" spans="2:65" s="1" customFormat="1" ht="55.5" customHeight="1">
      <c r="B97" s="33"/>
      <c r="C97" s="136" t="s">
        <v>413</v>
      </c>
      <c r="D97" s="136" t="s">
        <v>352</v>
      </c>
      <c r="E97" s="137" t="s">
        <v>2838</v>
      </c>
      <c r="F97" s="138" t="s">
        <v>2839</v>
      </c>
      <c r="G97" s="139" t="s">
        <v>2821</v>
      </c>
      <c r="H97" s="140">
        <v>1</v>
      </c>
      <c r="I97" s="141"/>
      <c r="J97" s="142">
        <f>ROUND(I97*H97,2)</f>
        <v>0</v>
      </c>
      <c r="K97" s="138" t="s">
        <v>356</v>
      </c>
      <c r="L97" s="33"/>
      <c r="M97" s="143" t="s">
        <v>32</v>
      </c>
      <c r="N97" s="144" t="s">
        <v>49</v>
      </c>
      <c r="P97" s="145">
        <f>O97*H97</f>
        <v>0</v>
      </c>
      <c r="Q97" s="145">
        <v>0</v>
      </c>
      <c r="R97" s="145">
        <f>Q97*H97</f>
        <v>0</v>
      </c>
      <c r="S97" s="145">
        <v>0</v>
      </c>
      <c r="T97" s="146">
        <f>S97*H97</f>
        <v>0</v>
      </c>
      <c r="AR97" s="147" t="s">
        <v>2822</v>
      </c>
      <c r="AT97" s="147" t="s">
        <v>352</v>
      </c>
      <c r="AU97" s="147" t="s">
        <v>87</v>
      </c>
      <c r="AY97" s="17" t="s">
        <v>348</v>
      </c>
      <c r="BE97" s="148">
        <f>IF(N97="základní",J97,0)</f>
        <v>0</v>
      </c>
      <c r="BF97" s="148">
        <f>IF(N97="snížená",J97,0)</f>
        <v>0</v>
      </c>
      <c r="BG97" s="148">
        <f>IF(N97="zákl. přenesená",J97,0)</f>
        <v>0</v>
      </c>
      <c r="BH97" s="148">
        <f>IF(N97="sníž. přenesená",J97,0)</f>
        <v>0</v>
      </c>
      <c r="BI97" s="148">
        <f>IF(N97="nulová",J97,0)</f>
        <v>0</v>
      </c>
      <c r="BJ97" s="17" t="s">
        <v>85</v>
      </c>
      <c r="BK97" s="148">
        <f>ROUND(I97*H97,2)</f>
        <v>0</v>
      </c>
      <c r="BL97" s="17" t="s">
        <v>2822</v>
      </c>
      <c r="BM97" s="147" t="s">
        <v>2840</v>
      </c>
    </row>
    <row r="98" spans="2:65" s="1" customFormat="1" ht="10.199999999999999">
      <c r="B98" s="33"/>
      <c r="D98" s="149" t="s">
        <v>358</v>
      </c>
      <c r="F98" s="150" t="s">
        <v>2841</v>
      </c>
      <c r="I98" s="151"/>
      <c r="L98" s="33"/>
      <c r="M98" s="152"/>
      <c r="T98" s="54"/>
      <c r="AT98" s="17" t="s">
        <v>358</v>
      </c>
      <c r="AU98" s="17" t="s">
        <v>87</v>
      </c>
    </row>
    <row r="99" spans="2:65" s="1" customFormat="1" ht="55.5" customHeight="1">
      <c r="B99" s="33"/>
      <c r="C99" s="136" t="s">
        <v>129</v>
      </c>
      <c r="D99" s="136" t="s">
        <v>352</v>
      </c>
      <c r="E99" s="137" t="s">
        <v>2842</v>
      </c>
      <c r="F99" s="138" t="s">
        <v>2843</v>
      </c>
      <c r="G99" s="139" t="s">
        <v>2821</v>
      </c>
      <c r="H99" s="140">
        <v>1</v>
      </c>
      <c r="I99" s="141"/>
      <c r="J99" s="142">
        <f>ROUND(I99*H99,2)</f>
        <v>0</v>
      </c>
      <c r="K99" s="138" t="s">
        <v>356</v>
      </c>
      <c r="L99" s="33"/>
      <c r="M99" s="143" t="s">
        <v>32</v>
      </c>
      <c r="N99" s="144" t="s">
        <v>49</v>
      </c>
      <c r="P99" s="145">
        <f>O99*H99</f>
        <v>0</v>
      </c>
      <c r="Q99" s="145">
        <v>0</v>
      </c>
      <c r="R99" s="145">
        <f>Q99*H99</f>
        <v>0</v>
      </c>
      <c r="S99" s="145">
        <v>0</v>
      </c>
      <c r="T99" s="146">
        <f>S99*H99</f>
        <v>0</v>
      </c>
      <c r="AR99" s="147" t="s">
        <v>2822</v>
      </c>
      <c r="AT99" s="147" t="s">
        <v>352</v>
      </c>
      <c r="AU99" s="147" t="s">
        <v>87</v>
      </c>
      <c r="AY99" s="17" t="s">
        <v>348</v>
      </c>
      <c r="BE99" s="148">
        <f>IF(N99="základní",J99,0)</f>
        <v>0</v>
      </c>
      <c r="BF99" s="148">
        <f>IF(N99="snížená",J99,0)</f>
        <v>0</v>
      </c>
      <c r="BG99" s="148">
        <f>IF(N99="zákl. přenesená",J99,0)</f>
        <v>0</v>
      </c>
      <c r="BH99" s="148">
        <f>IF(N99="sníž. přenesená",J99,0)</f>
        <v>0</v>
      </c>
      <c r="BI99" s="148">
        <f>IF(N99="nulová",J99,0)</f>
        <v>0</v>
      </c>
      <c r="BJ99" s="17" t="s">
        <v>85</v>
      </c>
      <c r="BK99" s="148">
        <f>ROUND(I99*H99,2)</f>
        <v>0</v>
      </c>
      <c r="BL99" s="17" t="s">
        <v>2822</v>
      </c>
      <c r="BM99" s="147" t="s">
        <v>2844</v>
      </c>
    </row>
    <row r="100" spans="2:65" s="1" customFormat="1" ht="10.199999999999999">
      <c r="B100" s="33"/>
      <c r="D100" s="149" t="s">
        <v>358</v>
      </c>
      <c r="F100" s="150" t="s">
        <v>2845</v>
      </c>
      <c r="I100" s="151"/>
      <c r="L100" s="33"/>
      <c r="M100" s="152"/>
      <c r="T100" s="54"/>
      <c r="AT100" s="17" t="s">
        <v>358</v>
      </c>
      <c r="AU100" s="17" t="s">
        <v>87</v>
      </c>
    </row>
    <row r="101" spans="2:65" s="1" customFormat="1" ht="49.05" customHeight="1">
      <c r="B101" s="33"/>
      <c r="C101" s="136" t="s">
        <v>425</v>
      </c>
      <c r="D101" s="136" t="s">
        <v>352</v>
      </c>
      <c r="E101" s="137" t="s">
        <v>2846</v>
      </c>
      <c r="F101" s="138" t="s">
        <v>2847</v>
      </c>
      <c r="G101" s="139" t="s">
        <v>2821</v>
      </c>
      <c r="H101" s="140">
        <v>1</v>
      </c>
      <c r="I101" s="141"/>
      <c r="J101" s="142">
        <f>ROUND(I101*H101,2)</f>
        <v>0</v>
      </c>
      <c r="K101" s="138" t="s">
        <v>356</v>
      </c>
      <c r="L101" s="33"/>
      <c r="M101" s="143" t="s">
        <v>32</v>
      </c>
      <c r="N101" s="144" t="s">
        <v>49</v>
      </c>
      <c r="P101" s="145">
        <f>O101*H101</f>
        <v>0</v>
      </c>
      <c r="Q101" s="145">
        <v>0</v>
      </c>
      <c r="R101" s="145">
        <f>Q101*H101</f>
        <v>0</v>
      </c>
      <c r="S101" s="145">
        <v>0</v>
      </c>
      <c r="T101" s="146">
        <f>S101*H101</f>
        <v>0</v>
      </c>
      <c r="AR101" s="147" t="s">
        <v>2822</v>
      </c>
      <c r="AT101" s="147" t="s">
        <v>352</v>
      </c>
      <c r="AU101" s="147" t="s">
        <v>87</v>
      </c>
      <c r="AY101" s="17" t="s">
        <v>348</v>
      </c>
      <c r="BE101" s="148">
        <f>IF(N101="základní",J101,0)</f>
        <v>0</v>
      </c>
      <c r="BF101" s="148">
        <f>IF(N101="snížená",J101,0)</f>
        <v>0</v>
      </c>
      <c r="BG101" s="148">
        <f>IF(N101="zákl. přenesená",J101,0)</f>
        <v>0</v>
      </c>
      <c r="BH101" s="148">
        <f>IF(N101="sníž. přenesená",J101,0)</f>
        <v>0</v>
      </c>
      <c r="BI101" s="148">
        <f>IF(N101="nulová",J101,0)</f>
        <v>0</v>
      </c>
      <c r="BJ101" s="17" t="s">
        <v>85</v>
      </c>
      <c r="BK101" s="148">
        <f>ROUND(I101*H101,2)</f>
        <v>0</v>
      </c>
      <c r="BL101" s="17" t="s">
        <v>2822</v>
      </c>
      <c r="BM101" s="147" t="s">
        <v>2848</v>
      </c>
    </row>
    <row r="102" spans="2:65" s="1" customFormat="1" ht="10.199999999999999">
      <c r="B102" s="33"/>
      <c r="D102" s="149" t="s">
        <v>358</v>
      </c>
      <c r="F102" s="150" t="s">
        <v>2849</v>
      </c>
      <c r="I102" s="151"/>
      <c r="L102" s="33"/>
      <c r="M102" s="152"/>
      <c r="T102" s="54"/>
      <c r="AT102" s="17" t="s">
        <v>358</v>
      </c>
      <c r="AU102" s="17" t="s">
        <v>87</v>
      </c>
    </row>
    <row r="103" spans="2:65" s="11" customFormat="1" ht="22.8" customHeight="1">
      <c r="B103" s="124"/>
      <c r="D103" s="125" t="s">
        <v>77</v>
      </c>
      <c r="E103" s="134" t="s">
        <v>2850</v>
      </c>
      <c r="F103" s="134" t="s">
        <v>2851</v>
      </c>
      <c r="I103" s="127"/>
      <c r="J103" s="135">
        <f>BK103</f>
        <v>0</v>
      </c>
      <c r="L103" s="124"/>
      <c r="M103" s="129"/>
      <c r="P103" s="130">
        <f>SUM(P104:P132)</f>
        <v>0</v>
      </c>
      <c r="R103" s="130">
        <f>SUM(R104:R132)</f>
        <v>0.37416949999999999</v>
      </c>
      <c r="T103" s="131">
        <f>SUM(T104:T132)</f>
        <v>0</v>
      </c>
      <c r="AR103" s="125" t="s">
        <v>413</v>
      </c>
      <c r="AT103" s="132" t="s">
        <v>77</v>
      </c>
      <c r="AU103" s="132" t="s">
        <v>85</v>
      </c>
      <c r="AY103" s="125" t="s">
        <v>348</v>
      </c>
      <c r="BK103" s="133">
        <f>SUM(BK104:BK132)</f>
        <v>0</v>
      </c>
    </row>
    <row r="104" spans="2:65" s="1" customFormat="1" ht="37.799999999999997" customHeight="1">
      <c r="B104" s="33"/>
      <c r="C104" s="136" t="s">
        <v>433</v>
      </c>
      <c r="D104" s="136" t="s">
        <v>352</v>
      </c>
      <c r="E104" s="137" t="s">
        <v>2852</v>
      </c>
      <c r="F104" s="138" t="s">
        <v>2853</v>
      </c>
      <c r="G104" s="139" t="s">
        <v>2821</v>
      </c>
      <c r="H104" s="140">
        <v>1</v>
      </c>
      <c r="I104" s="141"/>
      <c r="J104" s="142">
        <f>ROUND(I104*H104,2)</f>
        <v>0</v>
      </c>
      <c r="K104" s="138" t="s">
        <v>356</v>
      </c>
      <c r="L104" s="33"/>
      <c r="M104" s="143" t="s">
        <v>32</v>
      </c>
      <c r="N104" s="144" t="s">
        <v>49</v>
      </c>
      <c r="P104" s="145">
        <f>O104*H104</f>
        <v>0</v>
      </c>
      <c r="Q104" s="145">
        <v>0</v>
      </c>
      <c r="R104" s="145">
        <f>Q104*H104</f>
        <v>0</v>
      </c>
      <c r="S104" s="145">
        <v>0</v>
      </c>
      <c r="T104" s="146">
        <f>S104*H104</f>
        <v>0</v>
      </c>
      <c r="AR104" s="147" t="s">
        <v>2822</v>
      </c>
      <c r="AT104" s="147" t="s">
        <v>352</v>
      </c>
      <c r="AU104" s="147" t="s">
        <v>87</v>
      </c>
      <c r="AY104" s="17" t="s">
        <v>348</v>
      </c>
      <c r="BE104" s="148">
        <f>IF(N104="základní",J104,0)</f>
        <v>0</v>
      </c>
      <c r="BF104" s="148">
        <f>IF(N104="snížená",J104,0)</f>
        <v>0</v>
      </c>
      <c r="BG104" s="148">
        <f>IF(N104="zákl. přenesená",J104,0)</f>
        <v>0</v>
      </c>
      <c r="BH104" s="148">
        <f>IF(N104="sníž. přenesená",J104,0)</f>
        <v>0</v>
      </c>
      <c r="BI104" s="148">
        <f>IF(N104="nulová",J104,0)</f>
        <v>0</v>
      </c>
      <c r="BJ104" s="17" t="s">
        <v>85</v>
      </c>
      <c r="BK104" s="148">
        <f>ROUND(I104*H104,2)</f>
        <v>0</v>
      </c>
      <c r="BL104" s="17" t="s">
        <v>2822</v>
      </c>
      <c r="BM104" s="147" t="s">
        <v>2854</v>
      </c>
    </row>
    <row r="105" spans="2:65" s="1" customFormat="1" ht="10.199999999999999">
      <c r="B105" s="33"/>
      <c r="D105" s="149" t="s">
        <v>358</v>
      </c>
      <c r="F105" s="150" t="s">
        <v>2855</v>
      </c>
      <c r="I105" s="151"/>
      <c r="L105" s="33"/>
      <c r="M105" s="152"/>
      <c r="T105" s="54"/>
      <c r="AT105" s="17" t="s">
        <v>358</v>
      </c>
      <c r="AU105" s="17" t="s">
        <v>87</v>
      </c>
    </row>
    <row r="106" spans="2:65" s="1" customFormat="1" ht="24.15" customHeight="1">
      <c r="B106" s="33"/>
      <c r="C106" s="136" t="s">
        <v>445</v>
      </c>
      <c r="D106" s="136" t="s">
        <v>352</v>
      </c>
      <c r="E106" s="137" t="s">
        <v>2856</v>
      </c>
      <c r="F106" s="138" t="s">
        <v>2857</v>
      </c>
      <c r="G106" s="139" t="s">
        <v>2821</v>
      </c>
      <c r="H106" s="140">
        <v>1</v>
      </c>
      <c r="I106" s="141"/>
      <c r="J106" s="142">
        <f>ROUND(I106*H106,2)</f>
        <v>0</v>
      </c>
      <c r="K106" s="138" t="s">
        <v>356</v>
      </c>
      <c r="L106" s="33"/>
      <c r="M106" s="143" t="s">
        <v>32</v>
      </c>
      <c r="N106" s="144" t="s">
        <v>49</v>
      </c>
      <c r="P106" s="145">
        <f>O106*H106</f>
        <v>0</v>
      </c>
      <c r="Q106" s="145">
        <v>0</v>
      </c>
      <c r="R106" s="145">
        <f>Q106*H106</f>
        <v>0</v>
      </c>
      <c r="S106" s="145">
        <v>0</v>
      </c>
      <c r="T106" s="146">
        <f>S106*H106</f>
        <v>0</v>
      </c>
      <c r="AR106" s="147" t="s">
        <v>2822</v>
      </c>
      <c r="AT106" s="147" t="s">
        <v>352</v>
      </c>
      <c r="AU106" s="147" t="s">
        <v>87</v>
      </c>
      <c r="AY106" s="17" t="s">
        <v>348</v>
      </c>
      <c r="BE106" s="148">
        <f>IF(N106="základní",J106,0)</f>
        <v>0</v>
      </c>
      <c r="BF106" s="148">
        <f>IF(N106="snížená",J106,0)</f>
        <v>0</v>
      </c>
      <c r="BG106" s="148">
        <f>IF(N106="zákl. přenesená",J106,0)</f>
        <v>0</v>
      </c>
      <c r="BH106" s="148">
        <f>IF(N106="sníž. přenesená",J106,0)</f>
        <v>0</v>
      </c>
      <c r="BI106" s="148">
        <f>IF(N106="nulová",J106,0)</f>
        <v>0</v>
      </c>
      <c r="BJ106" s="17" t="s">
        <v>85</v>
      </c>
      <c r="BK106" s="148">
        <f>ROUND(I106*H106,2)</f>
        <v>0</v>
      </c>
      <c r="BL106" s="17" t="s">
        <v>2822</v>
      </c>
      <c r="BM106" s="147" t="s">
        <v>2858</v>
      </c>
    </row>
    <row r="107" spans="2:65" s="1" customFormat="1" ht="10.199999999999999">
      <c r="B107" s="33"/>
      <c r="D107" s="149" t="s">
        <v>358</v>
      </c>
      <c r="F107" s="150" t="s">
        <v>2859</v>
      </c>
      <c r="I107" s="151"/>
      <c r="L107" s="33"/>
      <c r="M107" s="152"/>
      <c r="T107" s="54"/>
      <c r="AT107" s="17" t="s">
        <v>358</v>
      </c>
      <c r="AU107" s="17" t="s">
        <v>87</v>
      </c>
    </row>
    <row r="108" spans="2:65" s="1" customFormat="1" ht="16.5" customHeight="1">
      <c r="B108" s="33"/>
      <c r="C108" s="136" t="s">
        <v>452</v>
      </c>
      <c r="D108" s="136" t="s">
        <v>352</v>
      </c>
      <c r="E108" s="137" t="s">
        <v>2860</v>
      </c>
      <c r="F108" s="138" t="s">
        <v>2861</v>
      </c>
      <c r="G108" s="139" t="s">
        <v>2821</v>
      </c>
      <c r="H108" s="140">
        <v>1</v>
      </c>
      <c r="I108" s="141"/>
      <c r="J108" s="142">
        <f>ROUND(I108*H108,2)</f>
        <v>0</v>
      </c>
      <c r="K108" s="138" t="s">
        <v>356</v>
      </c>
      <c r="L108" s="33"/>
      <c r="M108" s="143" t="s">
        <v>32</v>
      </c>
      <c r="N108" s="144" t="s">
        <v>49</v>
      </c>
      <c r="P108" s="145">
        <f>O108*H108</f>
        <v>0</v>
      </c>
      <c r="Q108" s="145">
        <v>0</v>
      </c>
      <c r="R108" s="145">
        <f>Q108*H108</f>
        <v>0</v>
      </c>
      <c r="S108" s="145">
        <v>0</v>
      </c>
      <c r="T108" s="146">
        <f>S108*H108</f>
        <v>0</v>
      </c>
      <c r="AR108" s="147" t="s">
        <v>2822</v>
      </c>
      <c r="AT108" s="147" t="s">
        <v>352</v>
      </c>
      <c r="AU108" s="147" t="s">
        <v>87</v>
      </c>
      <c r="AY108" s="17" t="s">
        <v>348</v>
      </c>
      <c r="BE108" s="148">
        <f>IF(N108="základní",J108,0)</f>
        <v>0</v>
      </c>
      <c r="BF108" s="148">
        <f>IF(N108="snížená",J108,0)</f>
        <v>0</v>
      </c>
      <c r="BG108" s="148">
        <f>IF(N108="zákl. přenesená",J108,0)</f>
        <v>0</v>
      </c>
      <c r="BH108" s="148">
        <f>IF(N108="sníž. přenesená",J108,0)</f>
        <v>0</v>
      </c>
      <c r="BI108" s="148">
        <f>IF(N108="nulová",J108,0)</f>
        <v>0</v>
      </c>
      <c r="BJ108" s="17" t="s">
        <v>85</v>
      </c>
      <c r="BK108" s="148">
        <f>ROUND(I108*H108,2)</f>
        <v>0</v>
      </c>
      <c r="BL108" s="17" t="s">
        <v>2822</v>
      </c>
      <c r="BM108" s="147" t="s">
        <v>2862</v>
      </c>
    </row>
    <row r="109" spans="2:65" s="1" customFormat="1" ht="10.199999999999999">
      <c r="B109" s="33"/>
      <c r="D109" s="149" t="s">
        <v>358</v>
      </c>
      <c r="F109" s="150" t="s">
        <v>2863</v>
      </c>
      <c r="I109" s="151"/>
      <c r="L109" s="33"/>
      <c r="M109" s="152"/>
      <c r="T109" s="54"/>
      <c r="AT109" s="17" t="s">
        <v>358</v>
      </c>
      <c r="AU109" s="17" t="s">
        <v>87</v>
      </c>
    </row>
    <row r="110" spans="2:65" s="1" customFormat="1" ht="37.799999999999997" customHeight="1">
      <c r="B110" s="33"/>
      <c r="C110" s="136" t="s">
        <v>465</v>
      </c>
      <c r="D110" s="136" t="s">
        <v>352</v>
      </c>
      <c r="E110" s="137" t="s">
        <v>2864</v>
      </c>
      <c r="F110" s="138" t="s">
        <v>2865</v>
      </c>
      <c r="G110" s="139" t="s">
        <v>2821</v>
      </c>
      <c r="H110" s="140">
        <v>1</v>
      </c>
      <c r="I110" s="141"/>
      <c r="J110" s="142">
        <f>ROUND(I110*H110,2)</f>
        <v>0</v>
      </c>
      <c r="K110" s="138" t="s">
        <v>356</v>
      </c>
      <c r="L110" s="33"/>
      <c r="M110" s="143" t="s">
        <v>32</v>
      </c>
      <c r="N110" s="144" t="s">
        <v>49</v>
      </c>
      <c r="P110" s="145">
        <f>O110*H110</f>
        <v>0</v>
      </c>
      <c r="Q110" s="145">
        <v>0</v>
      </c>
      <c r="R110" s="145">
        <f>Q110*H110</f>
        <v>0</v>
      </c>
      <c r="S110" s="145">
        <v>0</v>
      </c>
      <c r="T110" s="146">
        <f>S110*H110</f>
        <v>0</v>
      </c>
      <c r="AR110" s="147" t="s">
        <v>2822</v>
      </c>
      <c r="AT110" s="147" t="s">
        <v>352</v>
      </c>
      <c r="AU110" s="147" t="s">
        <v>87</v>
      </c>
      <c r="AY110" s="17" t="s">
        <v>348</v>
      </c>
      <c r="BE110" s="148">
        <f>IF(N110="základní",J110,0)</f>
        <v>0</v>
      </c>
      <c r="BF110" s="148">
        <f>IF(N110="snížená",J110,0)</f>
        <v>0</v>
      </c>
      <c r="BG110" s="148">
        <f>IF(N110="zákl. přenesená",J110,0)</f>
        <v>0</v>
      </c>
      <c r="BH110" s="148">
        <f>IF(N110="sníž. přenesená",J110,0)</f>
        <v>0</v>
      </c>
      <c r="BI110" s="148">
        <f>IF(N110="nulová",J110,0)</f>
        <v>0</v>
      </c>
      <c r="BJ110" s="17" t="s">
        <v>85</v>
      </c>
      <c r="BK110" s="148">
        <f>ROUND(I110*H110,2)</f>
        <v>0</v>
      </c>
      <c r="BL110" s="17" t="s">
        <v>2822</v>
      </c>
      <c r="BM110" s="147" t="s">
        <v>2866</v>
      </c>
    </row>
    <row r="111" spans="2:65" s="1" customFormat="1" ht="10.199999999999999">
      <c r="B111" s="33"/>
      <c r="D111" s="149" t="s">
        <v>358</v>
      </c>
      <c r="F111" s="150" t="s">
        <v>2867</v>
      </c>
      <c r="I111" s="151"/>
      <c r="L111" s="33"/>
      <c r="M111" s="152"/>
      <c r="T111" s="54"/>
      <c r="AT111" s="17" t="s">
        <v>358</v>
      </c>
      <c r="AU111" s="17" t="s">
        <v>87</v>
      </c>
    </row>
    <row r="112" spans="2:65" s="1" customFormat="1" ht="24.15" customHeight="1">
      <c r="B112" s="33"/>
      <c r="C112" s="136" t="s">
        <v>8</v>
      </c>
      <c r="D112" s="136" t="s">
        <v>352</v>
      </c>
      <c r="E112" s="137" t="s">
        <v>2868</v>
      </c>
      <c r="F112" s="138" t="s">
        <v>2869</v>
      </c>
      <c r="G112" s="139" t="s">
        <v>2821</v>
      </c>
      <c r="H112" s="140">
        <v>1</v>
      </c>
      <c r="I112" s="141"/>
      <c r="J112" s="142">
        <f>ROUND(I112*H112,2)</f>
        <v>0</v>
      </c>
      <c r="K112" s="138" t="s">
        <v>2870</v>
      </c>
      <c r="L112" s="33"/>
      <c r="M112" s="143" t="s">
        <v>32</v>
      </c>
      <c r="N112" s="144" t="s">
        <v>49</v>
      </c>
      <c r="P112" s="145">
        <f>O112*H112</f>
        <v>0</v>
      </c>
      <c r="Q112" s="145">
        <v>0.37416949999999999</v>
      </c>
      <c r="R112" s="145">
        <f>Q112*H112</f>
        <v>0.37416949999999999</v>
      </c>
      <c r="S112" s="145">
        <v>0</v>
      </c>
      <c r="T112" s="146">
        <f>S112*H112</f>
        <v>0</v>
      </c>
      <c r="AR112" s="147" t="s">
        <v>2822</v>
      </c>
      <c r="AT112" s="147" t="s">
        <v>352</v>
      </c>
      <c r="AU112" s="147" t="s">
        <v>87</v>
      </c>
      <c r="AY112" s="17" t="s">
        <v>348</v>
      </c>
      <c r="BE112" s="148">
        <f>IF(N112="základní",J112,0)</f>
        <v>0</v>
      </c>
      <c r="BF112" s="148">
        <f>IF(N112="snížená",J112,0)</f>
        <v>0</v>
      </c>
      <c r="BG112" s="148">
        <f>IF(N112="zákl. přenesená",J112,0)</f>
        <v>0</v>
      </c>
      <c r="BH112" s="148">
        <f>IF(N112="sníž. přenesená",J112,0)</f>
        <v>0</v>
      </c>
      <c r="BI112" s="148">
        <f>IF(N112="nulová",J112,0)</f>
        <v>0</v>
      </c>
      <c r="BJ112" s="17" t="s">
        <v>85</v>
      </c>
      <c r="BK112" s="148">
        <f>ROUND(I112*H112,2)</f>
        <v>0</v>
      </c>
      <c r="BL112" s="17" t="s">
        <v>2822</v>
      </c>
      <c r="BM112" s="147" t="s">
        <v>2871</v>
      </c>
    </row>
    <row r="113" spans="2:65" s="12" customFormat="1" ht="10.199999999999999">
      <c r="B113" s="153"/>
      <c r="D113" s="154" t="s">
        <v>360</v>
      </c>
      <c r="E113" s="155" t="s">
        <v>32</v>
      </c>
      <c r="F113" s="156" t="s">
        <v>361</v>
      </c>
      <c r="H113" s="155" t="s">
        <v>32</v>
      </c>
      <c r="I113" s="157"/>
      <c r="L113" s="153"/>
      <c r="M113" s="158"/>
      <c r="T113" s="159"/>
      <c r="AT113" s="155" t="s">
        <v>360</v>
      </c>
      <c r="AU113" s="155" t="s">
        <v>87</v>
      </c>
      <c r="AV113" s="12" t="s">
        <v>85</v>
      </c>
      <c r="AW113" s="12" t="s">
        <v>39</v>
      </c>
      <c r="AX113" s="12" t="s">
        <v>78</v>
      </c>
      <c r="AY113" s="155" t="s">
        <v>348</v>
      </c>
    </row>
    <row r="114" spans="2:65" s="12" customFormat="1" ht="10.199999999999999">
      <c r="B114" s="153"/>
      <c r="D114" s="154" t="s">
        <v>360</v>
      </c>
      <c r="E114" s="155" t="s">
        <v>32</v>
      </c>
      <c r="F114" s="156" t="s">
        <v>2872</v>
      </c>
      <c r="H114" s="155" t="s">
        <v>32</v>
      </c>
      <c r="I114" s="157"/>
      <c r="L114" s="153"/>
      <c r="M114" s="158"/>
      <c r="T114" s="159"/>
      <c r="AT114" s="155" t="s">
        <v>360</v>
      </c>
      <c r="AU114" s="155" t="s">
        <v>87</v>
      </c>
      <c r="AV114" s="12" t="s">
        <v>85</v>
      </c>
      <c r="AW114" s="12" t="s">
        <v>39</v>
      </c>
      <c r="AX114" s="12" t="s">
        <v>78</v>
      </c>
      <c r="AY114" s="155" t="s">
        <v>348</v>
      </c>
    </row>
    <row r="115" spans="2:65" s="12" customFormat="1" ht="10.199999999999999">
      <c r="B115" s="153"/>
      <c r="D115" s="154" t="s">
        <v>360</v>
      </c>
      <c r="E115" s="155" t="s">
        <v>32</v>
      </c>
      <c r="F115" s="156" t="s">
        <v>2873</v>
      </c>
      <c r="H115" s="155" t="s">
        <v>32</v>
      </c>
      <c r="I115" s="157"/>
      <c r="L115" s="153"/>
      <c r="M115" s="158"/>
      <c r="T115" s="159"/>
      <c r="AT115" s="155" t="s">
        <v>360</v>
      </c>
      <c r="AU115" s="155" t="s">
        <v>87</v>
      </c>
      <c r="AV115" s="12" t="s">
        <v>85</v>
      </c>
      <c r="AW115" s="12" t="s">
        <v>39</v>
      </c>
      <c r="AX115" s="12" t="s">
        <v>78</v>
      </c>
      <c r="AY115" s="155" t="s">
        <v>348</v>
      </c>
    </row>
    <row r="116" spans="2:65" s="12" customFormat="1" ht="10.199999999999999">
      <c r="B116" s="153"/>
      <c r="D116" s="154" t="s">
        <v>360</v>
      </c>
      <c r="E116" s="155" t="s">
        <v>32</v>
      </c>
      <c r="F116" s="156" t="s">
        <v>2874</v>
      </c>
      <c r="H116" s="155" t="s">
        <v>32</v>
      </c>
      <c r="I116" s="157"/>
      <c r="L116" s="153"/>
      <c r="M116" s="158"/>
      <c r="T116" s="159"/>
      <c r="AT116" s="155" t="s">
        <v>360</v>
      </c>
      <c r="AU116" s="155" t="s">
        <v>87</v>
      </c>
      <c r="AV116" s="12" t="s">
        <v>85</v>
      </c>
      <c r="AW116" s="12" t="s">
        <v>39</v>
      </c>
      <c r="AX116" s="12" t="s">
        <v>78</v>
      </c>
      <c r="AY116" s="155" t="s">
        <v>348</v>
      </c>
    </row>
    <row r="117" spans="2:65" s="12" customFormat="1" ht="10.199999999999999">
      <c r="B117" s="153"/>
      <c r="D117" s="154" t="s">
        <v>360</v>
      </c>
      <c r="E117" s="155" t="s">
        <v>32</v>
      </c>
      <c r="F117" s="156" t="s">
        <v>2875</v>
      </c>
      <c r="H117" s="155" t="s">
        <v>32</v>
      </c>
      <c r="I117" s="157"/>
      <c r="L117" s="153"/>
      <c r="M117" s="158"/>
      <c r="T117" s="159"/>
      <c r="AT117" s="155" t="s">
        <v>360</v>
      </c>
      <c r="AU117" s="155" t="s">
        <v>87</v>
      </c>
      <c r="AV117" s="12" t="s">
        <v>85</v>
      </c>
      <c r="AW117" s="12" t="s">
        <v>39</v>
      </c>
      <c r="AX117" s="12" t="s">
        <v>78</v>
      </c>
      <c r="AY117" s="155" t="s">
        <v>348</v>
      </c>
    </row>
    <row r="118" spans="2:65" s="12" customFormat="1" ht="10.199999999999999">
      <c r="B118" s="153"/>
      <c r="D118" s="154" t="s">
        <v>360</v>
      </c>
      <c r="E118" s="155" t="s">
        <v>32</v>
      </c>
      <c r="F118" s="156" t="s">
        <v>2876</v>
      </c>
      <c r="H118" s="155" t="s">
        <v>32</v>
      </c>
      <c r="I118" s="157"/>
      <c r="L118" s="153"/>
      <c r="M118" s="158"/>
      <c r="T118" s="159"/>
      <c r="AT118" s="155" t="s">
        <v>360</v>
      </c>
      <c r="AU118" s="155" t="s">
        <v>87</v>
      </c>
      <c r="AV118" s="12" t="s">
        <v>85</v>
      </c>
      <c r="AW118" s="12" t="s">
        <v>39</v>
      </c>
      <c r="AX118" s="12" t="s">
        <v>78</v>
      </c>
      <c r="AY118" s="155" t="s">
        <v>348</v>
      </c>
    </row>
    <row r="119" spans="2:65" s="12" customFormat="1" ht="10.199999999999999">
      <c r="B119" s="153"/>
      <c r="D119" s="154" t="s">
        <v>360</v>
      </c>
      <c r="E119" s="155" t="s">
        <v>32</v>
      </c>
      <c r="F119" s="156" t="s">
        <v>1488</v>
      </c>
      <c r="H119" s="155" t="s">
        <v>32</v>
      </c>
      <c r="I119" s="157"/>
      <c r="L119" s="153"/>
      <c r="M119" s="158"/>
      <c r="T119" s="159"/>
      <c r="AT119" s="155" t="s">
        <v>360</v>
      </c>
      <c r="AU119" s="155" t="s">
        <v>87</v>
      </c>
      <c r="AV119" s="12" t="s">
        <v>85</v>
      </c>
      <c r="AW119" s="12" t="s">
        <v>39</v>
      </c>
      <c r="AX119" s="12" t="s">
        <v>78</v>
      </c>
      <c r="AY119" s="155" t="s">
        <v>348</v>
      </c>
    </row>
    <row r="120" spans="2:65" s="13" customFormat="1" ht="10.199999999999999">
      <c r="B120" s="160"/>
      <c r="D120" s="154" t="s">
        <v>360</v>
      </c>
      <c r="E120" s="162" t="s">
        <v>32</v>
      </c>
      <c r="F120" s="170" t="s">
        <v>135</v>
      </c>
      <c r="H120" s="163">
        <v>1</v>
      </c>
      <c r="I120" s="164"/>
      <c r="L120" s="160"/>
      <c r="M120" s="165"/>
      <c r="T120" s="166"/>
      <c r="AT120" s="161" t="s">
        <v>360</v>
      </c>
      <c r="AU120" s="161" t="s">
        <v>87</v>
      </c>
      <c r="AV120" s="13" t="s">
        <v>87</v>
      </c>
      <c r="AW120" s="13" t="s">
        <v>39</v>
      </c>
      <c r="AX120" s="13" t="s">
        <v>85</v>
      </c>
      <c r="AY120" s="161" t="s">
        <v>348</v>
      </c>
    </row>
    <row r="121" spans="2:65" s="1" customFormat="1" ht="24.15" customHeight="1">
      <c r="B121" s="33"/>
      <c r="C121" s="136" t="s">
        <v>474</v>
      </c>
      <c r="D121" s="136" t="s">
        <v>352</v>
      </c>
      <c r="E121" s="137" t="s">
        <v>2877</v>
      </c>
      <c r="F121" s="138" t="s">
        <v>2878</v>
      </c>
      <c r="G121" s="139" t="s">
        <v>2821</v>
      </c>
      <c r="H121" s="140">
        <v>1</v>
      </c>
      <c r="I121" s="141"/>
      <c r="J121" s="142">
        <f>ROUND(I121*H121,2)</f>
        <v>0</v>
      </c>
      <c r="K121" s="138" t="s">
        <v>2870</v>
      </c>
      <c r="L121" s="33"/>
      <c r="M121" s="143" t="s">
        <v>32</v>
      </c>
      <c r="N121" s="144" t="s">
        <v>49</v>
      </c>
      <c r="P121" s="145">
        <f>O121*H121</f>
        <v>0</v>
      </c>
      <c r="Q121" s="145">
        <v>0</v>
      </c>
      <c r="R121" s="145">
        <f>Q121*H121</f>
        <v>0</v>
      </c>
      <c r="S121" s="145">
        <v>0</v>
      </c>
      <c r="T121" s="146">
        <f>S121*H121</f>
        <v>0</v>
      </c>
      <c r="AR121" s="147" t="s">
        <v>2822</v>
      </c>
      <c r="AT121" s="147" t="s">
        <v>352</v>
      </c>
      <c r="AU121" s="147" t="s">
        <v>87</v>
      </c>
      <c r="AY121" s="17" t="s">
        <v>348</v>
      </c>
      <c r="BE121" s="148">
        <f>IF(N121="základní",J121,0)</f>
        <v>0</v>
      </c>
      <c r="BF121" s="148">
        <f>IF(N121="snížená",J121,0)</f>
        <v>0</v>
      </c>
      <c r="BG121" s="148">
        <f>IF(N121="zákl. přenesená",J121,0)</f>
        <v>0</v>
      </c>
      <c r="BH121" s="148">
        <f>IF(N121="sníž. přenesená",J121,0)</f>
        <v>0</v>
      </c>
      <c r="BI121" s="148">
        <f>IF(N121="nulová",J121,0)</f>
        <v>0</v>
      </c>
      <c r="BJ121" s="17" t="s">
        <v>85</v>
      </c>
      <c r="BK121" s="148">
        <f>ROUND(I121*H121,2)</f>
        <v>0</v>
      </c>
      <c r="BL121" s="17" t="s">
        <v>2822</v>
      </c>
      <c r="BM121" s="147" t="s">
        <v>2879</v>
      </c>
    </row>
    <row r="122" spans="2:65" s="12" customFormat="1" ht="10.199999999999999">
      <c r="B122" s="153"/>
      <c r="D122" s="154" t="s">
        <v>360</v>
      </c>
      <c r="E122" s="155" t="s">
        <v>32</v>
      </c>
      <c r="F122" s="156" t="s">
        <v>361</v>
      </c>
      <c r="H122" s="155" t="s">
        <v>32</v>
      </c>
      <c r="I122" s="157"/>
      <c r="L122" s="153"/>
      <c r="M122" s="158"/>
      <c r="T122" s="159"/>
      <c r="AT122" s="155" t="s">
        <v>360</v>
      </c>
      <c r="AU122" s="155" t="s">
        <v>87</v>
      </c>
      <c r="AV122" s="12" t="s">
        <v>85</v>
      </c>
      <c r="AW122" s="12" t="s">
        <v>39</v>
      </c>
      <c r="AX122" s="12" t="s">
        <v>78</v>
      </c>
      <c r="AY122" s="155" t="s">
        <v>348</v>
      </c>
    </row>
    <row r="123" spans="2:65" s="12" customFormat="1" ht="10.199999999999999">
      <c r="B123" s="153"/>
      <c r="D123" s="154" t="s">
        <v>360</v>
      </c>
      <c r="E123" s="155" t="s">
        <v>32</v>
      </c>
      <c r="F123" s="156" t="s">
        <v>2872</v>
      </c>
      <c r="H123" s="155" t="s">
        <v>32</v>
      </c>
      <c r="I123" s="157"/>
      <c r="L123" s="153"/>
      <c r="M123" s="158"/>
      <c r="T123" s="159"/>
      <c r="AT123" s="155" t="s">
        <v>360</v>
      </c>
      <c r="AU123" s="155" t="s">
        <v>87</v>
      </c>
      <c r="AV123" s="12" t="s">
        <v>85</v>
      </c>
      <c r="AW123" s="12" t="s">
        <v>39</v>
      </c>
      <c r="AX123" s="12" t="s">
        <v>78</v>
      </c>
      <c r="AY123" s="155" t="s">
        <v>348</v>
      </c>
    </row>
    <row r="124" spans="2:65" s="12" customFormat="1" ht="10.199999999999999">
      <c r="B124" s="153"/>
      <c r="D124" s="154" t="s">
        <v>360</v>
      </c>
      <c r="E124" s="155" t="s">
        <v>32</v>
      </c>
      <c r="F124" s="156" t="s">
        <v>2880</v>
      </c>
      <c r="H124" s="155" t="s">
        <v>32</v>
      </c>
      <c r="I124" s="157"/>
      <c r="L124" s="153"/>
      <c r="M124" s="158"/>
      <c r="T124" s="159"/>
      <c r="AT124" s="155" t="s">
        <v>360</v>
      </c>
      <c r="AU124" s="155" t="s">
        <v>87</v>
      </c>
      <c r="AV124" s="12" t="s">
        <v>85</v>
      </c>
      <c r="AW124" s="12" t="s">
        <v>39</v>
      </c>
      <c r="AX124" s="12" t="s">
        <v>78</v>
      </c>
      <c r="AY124" s="155" t="s">
        <v>348</v>
      </c>
    </row>
    <row r="125" spans="2:65" s="12" customFormat="1" ht="10.199999999999999">
      <c r="B125" s="153"/>
      <c r="D125" s="154" t="s">
        <v>360</v>
      </c>
      <c r="E125" s="155" t="s">
        <v>32</v>
      </c>
      <c r="F125" s="156" t="s">
        <v>2881</v>
      </c>
      <c r="H125" s="155" t="s">
        <v>32</v>
      </c>
      <c r="I125" s="157"/>
      <c r="L125" s="153"/>
      <c r="M125" s="158"/>
      <c r="T125" s="159"/>
      <c r="AT125" s="155" t="s">
        <v>360</v>
      </c>
      <c r="AU125" s="155" t="s">
        <v>87</v>
      </c>
      <c r="AV125" s="12" t="s">
        <v>85</v>
      </c>
      <c r="AW125" s="12" t="s">
        <v>39</v>
      </c>
      <c r="AX125" s="12" t="s">
        <v>78</v>
      </c>
      <c r="AY125" s="155" t="s">
        <v>348</v>
      </c>
    </row>
    <row r="126" spans="2:65" s="12" customFormat="1" ht="10.199999999999999">
      <c r="B126" s="153"/>
      <c r="D126" s="154" t="s">
        <v>360</v>
      </c>
      <c r="E126" s="155" t="s">
        <v>32</v>
      </c>
      <c r="F126" s="156" t="s">
        <v>1488</v>
      </c>
      <c r="H126" s="155" t="s">
        <v>32</v>
      </c>
      <c r="I126" s="157"/>
      <c r="L126" s="153"/>
      <c r="M126" s="158"/>
      <c r="T126" s="159"/>
      <c r="AT126" s="155" t="s">
        <v>360</v>
      </c>
      <c r="AU126" s="155" t="s">
        <v>87</v>
      </c>
      <c r="AV126" s="12" t="s">
        <v>85</v>
      </c>
      <c r="AW126" s="12" t="s">
        <v>39</v>
      </c>
      <c r="AX126" s="12" t="s">
        <v>78</v>
      </c>
      <c r="AY126" s="155" t="s">
        <v>348</v>
      </c>
    </row>
    <row r="127" spans="2:65" s="13" customFormat="1" ht="10.199999999999999">
      <c r="B127" s="160"/>
      <c r="D127" s="154" t="s">
        <v>360</v>
      </c>
      <c r="E127" s="162" t="s">
        <v>32</v>
      </c>
      <c r="F127" s="170" t="s">
        <v>121</v>
      </c>
      <c r="H127" s="163">
        <v>1</v>
      </c>
      <c r="I127" s="164"/>
      <c r="L127" s="160"/>
      <c r="M127" s="165"/>
      <c r="T127" s="166"/>
      <c r="AT127" s="161" t="s">
        <v>360</v>
      </c>
      <c r="AU127" s="161" t="s">
        <v>87</v>
      </c>
      <c r="AV127" s="13" t="s">
        <v>87</v>
      </c>
      <c r="AW127" s="13" t="s">
        <v>39</v>
      </c>
      <c r="AX127" s="13" t="s">
        <v>85</v>
      </c>
      <c r="AY127" s="161" t="s">
        <v>348</v>
      </c>
    </row>
    <row r="128" spans="2:65" s="1" customFormat="1" ht="16.5" customHeight="1">
      <c r="B128" s="33"/>
      <c r="C128" s="136" t="s">
        <v>477</v>
      </c>
      <c r="D128" s="136" t="s">
        <v>352</v>
      </c>
      <c r="E128" s="137" t="s">
        <v>2882</v>
      </c>
      <c r="F128" s="138" t="s">
        <v>2883</v>
      </c>
      <c r="G128" s="139" t="s">
        <v>515</v>
      </c>
      <c r="H128" s="140">
        <v>2</v>
      </c>
      <c r="I128" s="141"/>
      <c r="J128" s="142">
        <f>ROUND(I128*H128,2)</f>
        <v>0</v>
      </c>
      <c r="K128" s="138" t="s">
        <v>356</v>
      </c>
      <c r="L128" s="33"/>
      <c r="M128" s="143" t="s">
        <v>32</v>
      </c>
      <c r="N128" s="144" t="s">
        <v>49</v>
      </c>
      <c r="P128" s="145">
        <f>O128*H128</f>
        <v>0</v>
      </c>
      <c r="Q128" s="145">
        <v>0</v>
      </c>
      <c r="R128" s="145">
        <f>Q128*H128</f>
        <v>0</v>
      </c>
      <c r="S128" s="145">
        <v>0</v>
      </c>
      <c r="T128" s="146">
        <f>S128*H128</f>
        <v>0</v>
      </c>
      <c r="AR128" s="147" t="s">
        <v>2822</v>
      </c>
      <c r="AT128" s="147" t="s">
        <v>352</v>
      </c>
      <c r="AU128" s="147" t="s">
        <v>87</v>
      </c>
      <c r="AY128" s="17" t="s">
        <v>348</v>
      </c>
      <c r="BE128" s="148">
        <f>IF(N128="základní",J128,0)</f>
        <v>0</v>
      </c>
      <c r="BF128" s="148">
        <f>IF(N128="snížená",J128,0)</f>
        <v>0</v>
      </c>
      <c r="BG128" s="148">
        <f>IF(N128="zákl. přenesená",J128,0)</f>
        <v>0</v>
      </c>
      <c r="BH128" s="148">
        <f>IF(N128="sníž. přenesená",J128,0)</f>
        <v>0</v>
      </c>
      <c r="BI128" s="148">
        <f>IF(N128="nulová",J128,0)</f>
        <v>0</v>
      </c>
      <c r="BJ128" s="17" t="s">
        <v>85</v>
      </c>
      <c r="BK128" s="148">
        <f>ROUND(I128*H128,2)</f>
        <v>0</v>
      </c>
      <c r="BL128" s="17" t="s">
        <v>2822</v>
      </c>
      <c r="BM128" s="147" t="s">
        <v>2884</v>
      </c>
    </row>
    <row r="129" spans="2:65" s="1" customFormat="1" ht="10.199999999999999">
      <c r="B129" s="33"/>
      <c r="D129" s="149" t="s">
        <v>358</v>
      </c>
      <c r="F129" s="150" t="s">
        <v>2885</v>
      </c>
      <c r="I129" s="151"/>
      <c r="L129" s="33"/>
      <c r="M129" s="152"/>
      <c r="T129" s="54"/>
      <c r="AT129" s="17" t="s">
        <v>358</v>
      </c>
      <c r="AU129" s="17" t="s">
        <v>87</v>
      </c>
    </row>
    <row r="130" spans="2:65" s="1" customFormat="1" ht="105.6">
      <c r="B130" s="33"/>
      <c r="D130" s="154" t="s">
        <v>589</v>
      </c>
      <c r="F130" s="188" t="s">
        <v>2886</v>
      </c>
      <c r="I130" s="151"/>
      <c r="L130" s="33"/>
      <c r="M130" s="152"/>
      <c r="T130" s="54"/>
      <c r="AT130" s="17" t="s">
        <v>589</v>
      </c>
      <c r="AU130" s="17" t="s">
        <v>87</v>
      </c>
    </row>
    <row r="131" spans="2:65" s="1" customFormat="1" ht="24.15" customHeight="1">
      <c r="B131" s="33"/>
      <c r="C131" s="136" t="s">
        <v>480</v>
      </c>
      <c r="D131" s="136" t="s">
        <v>352</v>
      </c>
      <c r="E131" s="137" t="s">
        <v>2887</v>
      </c>
      <c r="F131" s="138" t="s">
        <v>2888</v>
      </c>
      <c r="G131" s="139" t="s">
        <v>2821</v>
      </c>
      <c r="H131" s="140">
        <v>1</v>
      </c>
      <c r="I131" s="141"/>
      <c r="J131" s="142">
        <f>ROUND(I131*H131,2)</f>
        <v>0</v>
      </c>
      <c r="K131" s="138" t="s">
        <v>356</v>
      </c>
      <c r="L131" s="33"/>
      <c r="M131" s="143" t="s">
        <v>32</v>
      </c>
      <c r="N131" s="144" t="s">
        <v>49</v>
      </c>
      <c r="P131" s="145">
        <f>O131*H131</f>
        <v>0</v>
      </c>
      <c r="Q131" s="145">
        <v>0</v>
      </c>
      <c r="R131" s="145">
        <f>Q131*H131</f>
        <v>0</v>
      </c>
      <c r="S131" s="145">
        <v>0</v>
      </c>
      <c r="T131" s="146">
        <f>S131*H131</f>
        <v>0</v>
      </c>
      <c r="AR131" s="147" t="s">
        <v>2822</v>
      </c>
      <c r="AT131" s="147" t="s">
        <v>352</v>
      </c>
      <c r="AU131" s="147" t="s">
        <v>87</v>
      </c>
      <c r="AY131" s="17" t="s">
        <v>348</v>
      </c>
      <c r="BE131" s="148">
        <f>IF(N131="základní",J131,0)</f>
        <v>0</v>
      </c>
      <c r="BF131" s="148">
        <f>IF(N131="snížená",J131,0)</f>
        <v>0</v>
      </c>
      <c r="BG131" s="148">
        <f>IF(N131="zákl. přenesená",J131,0)</f>
        <v>0</v>
      </c>
      <c r="BH131" s="148">
        <f>IF(N131="sníž. přenesená",J131,0)</f>
        <v>0</v>
      </c>
      <c r="BI131" s="148">
        <f>IF(N131="nulová",J131,0)</f>
        <v>0</v>
      </c>
      <c r="BJ131" s="17" t="s">
        <v>85</v>
      </c>
      <c r="BK131" s="148">
        <f>ROUND(I131*H131,2)</f>
        <v>0</v>
      </c>
      <c r="BL131" s="17" t="s">
        <v>2822</v>
      </c>
      <c r="BM131" s="147" t="s">
        <v>2889</v>
      </c>
    </row>
    <row r="132" spans="2:65" s="1" customFormat="1" ht="10.199999999999999">
      <c r="B132" s="33"/>
      <c r="D132" s="149" t="s">
        <v>358</v>
      </c>
      <c r="F132" s="150" t="s">
        <v>2890</v>
      </c>
      <c r="I132" s="151"/>
      <c r="L132" s="33"/>
      <c r="M132" s="152"/>
      <c r="T132" s="54"/>
      <c r="AT132" s="17" t="s">
        <v>358</v>
      </c>
      <c r="AU132" s="17" t="s">
        <v>87</v>
      </c>
    </row>
    <row r="133" spans="2:65" s="11" customFormat="1" ht="22.8" customHeight="1">
      <c r="B133" s="124"/>
      <c r="D133" s="125" t="s">
        <v>77</v>
      </c>
      <c r="E133" s="134" t="s">
        <v>2891</v>
      </c>
      <c r="F133" s="134" t="s">
        <v>2892</v>
      </c>
      <c r="I133" s="127"/>
      <c r="J133" s="135">
        <f>BK133</f>
        <v>0</v>
      </c>
      <c r="L133" s="124"/>
      <c r="M133" s="129"/>
      <c r="P133" s="130">
        <f>SUM(P134:P141)</f>
        <v>0</v>
      </c>
      <c r="R133" s="130">
        <f>SUM(R134:R141)</f>
        <v>0</v>
      </c>
      <c r="T133" s="131">
        <f>SUM(T134:T141)</f>
        <v>0</v>
      </c>
      <c r="AR133" s="125" t="s">
        <v>413</v>
      </c>
      <c r="AT133" s="132" t="s">
        <v>77</v>
      </c>
      <c r="AU133" s="132" t="s">
        <v>85</v>
      </c>
      <c r="AY133" s="125" t="s">
        <v>348</v>
      </c>
      <c r="BK133" s="133">
        <f>SUM(BK134:BK141)</f>
        <v>0</v>
      </c>
    </row>
    <row r="134" spans="2:65" s="1" customFormat="1" ht="16.5" customHeight="1">
      <c r="B134" s="33"/>
      <c r="C134" s="136" t="s">
        <v>482</v>
      </c>
      <c r="D134" s="136" t="s">
        <v>352</v>
      </c>
      <c r="E134" s="137" t="s">
        <v>2893</v>
      </c>
      <c r="F134" s="138" t="s">
        <v>2894</v>
      </c>
      <c r="G134" s="139" t="s">
        <v>2821</v>
      </c>
      <c r="H134" s="140">
        <v>1</v>
      </c>
      <c r="I134" s="141"/>
      <c r="J134" s="142">
        <f>ROUND(I134*H134,2)</f>
        <v>0</v>
      </c>
      <c r="K134" s="138" t="s">
        <v>356</v>
      </c>
      <c r="L134" s="33"/>
      <c r="M134" s="143" t="s">
        <v>32</v>
      </c>
      <c r="N134" s="144" t="s">
        <v>49</v>
      </c>
      <c r="P134" s="145">
        <f>O134*H134</f>
        <v>0</v>
      </c>
      <c r="Q134" s="145">
        <v>0</v>
      </c>
      <c r="R134" s="145">
        <f>Q134*H134</f>
        <v>0</v>
      </c>
      <c r="S134" s="145">
        <v>0</v>
      </c>
      <c r="T134" s="146">
        <f>S134*H134</f>
        <v>0</v>
      </c>
      <c r="AR134" s="147" t="s">
        <v>2822</v>
      </c>
      <c r="AT134" s="147" t="s">
        <v>352</v>
      </c>
      <c r="AU134" s="147" t="s">
        <v>87</v>
      </c>
      <c r="AY134" s="17" t="s">
        <v>348</v>
      </c>
      <c r="BE134" s="148">
        <f>IF(N134="základní",J134,0)</f>
        <v>0</v>
      </c>
      <c r="BF134" s="148">
        <f>IF(N134="snížená",J134,0)</f>
        <v>0</v>
      </c>
      <c r="BG134" s="148">
        <f>IF(N134="zákl. přenesená",J134,0)</f>
        <v>0</v>
      </c>
      <c r="BH134" s="148">
        <f>IF(N134="sníž. přenesená",J134,0)</f>
        <v>0</v>
      </c>
      <c r="BI134" s="148">
        <f>IF(N134="nulová",J134,0)</f>
        <v>0</v>
      </c>
      <c r="BJ134" s="17" t="s">
        <v>85</v>
      </c>
      <c r="BK134" s="148">
        <f>ROUND(I134*H134,2)</f>
        <v>0</v>
      </c>
      <c r="BL134" s="17" t="s">
        <v>2822</v>
      </c>
      <c r="BM134" s="147" t="s">
        <v>2895</v>
      </c>
    </row>
    <row r="135" spans="2:65" s="1" customFormat="1" ht="10.199999999999999">
      <c r="B135" s="33"/>
      <c r="D135" s="149" t="s">
        <v>358</v>
      </c>
      <c r="F135" s="150" t="s">
        <v>2896</v>
      </c>
      <c r="I135" s="151"/>
      <c r="L135" s="33"/>
      <c r="M135" s="152"/>
      <c r="T135" s="54"/>
      <c r="AT135" s="17" t="s">
        <v>358</v>
      </c>
      <c r="AU135" s="17" t="s">
        <v>87</v>
      </c>
    </row>
    <row r="136" spans="2:65" s="1" customFormat="1" ht="44.25" customHeight="1">
      <c r="B136" s="33"/>
      <c r="C136" s="136" t="s">
        <v>489</v>
      </c>
      <c r="D136" s="136" t="s">
        <v>352</v>
      </c>
      <c r="E136" s="137" t="s">
        <v>2897</v>
      </c>
      <c r="F136" s="138" t="s">
        <v>2898</v>
      </c>
      <c r="G136" s="139" t="s">
        <v>2821</v>
      </c>
      <c r="H136" s="140">
        <v>1</v>
      </c>
      <c r="I136" s="141"/>
      <c r="J136" s="142">
        <f>ROUND(I136*H136,2)</f>
        <v>0</v>
      </c>
      <c r="K136" s="138" t="s">
        <v>356</v>
      </c>
      <c r="L136" s="33"/>
      <c r="M136" s="143" t="s">
        <v>32</v>
      </c>
      <c r="N136" s="144" t="s">
        <v>49</v>
      </c>
      <c r="P136" s="145">
        <f>O136*H136</f>
        <v>0</v>
      </c>
      <c r="Q136" s="145">
        <v>0</v>
      </c>
      <c r="R136" s="145">
        <f>Q136*H136</f>
        <v>0</v>
      </c>
      <c r="S136" s="145">
        <v>0</v>
      </c>
      <c r="T136" s="146">
        <f>S136*H136</f>
        <v>0</v>
      </c>
      <c r="AR136" s="147" t="s">
        <v>2822</v>
      </c>
      <c r="AT136" s="147" t="s">
        <v>352</v>
      </c>
      <c r="AU136" s="147" t="s">
        <v>87</v>
      </c>
      <c r="AY136" s="17" t="s">
        <v>348</v>
      </c>
      <c r="BE136" s="148">
        <f>IF(N136="základní",J136,0)</f>
        <v>0</v>
      </c>
      <c r="BF136" s="148">
        <f>IF(N136="snížená",J136,0)</f>
        <v>0</v>
      </c>
      <c r="BG136" s="148">
        <f>IF(N136="zákl. přenesená",J136,0)</f>
        <v>0</v>
      </c>
      <c r="BH136" s="148">
        <f>IF(N136="sníž. přenesená",J136,0)</f>
        <v>0</v>
      </c>
      <c r="BI136" s="148">
        <f>IF(N136="nulová",J136,0)</f>
        <v>0</v>
      </c>
      <c r="BJ136" s="17" t="s">
        <v>85</v>
      </c>
      <c r="BK136" s="148">
        <f>ROUND(I136*H136,2)</f>
        <v>0</v>
      </c>
      <c r="BL136" s="17" t="s">
        <v>2822</v>
      </c>
      <c r="BM136" s="147" t="s">
        <v>2899</v>
      </c>
    </row>
    <row r="137" spans="2:65" s="1" customFormat="1" ht="10.199999999999999">
      <c r="B137" s="33"/>
      <c r="D137" s="149" t="s">
        <v>358</v>
      </c>
      <c r="F137" s="150" t="s">
        <v>2900</v>
      </c>
      <c r="I137" s="151"/>
      <c r="L137" s="33"/>
      <c r="M137" s="152"/>
      <c r="T137" s="54"/>
      <c r="AT137" s="17" t="s">
        <v>358</v>
      </c>
      <c r="AU137" s="17" t="s">
        <v>87</v>
      </c>
    </row>
    <row r="138" spans="2:65" s="1" customFormat="1" ht="24.15" customHeight="1">
      <c r="B138" s="33"/>
      <c r="C138" s="136" t="s">
        <v>495</v>
      </c>
      <c r="D138" s="136" t="s">
        <v>352</v>
      </c>
      <c r="E138" s="137" t="s">
        <v>2901</v>
      </c>
      <c r="F138" s="138" t="s">
        <v>2902</v>
      </c>
      <c r="G138" s="139" t="s">
        <v>2821</v>
      </c>
      <c r="H138" s="140">
        <v>1</v>
      </c>
      <c r="I138" s="141"/>
      <c r="J138" s="142">
        <f>ROUND(I138*H138,2)</f>
        <v>0</v>
      </c>
      <c r="K138" s="138" t="s">
        <v>356</v>
      </c>
      <c r="L138" s="33"/>
      <c r="M138" s="143" t="s">
        <v>32</v>
      </c>
      <c r="N138" s="144" t="s">
        <v>49</v>
      </c>
      <c r="P138" s="145">
        <f>O138*H138</f>
        <v>0</v>
      </c>
      <c r="Q138" s="145">
        <v>0</v>
      </c>
      <c r="R138" s="145">
        <f>Q138*H138</f>
        <v>0</v>
      </c>
      <c r="S138" s="145">
        <v>0</v>
      </c>
      <c r="T138" s="146">
        <f>S138*H138</f>
        <v>0</v>
      </c>
      <c r="AR138" s="147" t="s">
        <v>2822</v>
      </c>
      <c r="AT138" s="147" t="s">
        <v>352</v>
      </c>
      <c r="AU138" s="147" t="s">
        <v>87</v>
      </c>
      <c r="AY138" s="17" t="s">
        <v>348</v>
      </c>
      <c r="BE138" s="148">
        <f>IF(N138="základní",J138,0)</f>
        <v>0</v>
      </c>
      <c r="BF138" s="148">
        <f>IF(N138="snížená",J138,0)</f>
        <v>0</v>
      </c>
      <c r="BG138" s="148">
        <f>IF(N138="zákl. přenesená",J138,0)</f>
        <v>0</v>
      </c>
      <c r="BH138" s="148">
        <f>IF(N138="sníž. přenesená",J138,0)</f>
        <v>0</v>
      </c>
      <c r="BI138" s="148">
        <f>IF(N138="nulová",J138,0)</f>
        <v>0</v>
      </c>
      <c r="BJ138" s="17" t="s">
        <v>85</v>
      </c>
      <c r="BK138" s="148">
        <f>ROUND(I138*H138,2)</f>
        <v>0</v>
      </c>
      <c r="BL138" s="17" t="s">
        <v>2822</v>
      </c>
      <c r="BM138" s="147" t="s">
        <v>2903</v>
      </c>
    </row>
    <row r="139" spans="2:65" s="1" customFormat="1" ht="10.199999999999999">
      <c r="B139" s="33"/>
      <c r="D139" s="149" t="s">
        <v>358</v>
      </c>
      <c r="F139" s="150" t="s">
        <v>2904</v>
      </c>
      <c r="I139" s="151"/>
      <c r="L139" s="33"/>
      <c r="M139" s="152"/>
      <c r="T139" s="54"/>
      <c r="AT139" s="17" t="s">
        <v>358</v>
      </c>
      <c r="AU139" s="17" t="s">
        <v>87</v>
      </c>
    </row>
    <row r="140" spans="2:65" s="1" customFormat="1" ht="21.75" customHeight="1">
      <c r="B140" s="33"/>
      <c r="C140" s="136" t="s">
        <v>501</v>
      </c>
      <c r="D140" s="136" t="s">
        <v>352</v>
      </c>
      <c r="E140" s="137" t="s">
        <v>2905</v>
      </c>
      <c r="F140" s="138" t="s">
        <v>2906</v>
      </c>
      <c r="G140" s="139" t="s">
        <v>2821</v>
      </c>
      <c r="H140" s="140">
        <v>1</v>
      </c>
      <c r="I140" s="141"/>
      <c r="J140" s="142">
        <f>ROUND(I140*H140,2)</f>
        <v>0</v>
      </c>
      <c r="K140" s="138" t="s">
        <v>356</v>
      </c>
      <c r="L140" s="33"/>
      <c r="M140" s="143" t="s">
        <v>32</v>
      </c>
      <c r="N140" s="144" t="s">
        <v>49</v>
      </c>
      <c r="P140" s="145">
        <f>O140*H140</f>
        <v>0</v>
      </c>
      <c r="Q140" s="145">
        <v>0</v>
      </c>
      <c r="R140" s="145">
        <f>Q140*H140</f>
        <v>0</v>
      </c>
      <c r="S140" s="145">
        <v>0</v>
      </c>
      <c r="T140" s="146">
        <f>S140*H140</f>
        <v>0</v>
      </c>
      <c r="AR140" s="147" t="s">
        <v>2822</v>
      </c>
      <c r="AT140" s="147" t="s">
        <v>352</v>
      </c>
      <c r="AU140" s="147" t="s">
        <v>87</v>
      </c>
      <c r="AY140" s="17" t="s">
        <v>348</v>
      </c>
      <c r="BE140" s="148">
        <f>IF(N140="základní",J140,0)</f>
        <v>0</v>
      </c>
      <c r="BF140" s="148">
        <f>IF(N140="snížená",J140,0)</f>
        <v>0</v>
      </c>
      <c r="BG140" s="148">
        <f>IF(N140="zákl. přenesená",J140,0)</f>
        <v>0</v>
      </c>
      <c r="BH140" s="148">
        <f>IF(N140="sníž. přenesená",J140,0)</f>
        <v>0</v>
      </c>
      <c r="BI140" s="148">
        <f>IF(N140="nulová",J140,0)</f>
        <v>0</v>
      </c>
      <c r="BJ140" s="17" t="s">
        <v>85</v>
      </c>
      <c r="BK140" s="148">
        <f>ROUND(I140*H140,2)</f>
        <v>0</v>
      </c>
      <c r="BL140" s="17" t="s">
        <v>2822</v>
      </c>
      <c r="BM140" s="147" t="s">
        <v>2907</v>
      </c>
    </row>
    <row r="141" spans="2:65" s="1" customFormat="1" ht="10.199999999999999">
      <c r="B141" s="33"/>
      <c r="D141" s="149" t="s">
        <v>358</v>
      </c>
      <c r="F141" s="150" t="s">
        <v>2908</v>
      </c>
      <c r="I141" s="151"/>
      <c r="L141" s="33"/>
      <c r="M141" s="152"/>
      <c r="T141" s="54"/>
      <c r="AT141" s="17" t="s">
        <v>358</v>
      </c>
      <c r="AU141" s="17" t="s">
        <v>87</v>
      </c>
    </row>
    <row r="142" spans="2:65" s="11" customFormat="1" ht="22.8" customHeight="1">
      <c r="B142" s="124"/>
      <c r="D142" s="125" t="s">
        <v>77</v>
      </c>
      <c r="E142" s="134" t="s">
        <v>2909</v>
      </c>
      <c r="F142" s="134" t="s">
        <v>2910</v>
      </c>
      <c r="I142" s="127"/>
      <c r="J142" s="135">
        <f>BK142</f>
        <v>0</v>
      </c>
      <c r="L142" s="124"/>
      <c r="M142" s="129"/>
      <c r="P142" s="130">
        <f>SUM(P143:P144)</f>
        <v>0</v>
      </c>
      <c r="R142" s="130">
        <f>SUM(R143:R144)</f>
        <v>0</v>
      </c>
      <c r="T142" s="131">
        <f>SUM(T143:T144)</f>
        <v>0</v>
      </c>
      <c r="AR142" s="125" t="s">
        <v>413</v>
      </c>
      <c r="AT142" s="132" t="s">
        <v>77</v>
      </c>
      <c r="AU142" s="132" t="s">
        <v>85</v>
      </c>
      <c r="AY142" s="125" t="s">
        <v>348</v>
      </c>
      <c r="BK142" s="133">
        <f>SUM(BK143:BK144)</f>
        <v>0</v>
      </c>
    </row>
    <row r="143" spans="2:65" s="1" customFormat="1" ht="24.15" customHeight="1">
      <c r="B143" s="33"/>
      <c r="C143" s="136" t="s">
        <v>508</v>
      </c>
      <c r="D143" s="136" t="s">
        <v>352</v>
      </c>
      <c r="E143" s="137" t="s">
        <v>2911</v>
      </c>
      <c r="F143" s="138" t="s">
        <v>2912</v>
      </c>
      <c r="G143" s="139" t="s">
        <v>2821</v>
      </c>
      <c r="H143" s="140">
        <v>1</v>
      </c>
      <c r="I143" s="141"/>
      <c r="J143" s="142">
        <f>ROUND(I143*H143,2)</f>
        <v>0</v>
      </c>
      <c r="K143" s="138" t="s">
        <v>356</v>
      </c>
      <c r="L143" s="33"/>
      <c r="M143" s="143" t="s">
        <v>32</v>
      </c>
      <c r="N143" s="144" t="s">
        <v>49</v>
      </c>
      <c r="P143" s="145">
        <f>O143*H143</f>
        <v>0</v>
      </c>
      <c r="Q143" s="145">
        <v>0</v>
      </c>
      <c r="R143" s="145">
        <f>Q143*H143</f>
        <v>0</v>
      </c>
      <c r="S143" s="145">
        <v>0</v>
      </c>
      <c r="T143" s="146">
        <f>S143*H143</f>
        <v>0</v>
      </c>
      <c r="AR143" s="147" t="s">
        <v>2822</v>
      </c>
      <c r="AT143" s="147" t="s">
        <v>352</v>
      </c>
      <c r="AU143" s="147" t="s">
        <v>87</v>
      </c>
      <c r="AY143" s="17" t="s">
        <v>348</v>
      </c>
      <c r="BE143" s="148">
        <f>IF(N143="základní",J143,0)</f>
        <v>0</v>
      </c>
      <c r="BF143" s="148">
        <f>IF(N143="snížená",J143,0)</f>
        <v>0</v>
      </c>
      <c r="BG143" s="148">
        <f>IF(N143="zákl. přenesená",J143,0)</f>
        <v>0</v>
      </c>
      <c r="BH143" s="148">
        <f>IF(N143="sníž. přenesená",J143,0)</f>
        <v>0</v>
      </c>
      <c r="BI143" s="148">
        <f>IF(N143="nulová",J143,0)</f>
        <v>0</v>
      </c>
      <c r="BJ143" s="17" t="s">
        <v>85</v>
      </c>
      <c r="BK143" s="148">
        <f>ROUND(I143*H143,2)</f>
        <v>0</v>
      </c>
      <c r="BL143" s="17" t="s">
        <v>2822</v>
      </c>
      <c r="BM143" s="147" t="s">
        <v>2913</v>
      </c>
    </row>
    <row r="144" spans="2:65" s="1" customFormat="1" ht="10.199999999999999">
      <c r="B144" s="33"/>
      <c r="D144" s="149" t="s">
        <v>358</v>
      </c>
      <c r="F144" s="150" t="s">
        <v>2914</v>
      </c>
      <c r="I144" s="151"/>
      <c r="L144" s="33"/>
      <c r="M144" s="152"/>
      <c r="T144" s="54"/>
      <c r="AT144" s="17" t="s">
        <v>358</v>
      </c>
      <c r="AU144" s="17" t="s">
        <v>87</v>
      </c>
    </row>
    <row r="145" spans="2:65" s="11" customFormat="1" ht="22.8" customHeight="1">
      <c r="B145" s="124"/>
      <c r="D145" s="125" t="s">
        <v>77</v>
      </c>
      <c r="E145" s="134" t="s">
        <v>2915</v>
      </c>
      <c r="F145" s="134" t="s">
        <v>2916</v>
      </c>
      <c r="I145" s="127"/>
      <c r="J145" s="135">
        <f>BK145</f>
        <v>0</v>
      </c>
      <c r="L145" s="124"/>
      <c r="M145" s="129"/>
      <c r="P145" s="130">
        <f>SUM(P146:P148)</f>
        <v>0</v>
      </c>
      <c r="R145" s="130">
        <f>SUM(R146:R148)</f>
        <v>0</v>
      </c>
      <c r="T145" s="131">
        <f>SUM(T146:T148)</f>
        <v>0</v>
      </c>
      <c r="AR145" s="125" t="s">
        <v>413</v>
      </c>
      <c r="AT145" s="132" t="s">
        <v>77</v>
      </c>
      <c r="AU145" s="132" t="s">
        <v>85</v>
      </c>
      <c r="AY145" s="125" t="s">
        <v>348</v>
      </c>
      <c r="BK145" s="133">
        <f>SUM(BK146:BK148)</f>
        <v>0</v>
      </c>
    </row>
    <row r="146" spans="2:65" s="1" customFormat="1" ht="16.5" customHeight="1">
      <c r="B146" s="33"/>
      <c r="C146" s="136" t="s">
        <v>7</v>
      </c>
      <c r="D146" s="136" t="s">
        <v>352</v>
      </c>
      <c r="E146" s="137" t="s">
        <v>2917</v>
      </c>
      <c r="F146" s="138" t="s">
        <v>2918</v>
      </c>
      <c r="G146" s="139" t="s">
        <v>2821</v>
      </c>
      <c r="H146" s="140">
        <v>1</v>
      </c>
      <c r="I146" s="141"/>
      <c r="J146" s="142">
        <f>ROUND(I146*H146,2)</f>
        <v>0</v>
      </c>
      <c r="K146" s="138" t="s">
        <v>356</v>
      </c>
      <c r="L146" s="33"/>
      <c r="M146" s="143" t="s">
        <v>32</v>
      </c>
      <c r="N146" s="144" t="s">
        <v>49</v>
      </c>
      <c r="P146" s="145">
        <f>O146*H146</f>
        <v>0</v>
      </c>
      <c r="Q146" s="145">
        <v>0</v>
      </c>
      <c r="R146" s="145">
        <f>Q146*H146</f>
        <v>0</v>
      </c>
      <c r="S146" s="145">
        <v>0</v>
      </c>
      <c r="T146" s="146">
        <f>S146*H146</f>
        <v>0</v>
      </c>
      <c r="AR146" s="147" t="s">
        <v>2822</v>
      </c>
      <c r="AT146" s="147" t="s">
        <v>352</v>
      </c>
      <c r="AU146" s="147" t="s">
        <v>87</v>
      </c>
      <c r="AY146" s="17" t="s">
        <v>348</v>
      </c>
      <c r="BE146" s="148">
        <f>IF(N146="základní",J146,0)</f>
        <v>0</v>
      </c>
      <c r="BF146" s="148">
        <f>IF(N146="snížená",J146,0)</f>
        <v>0</v>
      </c>
      <c r="BG146" s="148">
        <f>IF(N146="zákl. přenesená",J146,0)</f>
        <v>0</v>
      </c>
      <c r="BH146" s="148">
        <f>IF(N146="sníž. přenesená",J146,0)</f>
        <v>0</v>
      </c>
      <c r="BI146" s="148">
        <f>IF(N146="nulová",J146,0)</f>
        <v>0</v>
      </c>
      <c r="BJ146" s="17" t="s">
        <v>85</v>
      </c>
      <c r="BK146" s="148">
        <f>ROUND(I146*H146,2)</f>
        <v>0</v>
      </c>
      <c r="BL146" s="17" t="s">
        <v>2822</v>
      </c>
      <c r="BM146" s="147" t="s">
        <v>2919</v>
      </c>
    </row>
    <row r="147" spans="2:65" s="1" customFormat="1" ht="10.199999999999999">
      <c r="B147" s="33"/>
      <c r="D147" s="149" t="s">
        <v>358</v>
      </c>
      <c r="F147" s="150" t="s">
        <v>2920</v>
      </c>
      <c r="I147" s="151"/>
      <c r="L147" s="33"/>
      <c r="M147" s="152"/>
      <c r="T147" s="54"/>
      <c r="AT147" s="17" t="s">
        <v>358</v>
      </c>
      <c r="AU147" s="17" t="s">
        <v>87</v>
      </c>
    </row>
    <row r="148" spans="2:65" s="1" customFormat="1" ht="96">
      <c r="B148" s="33"/>
      <c r="D148" s="154" t="s">
        <v>589</v>
      </c>
      <c r="F148" s="188" t="s">
        <v>2921</v>
      </c>
      <c r="I148" s="151"/>
      <c r="L148" s="33"/>
      <c r="M148" s="192"/>
      <c r="N148" s="193"/>
      <c r="O148" s="193"/>
      <c r="P148" s="193"/>
      <c r="Q148" s="193"/>
      <c r="R148" s="193"/>
      <c r="S148" s="193"/>
      <c r="T148" s="194"/>
      <c r="AT148" s="17" t="s">
        <v>589</v>
      </c>
      <c r="AU148" s="17" t="s">
        <v>87</v>
      </c>
    </row>
    <row r="149" spans="2:65" s="1" customFormat="1" ht="6.9" customHeight="1">
      <c r="B149" s="42"/>
      <c r="C149" s="43"/>
      <c r="D149" s="43"/>
      <c r="E149" s="43"/>
      <c r="F149" s="43"/>
      <c r="G149" s="43"/>
      <c r="H149" s="43"/>
      <c r="I149" s="43"/>
      <c r="J149" s="43"/>
      <c r="K149" s="43"/>
      <c r="L149" s="33"/>
    </row>
  </sheetData>
  <sheetProtection algorithmName="SHA-512" hashValue="l50dpsdVu1I7lpWF9Xb3dfiyfcVsvk05ySc2V/lpo2AZgjOie509q4gcze/PyNEpaTW0iSujaPrQeC7SO5Jo5Q==" saltValue="txUIPPyq6tzGXtFLSYlrrlRCk3zzAkX1VBAbWtLeCKf/sbjyw0IXgbPq0T+Lo3bHdnFBpIuYiq8dso/lDodorA==" spinCount="100000" sheet="1" objects="1" scenarios="1" formatColumns="0" formatRows="0" autoFilter="0"/>
  <autoFilter ref="C84:K148" xr:uid="{00000000-0009-0000-0000-000007000000}"/>
  <mergeCells count="9">
    <mergeCell ref="E50:H50"/>
    <mergeCell ref="E75:H75"/>
    <mergeCell ref="E77:H77"/>
    <mergeCell ref="L2:V2"/>
    <mergeCell ref="E7:H7"/>
    <mergeCell ref="E9:H9"/>
    <mergeCell ref="E18:H18"/>
    <mergeCell ref="E27:H27"/>
    <mergeCell ref="E48:H48"/>
  </mergeCells>
  <hyperlinks>
    <hyperlink ref="F89" r:id="rId1" xr:uid="{00000000-0004-0000-0700-000000000000}"/>
    <hyperlink ref="F91" r:id="rId2" xr:uid="{00000000-0004-0000-0700-000001000000}"/>
    <hyperlink ref="F93" r:id="rId3" xr:uid="{00000000-0004-0000-0700-000002000000}"/>
    <hyperlink ref="F96" r:id="rId4" xr:uid="{00000000-0004-0000-0700-000003000000}"/>
    <hyperlink ref="F98" r:id="rId5" xr:uid="{00000000-0004-0000-0700-000004000000}"/>
    <hyperlink ref="F100" r:id="rId6" xr:uid="{00000000-0004-0000-0700-000005000000}"/>
    <hyperlink ref="F102" r:id="rId7" xr:uid="{00000000-0004-0000-0700-000006000000}"/>
    <hyperlink ref="F105" r:id="rId8" xr:uid="{00000000-0004-0000-0700-000007000000}"/>
    <hyperlink ref="F107" r:id="rId9" xr:uid="{00000000-0004-0000-0700-000008000000}"/>
    <hyperlink ref="F109" r:id="rId10" xr:uid="{00000000-0004-0000-0700-000009000000}"/>
    <hyperlink ref="F111" r:id="rId11" xr:uid="{00000000-0004-0000-0700-00000A000000}"/>
    <hyperlink ref="F120" r:id="rId12" xr:uid="{00000000-0004-0000-0700-00000B000000}"/>
    <hyperlink ref="F127" r:id="rId13" xr:uid="{00000000-0004-0000-0700-00000C000000}"/>
    <hyperlink ref="F129" r:id="rId14" xr:uid="{00000000-0004-0000-0700-00000D000000}"/>
    <hyperlink ref="F132" r:id="rId15" xr:uid="{00000000-0004-0000-0700-00000E000000}"/>
    <hyperlink ref="F135" r:id="rId16" xr:uid="{00000000-0004-0000-0700-00000F000000}"/>
    <hyperlink ref="F137" r:id="rId17" xr:uid="{00000000-0004-0000-0700-000010000000}"/>
    <hyperlink ref="F139" r:id="rId18" xr:uid="{00000000-0004-0000-0700-000011000000}"/>
    <hyperlink ref="F141" r:id="rId19" xr:uid="{00000000-0004-0000-0700-000012000000}"/>
    <hyperlink ref="F144" r:id="rId20" xr:uid="{00000000-0004-0000-0700-000013000000}"/>
    <hyperlink ref="F147" r:id="rId21" xr:uid="{00000000-0004-0000-0700-000014000000}"/>
  </hyperlinks>
  <pageMargins left="0.39370078740157483" right="0.39370078740157483" top="0.39370078740157483" bottom="0.39370078740157483" header="0" footer="0"/>
  <pageSetup paperSize="9" scale="76" fitToHeight="100" orientation="portrait" blackAndWhite="1" r:id="rId22"/>
  <headerFooter>
    <oddHeader xml:space="preserve">&amp;LTÁBOR - SÍDLIŠTĚ NAD LUŽNICÍ - NÁMĚSTÍ PŘÁTELSTVÍ, ČÁST A&amp;CDOPAS s.r.o.&amp;RPOLOŽKOVÝ VÝKAZ VÝMĚR
</oddHeader>
    <oddFooter>&amp;LVON - Vedlejší a ostatní náklady&amp;CStrana &amp;P z &amp;N&amp;RPoložkový soupis prací</oddFooter>
  </headerFooter>
  <drawing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20</vt:i4>
      </vt:variant>
    </vt:vector>
  </HeadingPairs>
  <TitlesOfParts>
    <vt:vector size="31" baseType="lpstr">
      <vt:lpstr>Rekapitulace stavby</vt:lpstr>
      <vt:lpstr>VOP k ceně díla</vt:lpstr>
      <vt:lpstr>SO 01 - Parkoviště, zpevn...</vt:lpstr>
      <vt:lpstr>SO 10 - Stanoviště separo...</vt:lpstr>
      <vt:lpstr>SO 11 - Veřejná zeleň</vt:lpstr>
      <vt:lpstr>SO 01 - Parkoviště, zpevn..._01</vt:lpstr>
      <vt:lpstr>SO 09 - Mobiliář</vt:lpstr>
      <vt:lpstr>SO 11 - Veřejná zeleň_01</vt:lpstr>
      <vt:lpstr>VON - Vedlejší a ostatní ...</vt:lpstr>
      <vt:lpstr>Seznam figur</vt:lpstr>
      <vt:lpstr>Pokyny pro vyplnění</vt:lpstr>
      <vt:lpstr>'Rekapitulace stavby'!Názvy_tisku</vt:lpstr>
      <vt:lpstr>'Seznam figur'!Názvy_tisku</vt:lpstr>
      <vt:lpstr>'SO 01 - Parkoviště, zpevn...'!Názvy_tisku</vt:lpstr>
      <vt:lpstr>'SO 01 - Parkoviště, zpevn..._01'!Názvy_tisku</vt:lpstr>
      <vt:lpstr>'SO 09 - Mobiliář'!Názvy_tisku</vt:lpstr>
      <vt:lpstr>'SO 10 - Stanoviště separo...'!Názvy_tisku</vt:lpstr>
      <vt:lpstr>'SO 11 - Veřejná zeleň'!Názvy_tisku</vt:lpstr>
      <vt:lpstr>'SO 11 - Veřejná zeleň_01'!Názvy_tisku</vt:lpstr>
      <vt:lpstr>'VON - Vedlejší a ostatní ...'!Názvy_tisku</vt:lpstr>
      <vt:lpstr>'Pokyny pro vyplnění'!Oblast_tisku</vt:lpstr>
      <vt:lpstr>'Rekapitulace stavby'!Oblast_tisku</vt:lpstr>
      <vt:lpstr>'Seznam figur'!Oblast_tisku</vt:lpstr>
      <vt:lpstr>'SO 01 - Parkoviště, zpevn...'!Oblast_tisku</vt:lpstr>
      <vt:lpstr>'SO 01 - Parkoviště, zpevn..._01'!Oblast_tisku</vt:lpstr>
      <vt:lpstr>'SO 09 - Mobiliář'!Oblast_tisku</vt:lpstr>
      <vt:lpstr>'SO 10 - Stanoviště separo...'!Oblast_tisku</vt:lpstr>
      <vt:lpstr>'SO 11 - Veřejná zeleň'!Oblast_tisku</vt:lpstr>
      <vt:lpstr>'SO 11 - Veřejná zeleň_01'!Oblast_tisku</vt:lpstr>
      <vt:lpstr>'VON - Vedlejší a ostatní ...'!Oblast_tisku</vt:lpstr>
      <vt:lpstr>'VOP k ceně díla'!Oblast_tisku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Luděk Štuller</dc:creator>
  <cp:lastModifiedBy>Luděk Štuller</cp:lastModifiedBy>
  <dcterms:created xsi:type="dcterms:W3CDTF">2024-06-20T06:26:27Z</dcterms:created>
  <dcterms:modified xsi:type="dcterms:W3CDTF">2024-06-20T19:23:25Z</dcterms:modified>
</cp:coreProperties>
</file>