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FIRMA\AKCE\EHL &amp; KOUMAR ARCHITEKTI\LÍBEZNICE - HASIČSKÁ ZBROJNICE\10_2018 - DPS\02_2019 - OPRAVA\"/>
    </mc:Choice>
  </mc:AlternateContent>
  <xr:revisionPtr revIDLastSave="0" documentId="13_ncr:1_{0AB1EA9E-559D-4FE7-A0D8-5140959C2C73}" xr6:coauthVersionLast="40" xr6:coauthVersionMax="40" xr10:uidLastSave="{00000000-0000-0000-0000-000000000000}"/>
  <bookViews>
    <workbookView xWindow="-120" yWindow="-120" windowWidth="29040" windowHeight="17640" tabRatio="921" xr2:uid="{00000000-000D-0000-FFFF-FFFF00000000}"/>
  </bookViews>
  <sheets>
    <sheet name="Rekapitulace stavby" sheetId="1" r:id="rId1"/>
    <sheet name="01 - VEDLEJŠÍ A OSTATNÍ N..." sheetId="2" r:id="rId2"/>
    <sheet name="02 - SO 01 - DEMOLICE A P..." sheetId="3" r:id="rId3"/>
    <sheet name="03 - SO 02 - HASIČSKÁ ZBR..." sheetId="4" r:id="rId4"/>
    <sheet name="04 - SO 02 - HASIČSKÁ ZBR..." sheetId="5" r:id="rId5"/>
    <sheet name="05 - SO 02 - HASIČSKÁ ZBR..." sheetId="6" r:id="rId6"/>
    <sheet name="06 - SO 02 - HASIČSKÁ ZBR..." sheetId="7" r:id="rId7"/>
    <sheet name="07 - SO 02 - HASIČSKÁ ZBR..." sheetId="8" r:id="rId8"/>
    <sheet name="08 - SO 02 - HASIČSKÁ ZBR..." sheetId="9" r:id="rId9"/>
    <sheet name="09 - SO 02 - HASIČSKÁ ZBR..." sheetId="10" r:id="rId10"/>
    <sheet name="10 - SO 04 - KOMUNIKACE" sheetId="11" r:id="rId11"/>
    <sheet name="11 - SO 05 - PŘÍPOJKA KAN..." sheetId="12" r:id="rId12"/>
    <sheet name="12 - SO 06 - PŘÍPOJKA VOD..." sheetId="13" r:id="rId13"/>
    <sheet name="13 - SO 07 - PŘÍPOJKA PLY..." sheetId="14" r:id="rId14"/>
    <sheet name="14 - SO 08 - VNITROAREÁLO..." sheetId="15" r:id="rId15"/>
    <sheet name="15 - SO 09 - VNITROAREÁLO..." sheetId="16" r:id="rId16"/>
    <sheet name="16 - SO 10 - OPLOCENÍ A K..." sheetId="17" r:id="rId17"/>
    <sheet name="17 - SO 11 - VEŘEJNÉ OSVĚ..." sheetId="18" r:id="rId18"/>
    <sheet name="18 - SO 12 - VNITROAREÁLO..." sheetId="19" r:id="rId19"/>
    <sheet name="19 - SO 13 - VNITROAREÁLO..." sheetId="20" r:id="rId20"/>
    <sheet name="20 - SO 14 - VNITROAREÁLO..." sheetId="21" r:id="rId21"/>
    <sheet name="21 - SO 16 - SADOVÉ ÚPRAVY" sheetId="22" r:id="rId22"/>
  </sheets>
  <definedNames>
    <definedName name="_xlnm._FilterDatabase" localSheetId="1" hidden="1">'01 - VEDLEJŠÍ A OSTATNÍ N...'!$C$81:$K$89</definedName>
    <definedName name="_xlnm._FilterDatabase" localSheetId="2" hidden="1">'02 - SO 01 - DEMOLICE A P...'!$C$81:$K$104</definedName>
    <definedName name="_xlnm._FilterDatabase" localSheetId="3" hidden="1">'03 - SO 02 - HASIČSKÁ ZBR...'!$C$98:$K$554</definedName>
    <definedName name="_xlnm._FilterDatabase" localSheetId="4" hidden="1">'04 - SO 02 - HASIČSKÁ ZBR...'!$C$87:$K$163</definedName>
    <definedName name="_xlnm._FilterDatabase" localSheetId="5" hidden="1">'05 - SO 02 - HASIČSKÁ ZBR...'!$C$84:$K$123</definedName>
    <definedName name="_xlnm._FilterDatabase" localSheetId="6" hidden="1">'06 - SO 02 - HASIČSKÁ ZBR...'!$C$81:$K$121</definedName>
    <definedName name="_xlnm._FilterDatabase" localSheetId="7" hidden="1">'07 - SO 02 - HASIČSKÁ ZBR...'!$C$85:$K$163</definedName>
    <definedName name="_xlnm._FilterDatabase" localSheetId="8" hidden="1">'08 - SO 02 - HASIČSKÁ ZBR...'!$C$81:$K$116</definedName>
    <definedName name="_xlnm._FilterDatabase" localSheetId="9" hidden="1">'09 - SO 02 - HASIČSKÁ ZBR...'!$C$82:$K$104</definedName>
    <definedName name="_xlnm._FilterDatabase" localSheetId="10" hidden="1">'10 - SO 04 - KOMUNIKACE'!$C$90:$K$297</definedName>
    <definedName name="_xlnm._FilterDatabase" localSheetId="11" hidden="1">'11 - SO 05 - PŘÍPOJKA KAN...'!$C$85:$K$119</definedName>
    <definedName name="_xlnm._FilterDatabase" localSheetId="12" hidden="1">'12 - SO 06 - PŘÍPOJKA VOD...'!$C$83:$K$130</definedName>
    <definedName name="_xlnm._FilterDatabase" localSheetId="13" hidden="1">'13 - SO 07 - PŘÍPOJKA PLY...'!$C$83:$K$113</definedName>
    <definedName name="_xlnm._FilterDatabase" localSheetId="14" hidden="1">'14 - SO 08 - VNITROAREÁLO...'!$C$84:$K$124</definedName>
    <definedName name="_xlnm._FilterDatabase" localSheetId="15" hidden="1">'15 - SO 09 - VNITROAREÁLO...'!$C$83:$K$113</definedName>
    <definedName name="_xlnm._FilterDatabase" localSheetId="16" hidden="1">'16 - SO 10 - OPLOCENÍ A K...'!$C$95:$K$202</definedName>
    <definedName name="_xlnm._FilterDatabase" localSheetId="17" hidden="1">'17 - SO 11 - VEŘEJNÉ OSVĚ...'!$C$87:$K$145</definedName>
    <definedName name="_xlnm._FilterDatabase" localSheetId="18" hidden="1">'18 - SO 12 - VNITROAREÁLO...'!$C$85:$K$120</definedName>
    <definedName name="_xlnm._FilterDatabase" localSheetId="19" hidden="1">'19 - SO 13 - VNITROAREÁLO...'!$C$83:$K$116</definedName>
    <definedName name="_xlnm._FilterDatabase" localSheetId="20" hidden="1">'20 - SO 14 - VNITROAREÁLO...'!$C$83:$K$114</definedName>
    <definedName name="_xlnm._FilterDatabase" localSheetId="21" hidden="1">'21 - SO 16 - SADOVÉ ÚPRAVY'!$C$80:$K$127</definedName>
    <definedName name="_xlnm.Print_Titles" localSheetId="1">'01 - VEDLEJŠÍ A OSTATNÍ N...'!$81:$81</definedName>
    <definedName name="_xlnm.Print_Titles" localSheetId="2">'02 - SO 01 - DEMOLICE A P...'!$81:$81</definedName>
    <definedName name="_xlnm.Print_Titles" localSheetId="3">'03 - SO 02 - HASIČSKÁ ZBR...'!$98:$98</definedName>
    <definedName name="_xlnm.Print_Titles" localSheetId="4">'04 - SO 02 - HASIČSKÁ ZBR...'!$87:$87</definedName>
    <definedName name="_xlnm.Print_Titles" localSheetId="5">'05 - SO 02 - HASIČSKÁ ZBR...'!$84:$84</definedName>
    <definedName name="_xlnm.Print_Titles" localSheetId="6">'06 - SO 02 - HASIČSKÁ ZBR...'!$81:$81</definedName>
    <definedName name="_xlnm.Print_Titles" localSheetId="7">'07 - SO 02 - HASIČSKÁ ZBR...'!$85:$85</definedName>
    <definedName name="_xlnm.Print_Titles" localSheetId="8">'08 - SO 02 - HASIČSKÁ ZBR...'!$81:$81</definedName>
    <definedName name="_xlnm.Print_Titles" localSheetId="9">'09 - SO 02 - HASIČSKÁ ZBR...'!$82:$82</definedName>
    <definedName name="_xlnm.Print_Titles" localSheetId="10">'10 - SO 04 - KOMUNIKACE'!$90:$90</definedName>
    <definedName name="_xlnm.Print_Titles" localSheetId="11">'11 - SO 05 - PŘÍPOJKA KAN...'!$85:$85</definedName>
    <definedName name="_xlnm.Print_Titles" localSheetId="12">'12 - SO 06 - PŘÍPOJKA VOD...'!$83:$83</definedName>
    <definedName name="_xlnm.Print_Titles" localSheetId="13">'13 - SO 07 - PŘÍPOJKA PLY...'!$83:$83</definedName>
    <definedName name="_xlnm.Print_Titles" localSheetId="14">'14 - SO 08 - VNITROAREÁLO...'!$84:$84</definedName>
    <definedName name="_xlnm.Print_Titles" localSheetId="15">'15 - SO 09 - VNITROAREÁLO...'!$83:$83</definedName>
    <definedName name="_xlnm.Print_Titles" localSheetId="16">'16 - SO 10 - OPLOCENÍ A K...'!$95:$95</definedName>
    <definedName name="_xlnm.Print_Titles" localSheetId="17">'17 - SO 11 - VEŘEJNÉ OSVĚ...'!$87:$87</definedName>
    <definedName name="_xlnm.Print_Titles" localSheetId="18">'18 - SO 12 - VNITROAREÁLO...'!$85:$85</definedName>
    <definedName name="_xlnm.Print_Titles" localSheetId="19">'19 - SO 13 - VNITROAREÁLO...'!$83:$83</definedName>
    <definedName name="_xlnm.Print_Titles" localSheetId="20">'20 - SO 14 - VNITROAREÁLO...'!$83:$83</definedName>
    <definedName name="_xlnm.Print_Titles" localSheetId="21">'21 - SO 16 - SADOVÉ ÚPRAVY'!$80:$80</definedName>
    <definedName name="_xlnm.Print_Titles" localSheetId="0">'Rekapitulace stavby'!$52:$52</definedName>
    <definedName name="_xlnm.Print_Area" localSheetId="1">'01 - VEDLEJŠÍ A OSTATNÍ N...'!$C$4:$J$39,'01 - VEDLEJŠÍ A OSTATNÍ N...'!$C$45:$J$63,'01 - VEDLEJŠÍ A OSTATNÍ N...'!$C$69:$K$89</definedName>
    <definedName name="_xlnm.Print_Area" localSheetId="2">'02 - SO 01 - DEMOLICE A P...'!$C$4:$J$39,'02 - SO 01 - DEMOLICE A P...'!$C$45:$J$63,'02 - SO 01 - DEMOLICE A P...'!$C$69:$K$104</definedName>
    <definedName name="_xlnm.Print_Area" localSheetId="3">'03 - SO 02 - HASIČSKÁ ZBR...'!$C$4:$J$39,'03 - SO 02 - HASIČSKÁ ZBR...'!$C$45:$J$80,'03 - SO 02 - HASIČSKÁ ZBR...'!$C$86:$K$554</definedName>
    <definedName name="_xlnm.Print_Area" localSheetId="4">'04 - SO 02 - HASIČSKÁ ZBR...'!$C$4:$J$39,'04 - SO 02 - HASIČSKÁ ZBR...'!$C$45:$J$69,'04 - SO 02 - HASIČSKÁ ZBR...'!$C$75:$K$163</definedName>
    <definedName name="_xlnm.Print_Area" localSheetId="5">'05 - SO 02 - HASIČSKÁ ZBR...'!$C$4:$J$39,'05 - SO 02 - HASIČSKÁ ZBR...'!$C$45:$J$66,'05 - SO 02 - HASIČSKÁ ZBR...'!$C$72:$K$123</definedName>
    <definedName name="_xlnm.Print_Area" localSheetId="6">'06 - SO 02 - HASIČSKÁ ZBR...'!$C$4:$J$39,'06 - SO 02 - HASIČSKÁ ZBR...'!$C$45:$J$63,'06 - SO 02 - HASIČSKÁ ZBR...'!$C$69:$K$121</definedName>
    <definedName name="_xlnm.Print_Area" localSheetId="7">'07 - SO 02 - HASIČSKÁ ZBR...'!$C$4:$J$39,'07 - SO 02 - HASIČSKÁ ZBR...'!$C$45:$J$67,'07 - SO 02 - HASIČSKÁ ZBR...'!$C$73:$K$163</definedName>
    <definedName name="_xlnm.Print_Area" localSheetId="8">'08 - SO 02 - HASIČSKÁ ZBR...'!$C$4:$J$39,'08 - SO 02 - HASIČSKÁ ZBR...'!$C$45:$J$63,'08 - SO 02 - HASIČSKÁ ZBR...'!$C$69:$K$116</definedName>
    <definedName name="_xlnm.Print_Area" localSheetId="9">'09 - SO 02 - HASIČSKÁ ZBR...'!$C$4:$J$39,'09 - SO 02 - HASIČSKÁ ZBR...'!$C$45:$J$64,'09 - SO 02 - HASIČSKÁ ZBR...'!$C$70:$K$104</definedName>
    <definedName name="_xlnm.Print_Area" localSheetId="10">'10 - SO 04 - KOMUNIKACE'!$C$4:$J$39,'10 - SO 04 - KOMUNIKACE'!$C$45:$J$72,'10 - SO 04 - KOMUNIKACE'!$C$78:$K$297</definedName>
    <definedName name="_xlnm.Print_Area" localSheetId="11">'11 - SO 05 - PŘÍPOJKA KAN...'!$C$4:$J$39,'11 - SO 05 - PŘÍPOJKA KAN...'!$C$45:$J$67,'11 - SO 05 - PŘÍPOJKA KAN...'!$C$73:$K$119</definedName>
    <definedName name="_xlnm.Print_Area" localSheetId="12">'12 - SO 06 - PŘÍPOJKA VOD...'!$C$4:$J$39,'12 - SO 06 - PŘÍPOJKA VOD...'!$C$45:$J$65,'12 - SO 06 - PŘÍPOJKA VOD...'!$C$71:$K$130</definedName>
    <definedName name="_xlnm.Print_Area" localSheetId="13">'13 - SO 07 - PŘÍPOJKA PLY...'!$C$4:$J$39,'13 - SO 07 - PŘÍPOJKA PLY...'!$C$45:$J$65,'13 - SO 07 - PŘÍPOJKA PLY...'!$C$71:$K$113</definedName>
    <definedName name="_xlnm.Print_Area" localSheetId="14">'14 - SO 08 - VNITROAREÁLO...'!$C$4:$J$39,'14 - SO 08 - VNITROAREÁLO...'!$C$45:$J$66,'14 - SO 08 - VNITROAREÁLO...'!$C$72:$K$124</definedName>
    <definedName name="_xlnm.Print_Area" localSheetId="15">'15 - SO 09 - VNITROAREÁLO...'!$C$4:$J$39,'15 - SO 09 - VNITROAREÁLO...'!$C$45:$J$65,'15 - SO 09 - VNITROAREÁLO...'!$C$71:$K$113</definedName>
    <definedName name="_xlnm.Print_Area" localSheetId="16">'16 - SO 10 - OPLOCENÍ A K...'!$C$4:$J$39,'16 - SO 10 - OPLOCENÍ A K...'!$C$45:$J$77,'16 - SO 10 - OPLOCENÍ A K...'!$C$83:$K$202</definedName>
    <definedName name="_xlnm.Print_Area" localSheetId="17">'17 - SO 11 - VEŘEJNÉ OSVĚ...'!$C$4:$J$39,'17 - SO 11 - VEŘEJNÉ OSVĚ...'!$C$45:$J$69,'17 - SO 11 - VEŘEJNÉ OSVĚ...'!$C$75:$K$145</definedName>
    <definedName name="_xlnm.Print_Area" localSheetId="18">'18 - SO 12 - VNITROAREÁLO...'!$C$4:$J$39,'18 - SO 12 - VNITROAREÁLO...'!$C$45:$J$67,'18 - SO 12 - VNITROAREÁLO...'!$C$73:$K$120</definedName>
    <definedName name="_xlnm.Print_Area" localSheetId="19">'19 - SO 13 - VNITROAREÁLO...'!$C$4:$J$39,'19 - SO 13 - VNITROAREÁLO...'!$C$45:$J$65,'19 - SO 13 - VNITROAREÁLO...'!$C$71:$K$116</definedName>
    <definedName name="_xlnm.Print_Area" localSheetId="20">'20 - SO 14 - VNITROAREÁLO...'!$C$4:$J$39,'20 - SO 14 - VNITROAREÁLO...'!$C$45:$J$65,'20 - SO 14 - VNITROAREÁLO...'!$C$71:$K$114</definedName>
    <definedName name="_xlnm.Print_Area" localSheetId="21">'21 - SO 16 - SADOVÉ ÚPRAVY'!$C$4:$J$39,'21 - SO 16 - SADOVÉ ÚPRAVY'!$C$45:$J$62,'21 - SO 16 - SADOVÉ ÚPRAVY'!$C$68:$K$127</definedName>
    <definedName name="_xlnm.Print_Area" localSheetId="0">'Rekapitulace stavby'!$D$4:$AO$36,'Rekapitulace stavby'!$C$42:$AQ$76</definedName>
  </definedNames>
  <calcPr calcId="181029"/>
</workbook>
</file>

<file path=xl/calcChain.xml><?xml version="1.0" encoding="utf-8"?>
<calcChain xmlns="http://schemas.openxmlformats.org/spreadsheetml/2006/main">
  <c r="J37" i="22" l="1"/>
  <c r="J36" i="22"/>
  <c r="AY75" i="1"/>
  <c r="J35" i="22"/>
  <c r="AX75" i="1" s="1"/>
  <c r="BI126" i="22"/>
  <c r="BH126" i="22"/>
  <c r="BG126" i="22"/>
  <c r="BF126" i="22"/>
  <c r="T126" i="22"/>
  <c r="R126" i="22"/>
  <c r="P126" i="22"/>
  <c r="BK126" i="22"/>
  <c r="J126" i="22"/>
  <c r="BE126" i="22"/>
  <c r="BI124" i="22"/>
  <c r="BH124" i="22"/>
  <c r="BG124" i="22"/>
  <c r="BF124" i="22"/>
  <c r="T124" i="22"/>
  <c r="R124" i="22"/>
  <c r="P124" i="22"/>
  <c r="BK124" i="22"/>
  <c r="J124" i="22"/>
  <c r="BE124" i="22" s="1"/>
  <c r="BI122" i="22"/>
  <c r="BH122" i="22"/>
  <c r="BG122" i="22"/>
  <c r="BF122" i="22"/>
  <c r="T122" i="22"/>
  <c r="R122" i="22"/>
  <c r="P122" i="22"/>
  <c r="BK122" i="22"/>
  <c r="J122" i="22"/>
  <c r="BE122" i="22"/>
  <c r="BI121" i="22"/>
  <c r="BH121" i="22"/>
  <c r="BG121" i="22"/>
  <c r="BF121" i="22"/>
  <c r="T121" i="22"/>
  <c r="R121" i="22"/>
  <c r="P121" i="22"/>
  <c r="BK121" i="22"/>
  <c r="J121" i="22"/>
  <c r="BE121" i="22" s="1"/>
  <c r="BI120" i="22"/>
  <c r="BH120" i="22"/>
  <c r="BG120" i="22"/>
  <c r="BF120" i="22"/>
  <c r="T120" i="22"/>
  <c r="R120" i="22"/>
  <c r="P120" i="22"/>
  <c r="BK120" i="22"/>
  <c r="J120" i="22"/>
  <c r="BE120" i="22"/>
  <c r="BI119" i="22"/>
  <c r="BH119" i="22"/>
  <c r="BG119" i="22"/>
  <c r="BF119" i="22"/>
  <c r="T119" i="22"/>
  <c r="R119" i="22"/>
  <c r="P119" i="22"/>
  <c r="BK119" i="22"/>
  <c r="J119" i="22"/>
  <c r="BE119" i="22" s="1"/>
  <c r="BI117" i="22"/>
  <c r="BH117" i="22"/>
  <c r="BG117" i="22"/>
  <c r="BF117" i="22"/>
  <c r="T117" i="22"/>
  <c r="R117" i="22"/>
  <c r="P117" i="22"/>
  <c r="BK117" i="22"/>
  <c r="J117" i="22"/>
  <c r="BE117" i="22"/>
  <c r="BI116" i="22"/>
  <c r="BH116" i="22"/>
  <c r="BG116" i="22"/>
  <c r="BF116" i="22"/>
  <c r="T116" i="22"/>
  <c r="R116" i="22"/>
  <c r="P116" i="22"/>
  <c r="BK116" i="22"/>
  <c r="J116" i="22"/>
  <c r="BE116" i="22" s="1"/>
  <c r="BI115" i="22"/>
  <c r="BH115" i="22"/>
  <c r="BG115" i="22"/>
  <c r="BF115" i="22"/>
  <c r="T115" i="22"/>
  <c r="R115" i="22"/>
  <c r="P115" i="22"/>
  <c r="BK115" i="22"/>
  <c r="J115" i="22"/>
  <c r="BE115" i="22"/>
  <c r="BI114" i="22"/>
  <c r="BH114" i="22"/>
  <c r="BG114" i="22"/>
  <c r="BF114" i="22"/>
  <c r="T114" i="22"/>
  <c r="R114" i="22"/>
  <c r="P114" i="22"/>
  <c r="BK114" i="22"/>
  <c r="J114" i="22"/>
  <c r="BE114" i="22" s="1"/>
  <c r="BI113" i="22"/>
  <c r="BH113" i="22"/>
  <c r="BG113" i="22"/>
  <c r="BF113" i="22"/>
  <c r="T113" i="22"/>
  <c r="R113" i="22"/>
  <c r="P113" i="22"/>
  <c r="BK113" i="22"/>
  <c r="J113" i="22"/>
  <c r="BE113" i="22"/>
  <c r="BI112" i="22"/>
  <c r="BH112" i="22"/>
  <c r="BG112" i="22"/>
  <c r="BF112" i="22"/>
  <c r="T112" i="22"/>
  <c r="R112" i="22"/>
  <c r="P112" i="22"/>
  <c r="BK112" i="22"/>
  <c r="J112" i="22"/>
  <c r="BE112" i="22" s="1"/>
  <c r="BI111" i="22"/>
  <c r="BH111" i="22"/>
  <c r="BG111" i="22"/>
  <c r="BF111" i="22"/>
  <c r="T111" i="22"/>
  <c r="R111" i="22"/>
  <c r="P111" i="22"/>
  <c r="BK111" i="22"/>
  <c r="J111" i="22"/>
  <c r="BE111" i="22"/>
  <c r="BI110" i="22"/>
  <c r="BH110" i="22"/>
  <c r="BG110" i="22"/>
  <c r="BF110" i="22"/>
  <c r="T110" i="22"/>
  <c r="R110" i="22"/>
  <c r="P110" i="22"/>
  <c r="BK110" i="22"/>
  <c r="J110" i="22"/>
  <c r="BE110" i="22" s="1"/>
  <c r="BI108" i="22"/>
  <c r="BH108" i="22"/>
  <c r="BG108" i="22"/>
  <c r="BF108" i="22"/>
  <c r="T108" i="22"/>
  <c r="R108" i="22"/>
  <c r="P108" i="22"/>
  <c r="BK108" i="22"/>
  <c r="J108" i="22"/>
  <c r="BE108" i="22"/>
  <c r="BI107" i="22"/>
  <c r="BH107" i="22"/>
  <c r="BG107" i="22"/>
  <c r="BF107" i="22"/>
  <c r="T107" i="22"/>
  <c r="R107" i="22"/>
  <c r="P107" i="22"/>
  <c r="BK107" i="22"/>
  <c r="J107" i="22"/>
  <c r="BE107" i="22" s="1"/>
  <c r="BI105" i="22"/>
  <c r="BH105" i="22"/>
  <c r="BG105" i="22"/>
  <c r="BF105" i="22"/>
  <c r="T105" i="22"/>
  <c r="R105" i="22"/>
  <c r="P105" i="22"/>
  <c r="BK105" i="22"/>
  <c r="J105" i="22"/>
  <c r="BE105" i="22"/>
  <c r="BI104" i="22"/>
  <c r="BH104" i="22"/>
  <c r="BG104" i="22"/>
  <c r="BF104" i="22"/>
  <c r="T104" i="22"/>
  <c r="R104" i="22"/>
  <c r="P104" i="22"/>
  <c r="BK104" i="22"/>
  <c r="J104" i="22"/>
  <c r="BE104" i="22" s="1"/>
  <c r="BI102" i="22"/>
  <c r="BH102" i="22"/>
  <c r="BG102" i="22"/>
  <c r="BF102" i="22"/>
  <c r="T102" i="22"/>
  <c r="R102" i="22"/>
  <c r="P102" i="22"/>
  <c r="BK102" i="22"/>
  <c r="J102" i="22"/>
  <c r="BE102" i="22"/>
  <c r="BI101" i="22"/>
  <c r="BH101" i="22"/>
  <c r="BG101" i="22"/>
  <c r="BF101" i="22"/>
  <c r="T101" i="22"/>
  <c r="R101" i="22"/>
  <c r="P101" i="22"/>
  <c r="BK101" i="22"/>
  <c r="J101" i="22"/>
  <c r="BE101" i="22" s="1"/>
  <c r="BI99" i="22"/>
  <c r="BH99" i="22"/>
  <c r="BG99" i="22"/>
  <c r="BF99" i="22"/>
  <c r="T99" i="22"/>
  <c r="R99" i="22"/>
  <c r="R83" i="22" s="1"/>
  <c r="R82" i="22" s="1"/>
  <c r="R81" i="22" s="1"/>
  <c r="P99" i="22"/>
  <c r="BK99" i="22"/>
  <c r="J99" i="22"/>
  <c r="BE99" i="22"/>
  <c r="BI98" i="22"/>
  <c r="BH98" i="22"/>
  <c r="BG98" i="22"/>
  <c r="BF98" i="22"/>
  <c r="T98" i="22"/>
  <c r="R98" i="22"/>
  <c r="P98" i="22"/>
  <c r="BK98" i="22"/>
  <c r="J98" i="22"/>
  <c r="BE98" i="22" s="1"/>
  <c r="BI96" i="22"/>
  <c r="BH96" i="22"/>
  <c r="BG96" i="22"/>
  <c r="BF96" i="22"/>
  <c r="T96" i="22"/>
  <c r="R96" i="22"/>
  <c r="P96" i="22"/>
  <c r="BK96" i="22"/>
  <c r="J96" i="22"/>
  <c r="BE96" i="22"/>
  <c r="BI95" i="22"/>
  <c r="BH95" i="22"/>
  <c r="BG95" i="22"/>
  <c r="BF95" i="22"/>
  <c r="T95" i="22"/>
  <c r="R95" i="22"/>
  <c r="P95" i="22"/>
  <c r="BK95" i="22"/>
  <c r="J95" i="22"/>
  <c r="BE95" i="22" s="1"/>
  <c r="J33" i="22" s="1"/>
  <c r="AV75" i="1" s="1"/>
  <c r="BI94" i="22"/>
  <c r="BH94" i="22"/>
  <c r="BG94" i="22"/>
  <c r="BF94" i="22"/>
  <c r="T94" i="22"/>
  <c r="R94" i="22"/>
  <c r="P94" i="22"/>
  <c r="BK94" i="22"/>
  <c r="J94" i="22"/>
  <c r="BE94" i="22"/>
  <c r="BI90" i="22"/>
  <c r="BH90" i="22"/>
  <c r="BG90" i="22"/>
  <c r="BF90" i="22"/>
  <c r="T90" i="22"/>
  <c r="R90" i="22"/>
  <c r="P90" i="22"/>
  <c r="BK90" i="22"/>
  <c r="J90" i="22"/>
  <c r="BE90" i="22" s="1"/>
  <c r="BI85" i="22"/>
  <c r="BH85" i="22"/>
  <c r="BG85" i="22"/>
  <c r="BF85" i="22"/>
  <c r="T85" i="22"/>
  <c r="R85" i="22"/>
  <c r="P85" i="22"/>
  <c r="BK85" i="22"/>
  <c r="J85" i="22"/>
  <c r="BE85" i="22"/>
  <c r="BI84" i="22"/>
  <c r="BH84" i="22"/>
  <c r="F36" i="22"/>
  <c r="BC75" i="1" s="1"/>
  <c r="BG84" i="22"/>
  <c r="BF84" i="22"/>
  <c r="T84" i="22"/>
  <c r="T83" i="22"/>
  <c r="T82" i="22" s="1"/>
  <c r="T81" i="22" s="1"/>
  <c r="R84" i="22"/>
  <c r="P84" i="22"/>
  <c r="BK84" i="22"/>
  <c r="J84" i="22"/>
  <c r="BE84" i="22" s="1"/>
  <c r="J78" i="22"/>
  <c r="J77" i="22"/>
  <c r="F77" i="22"/>
  <c r="F75" i="22"/>
  <c r="E73" i="22"/>
  <c r="J55" i="22"/>
  <c r="J54" i="22"/>
  <c r="F54" i="22"/>
  <c r="F52" i="22"/>
  <c r="E50" i="22"/>
  <c r="J18" i="22"/>
  <c r="E18" i="22"/>
  <c r="F78" i="22" s="1"/>
  <c r="F55" i="22"/>
  <c r="J17" i="22"/>
  <c r="J12" i="22"/>
  <c r="J75" i="22" s="1"/>
  <c r="J52" i="22"/>
  <c r="E7" i="22"/>
  <c r="J37" i="21"/>
  <c r="J36" i="21"/>
  <c r="AY74" i="1" s="1"/>
  <c r="J35" i="21"/>
  <c r="AX74" i="1"/>
  <c r="BI114" i="21"/>
  <c r="BH114" i="21"/>
  <c r="BG114" i="21"/>
  <c r="BF114" i="21"/>
  <c r="T114" i="21"/>
  <c r="T113" i="21" s="1"/>
  <c r="R114" i="21"/>
  <c r="R113" i="21"/>
  <c r="P114" i="21"/>
  <c r="P113" i="21" s="1"/>
  <c r="BK114" i="21"/>
  <c r="BK113" i="21"/>
  <c r="J113" i="21"/>
  <c r="J64" i="21" s="1"/>
  <c r="J114" i="21"/>
  <c r="BE114" i="21" s="1"/>
  <c r="BI112" i="21"/>
  <c r="BH112" i="21"/>
  <c r="BG112" i="21"/>
  <c r="BF112" i="21"/>
  <c r="T112" i="21"/>
  <c r="R112" i="21"/>
  <c r="P112" i="21"/>
  <c r="BK112" i="21"/>
  <c r="J112" i="21"/>
  <c r="BE112" i="21" s="1"/>
  <c r="BI111" i="21"/>
  <c r="BH111" i="21"/>
  <c r="BG111" i="21"/>
  <c r="BF111" i="21"/>
  <c r="T111" i="21"/>
  <c r="R111" i="21"/>
  <c r="P111" i="21"/>
  <c r="BK111" i="21"/>
  <c r="J111" i="21"/>
  <c r="BE111" i="21"/>
  <c r="BI110" i="21"/>
  <c r="BH110" i="21"/>
  <c r="BG110" i="21"/>
  <c r="BF110" i="21"/>
  <c r="T110" i="21"/>
  <c r="R110" i="21"/>
  <c r="P110" i="21"/>
  <c r="BK110" i="21"/>
  <c r="J110" i="21"/>
  <c r="BE110" i="21" s="1"/>
  <c r="BI109" i="21"/>
  <c r="BH109" i="21"/>
  <c r="BG109" i="21"/>
  <c r="BF109" i="21"/>
  <c r="T109" i="21"/>
  <c r="R109" i="21"/>
  <c r="P109" i="21"/>
  <c r="P103" i="21" s="1"/>
  <c r="BK109" i="21"/>
  <c r="J109" i="21"/>
  <c r="BE109" i="21"/>
  <c r="BI108" i="21"/>
  <c r="BH108" i="21"/>
  <c r="BG108" i="21"/>
  <c r="BF108" i="21"/>
  <c r="T108" i="21"/>
  <c r="R108" i="21"/>
  <c r="P108" i="21"/>
  <c r="BK108" i="21"/>
  <c r="J108" i="21"/>
  <c r="BE108" i="21" s="1"/>
  <c r="BI107" i="21"/>
  <c r="BH107" i="21"/>
  <c r="BG107" i="21"/>
  <c r="BF107" i="21"/>
  <c r="T107" i="21"/>
  <c r="R107" i="21"/>
  <c r="P107" i="21"/>
  <c r="BK107" i="21"/>
  <c r="J107" i="21"/>
  <c r="BE107" i="21"/>
  <c r="BI105" i="21"/>
  <c r="BH105" i="21"/>
  <c r="BG105" i="21"/>
  <c r="BF105" i="21"/>
  <c r="T105" i="21"/>
  <c r="R105" i="21"/>
  <c r="P105" i="21"/>
  <c r="BK105" i="21"/>
  <c r="J105" i="21"/>
  <c r="BE105" i="21" s="1"/>
  <c r="BI104" i="21"/>
  <c r="BH104" i="21"/>
  <c r="BG104" i="21"/>
  <c r="BF104" i="21"/>
  <c r="T104" i="21"/>
  <c r="R104" i="21"/>
  <c r="P104" i="21"/>
  <c r="BK104" i="21"/>
  <c r="J104" i="21"/>
  <c r="BE104" i="21"/>
  <c r="BI102" i="21"/>
  <c r="BH102" i="21"/>
  <c r="BG102" i="21"/>
  <c r="BF102" i="21"/>
  <c r="T102" i="21"/>
  <c r="R102" i="21"/>
  <c r="P102" i="21"/>
  <c r="BK102" i="21"/>
  <c r="J102" i="21"/>
  <c r="BE102" i="21"/>
  <c r="BI101" i="21"/>
  <c r="BH101" i="21"/>
  <c r="BG101" i="21"/>
  <c r="BF101" i="21"/>
  <c r="T101" i="21"/>
  <c r="R101" i="21"/>
  <c r="P101" i="21"/>
  <c r="BK101" i="21"/>
  <c r="J101" i="21"/>
  <c r="BE101" i="21" s="1"/>
  <c r="BI99" i="21"/>
  <c r="BH99" i="21"/>
  <c r="BG99" i="21"/>
  <c r="BF99" i="21"/>
  <c r="T99" i="21"/>
  <c r="T98" i="21"/>
  <c r="R99" i="21"/>
  <c r="R98" i="21" s="1"/>
  <c r="P99" i="21"/>
  <c r="P98" i="21"/>
  <c r="BK99" i="21"/>
  <c r="BK98" i="21" s="1"/>
  <c r="J98" i="21" s="1"/>
  <c r="J62" i="21" s="1"/>
  <c r="J99" i="21"/>
  <c r="BE99" i="21"/>
  <c r="BI96" i="21"/>
  <c r="BH96" i="21"/>
  <c r="BG96" i="21"/>
  <c r="BF96" i="21"/>
  <c r="T96" i="21"/>
  <c r="R96" i="21"/>
  <c r="R86" i="21" s="1"/>
  <c r="P96" i="21"/>
  <c r="BK96" i="21"/>
  <c r="J96" i="21"/>
  <c r="BE96" i="21"/>
  <c r="BI94" i="21"/>
  <c r="BH94" i="21"/>
  <c r="BG94" i="21"/>
  <c r="BF94" i="21"/>
  <c r="T94" i="21"/>
  <c r="R94" i="21"/>
  <c r="P94" i="21"/>
  <c r="BK94" i="21"/>
  <c r="J94" i="21"/>
  <c r="BE94" i="21" s="1"/>
  <c r="BI93" i="21"/>
  <c r="BH93" i="21"/>
  <c r="BG93" i="21"/>
  <c r="BF93" i="21"/>
  <c r="T93" i="21"/>
  <c r="R93" i="21"/>
  <c r="P93" i="21"/>
  <c r="BK93" i="21"/>
  <c r="J93" i="21"/>
  <c r="BE93" i="21"/>
  <c r="BI92" i="21"/>
  <c r="BH92" i="21"/>
  <c r="BG92" i="21"/>
  <c r="BF92" i="21"/>
  <c r="T92" i="21"/>
  <c r="R92" i="21"/>
  <c r="P92" i="21"/>
  <c r="BK92" i="21"/>
  <c r="J92" i="21"/>
  <c r="BE92" i="21" s="1"/>
  <c r="BI91" i="21"/>
  <c r="BH91" i="21"/>
  <c r="BG91" i="21"/>
  <c r="BF91" i="21"/>
  <c r="T91" i="21"/>
  <c r="R91" i="21"/>
  <c r="P91" i="21"/>
  <c r="BK91" i="21"/>
  <c r="J91" i="21"/>
  <c r="BE91" i="21"/>
  <c r="BI90" i="21"/>
  <c r="BH90" i="21"/>
  <c r="BG90" i="21"/>
  <c r="BF90" i="21"/>
  <c r="T90" i="21"/>
  <c r="R90" i="21"/>
  <c r="P90" i="21"/>
  <c r="BK90" i="21"/>
  <c r="J90" i="21"/>
  <c r="BE90" i="21" s="1"/>
  <c r="BI89" i="21"/>
  <c r="BH89" i="21"/>
  <c r="BG89" i="21"/>
  <c r="BF89" i="21"/>
  <c r="T89" i="21"/>
  <c r="R89" i="21"/>
  <c r="P89" i="21"/>
  <c r="BK89" i="21"/>
  <c r="J89" i="21"/>
  <c r="BE89" i="21"/>
  <c r="BI87" i="21"/>
  <c r="BH87" i="21"/>
  <c r="F36" i="21"/>
  <c r="BC74" i="1" s="1"/>
  <c r="BG87" i="21"/>
  <c r="BF87" i="21"/>
  <c r="J34" i="21" s="1"/>
  <c r="AW74" i="1" s="1"/>
  <c r="T87" i="21"/>
  <c r="T86" i="21"/>
  <c r="R87" i="21"/>
  <c r="P87" i="21"/>
  <c r="BK87" i="21"/>
  <c r="BK86" i="21" s="1"/>
  <c r="J87" i="21"/>
  <c r="BE87" i="21" s="1"/>
  <c r="J81" i="21"/>
  <c r="J80" i="21"/>
  <c r="F80" i="21"/>
  <c r="F78" i="21"/>
  <c r="E76" i="21"/>
  <c r="J55" i="21"/>
  <c r="J54" i="21"/>
  <c r="F54" i="21"/>
  <c r="F52" i="21"/>
  <c r="E50" i="21"/>
  <c r="J18" i="21"/>
  <c r="E18" i="21"/>
  <c r="F81" i="21" s="1"/>
  <c r="F55" i="21"/>
  <c r="J17" i="21"/>
  <c r="J12" i="21"/>
  <c r="J78" i="21" s="1"/>
  <c r="J52" i="21"/>
  <c r="E7" i="21"/>
  <c r="J37" i="20"/>
  <c r="J36" i="20"/>
  <c r="AY73" i="1" s="1"/>
  <c r="J35" i="20"/>
  <c r="AX73" i="1"/>
  <c r="BI116" i="20"/>
  <c r="BH116" i="20"/>
  <c r="BG116" i="20"/>
  <c r="BF116" i="20"/>
  <c r="T116" i="20"/>
  <c r="T115" i="20" s="1"/>
  <c r="R116" i="20"/>
  <c r="R115" i="20"/>
  <c r="P116" i="20"/>
  <c r="P115" i="20" s="1"/>
  <c r="BK116" i="20"/>
  <c r="BK115" i="20"/>
  <c r="J115" i="20"/>
  <c r="J64" i="20" s="1"/>
  <c r="J116" i="20"/>
  <c r="BE116" i="20" s="1"/>
  <c r="BI114" i="20"/>
  <c r="BH114" i="20"/>
  <c r="BG114" i="20"/>
  <c r="BF114" i="20"/>
  <c r="T114" i="20"/>
  <c r="R114" i="20"/>
  <c r="P114" i="20"/>
  <c r="BK114" i="20"/>
  <c r="J114" i="20"/>
  <c r="BE114" i="20" s="1"/>
  <c r="BI113" i="20"/>
  <c r="BH113" i="20"/>
  <c r="BG113" i="20"/>
  <c r="BF113" i="20"/>
  <c r="T113" i="20"/>
  <c r="R113" i="20"/>
  <c r="P113" i="20"/>
  <c r="BK113" i="20"/>
  <c r="J113" i="20"/>
  <c r="BE113" i="20"/>
  <c r="BI112" i="20"/>
  <c r="BH112" i="20"/>
  <c r="BG112" i="20"/>
  <c r="BF112" i="20"/>
  <c r="T112" i="20"/>
  <c r="R112" i="20"/>
  <c r="P112" i="20"/>
  <c r="BK112" i="20"/>
  <c r="J112" i="20"/>
  <c r="BE112" i="20" s="1"/>
  <c r="BI111" i="20"/>
  <c r="BH111" i="20"/>
  <c r="BG111" i="20"/>
  <c r="BF111" i="20"/>
  <c r="T111" i="20"/>
  <c r="R111" i="20"/>
  <c r="P111" i="20"/>
  <c r="BK111" i="20"/>
  <c r="J111" i="20"/>
  <c r="BE111" i="20"/>
  <c r="BI110" i="20"/>
  <c r="BH110" i="20"/>
  <c r="BG110" i="20"/>
  <c r="BF110" i="20"/>
  <c r="T110" i="20"/>
  <c r="R110" i="20"/>
  <c r="P110" i="20"/>
  <c r="BK110" i="20"/>
  <c r="J110" i="20"/>
  <c r="BE110" i="20" s="1"/>
  <c r="BI109" i="20"/>
  <c r="BH109" i="20"/>
  <c r="BG109" i="20"/>
  <c r="BF109" i="20"/>
  <c r="T109" i="20"/>
  <c r="R109" i="20"/>
  <c r="P109" i="20"/>
  <c r="BK109" i="20"/>
  <c r="J109" i="20"/>
  <c r="BE109" i="20"/>
  <c r="BI108" i="20"/>
  <c r="BH108" i="20"/>
  <c r="BG108" i="20"/>
  <c r="BF108" i="20"/>
  <c r="T108" i="20"/>
  <c r="T106" i="20" s="1"/>
  <c r="R108" i="20"/>
  <c r="P108" i="20"/>
  <c r="BK108" i="20"/>
  <c r="J108" i="20"/>
  <c r="BE108" i="20" s="1"/>
  <c r="BI107" i="20"/>
  <c r="BH107" i="20"/>
  <c r="BG107" i="20"/>
  <c r="BF107" i="20"/>
  <c r="T107" i="20"/>
  <c r="R107" i="20"/>
  <c r="P107" i="20"/>
  <c r="P106" i="20"/>
  <c r="BK107" i="20"/>
  <c r="J107" i="20"/>
  <c r="BE107" i="20"/>
  <c r="BI105" i="20"/>
  <c r="BH105" i="20"/>
  <c r="BG105" i="20"/>
  <c r="BF105" i="20"/>
  <c r="T105" i="20"/>
  <c r="R105" i="20"/>
  <c r="P105" i="20"/>
  <c r="BK105" i="20"/>
  <c r="J105" i="20"/>
  <c r="BE105" i="20"/>
  <c r="BI104" i="20"/>
  <c r="BH104" i="20"/>
  <c r="BG104" i="20"/>
  <c r="BF104" i="20"/>
  <c r="T104" i="20"/>
  <c r="R104" i="20"/>
  <c r="P104" i="20"/>
  <c r="BK104" i="20"/>
  <c r="J104" i="20"/>
  <c r="BE104" i="20" s="1"/>
  <c r="BI103" i="20"/>
  <c r="BH103" i="20"/>
  <c r="BG103" i="20"/>
  <c r="BF103" i="20"/>
  <c r="T103" i="20"/>
  <c r="T102" i="20"/>
  <c r="R103" i="20"/>
  <c r="R102" i="20" s="1"/>
  <c r="P103" i="20"/>
  <c r="P102" i="20"/>
  <c r="BK103" i="20"/>
  <c r="BK102" i="20" s="1"/>
  <c r="J102" i="20" s="1"/>
  <c r="J62" i="20" s="1"/>
  <c r="J103" i="20"/>
  <c r="BE103" i="20"/>
  <c r="BI101" i="20"/>
  <c r="BH101" i="20"/>
  <c r="BG101" i="20"/>
  <c r="BF101" i="20"/>
  <c r="T101" i="20"/>
  <c r="R101" i="20"/>
  <c r="P101" i="20"/>
  <c r="BK101" i="20"/>
  <c r="J101" i="20"/>
  <c r="BE101" i="20"/>
  <c r="BI99" i="20"/>
  <c r="BH99" i="20"/>
  <c r="BG99" i="20"/>
  <c r="BF99" i="20"/>
  <c r="T99" i="20"/>
  <c r="R99" i="20"/>
  <c r="P99" i="20"/>
  <c r="BK99" i="20"/>
  <c r="J99" i="20"/>
  <c r="BE99" i="20" s="1"/>
  <c r="BI98" i="20"/>
  <c r="BH98" i="20"/>
  <c r="BG98" i="20"/>
  <c r="BF98" i="20"/>
  <c r="T98" i="20"/>
  <c r="R98" i="20"/>
  <c r="P98" i="20"/>
  <c r="BK98" i="20"/>
  <c r="J98" i="20"/>
  <c r="BE98" i="20"/>
  <c r="BI97" i="20"/>
  <c r="BH97" i="20"/>
  <c r="BG97" i="20"/>
  <c r="BF97" i="20"/>
  <c r="T97" i="20"/>
  <c r="R97" i="20"/>
  <c r="P97" i="20"/>
  <c r="BK97" i="20"/>
  <c r="J97" i="20"/>
  <c r="BE97" i="20" s="1"/>
  <c r="BI96" i="20"/>
  <c r="BH96" i="20"/>
  <c r="BG96" i="20"/>
  <c r="BF96" i="20"/>
  <c r="T96" i="20"/>
  <c r="R96" i="20"/>
  <c r="P96" i="20"/>
  <c r="BK96" i="20"/>
  <c r="J96" i="20"/>
  <c r="BE96" i="20"/>
  <c r="BI94" i="20"/>
  <c r="BH94" i="20"/>
  <c r="BG94" i="20"/>
  <c r="BF94" i="20"/>
  <c r="T94" i="20"/>
  <c r="R94" i="20"/>
  <c r="P94" i="20"/>
  <c r="BK94" i="20"/>
  <c r="J94" i="20"/>
  <c r="BE94" i="20" s="1"/>
  <c r="BI93" i="20"/>
  <c r="BH93" i="20"/>
  <c r="BG93" i="20"/>
  <c r="BF93" i="20"/>
  <c r="T93" i="20"/>
  <c r="R93" i="20"/>
  <c r="P93" i="20"/>
  <c r="BK93" i="20"/>
  <c r="J93" i="20"/>
  <c r="BE93" i="20"/>
  <c r="BI92" i="20"/>
  <c r="BH92" i="20"/>
  <c r="BG92" i="20"/>
  <c r="BF92" i="20"/>
  <c r="T92" i="20"/>
  <c r="R92" i="20"/>
  <c r="P92" i="20"/>
  <c r="BK92" i="20"/>
  <c r="J92" i="20"/>
  <c r="BE92" i="20" s="1"/>
  <c r="BI91" i="20"/>
  <c r="BH91" i="20"/>
  <c r="BG91" i="20"/>
  <c r="BF91" i="20"/>
  <c r="T91" i="20"/>
  <c r="R91" i="20"/>
  <c r="P91" i="20"/>
  <c r="BK91" i="20"/>
  <c r="J91" i="20"/>
  <c r="BE91" i="20"/>
  <c r="BI90" i="20"/>
  <c r="BH90" i="20"/>
  <c r="BG90" i="20"/>
  <c r="BF90" i="20"/>
  <c r="J34" i="20" s="1"/>
  <c r="AW73" i="1" s="1"/>
  <c r="T90" i="20"/>
  <c r="R90" i="20"/>
  <c r="P90" i="20"/>
  <c r="BK90" i="20"/>
  <c r="J90" i="20"/>
  <c r="BE90" i="20" s="1"/>
  <c r="BI89" i="20"/>
  <c r="BH89" i="20"/>
  <c r="BG89" i="20"/>
  <c r="BF89" i="20"/>
  <c r="T89" i="20"/>
  <c r="R89" i="20"/>
  <c r="P89" i="20"/>
  <c r="BK89" i="20"/>
  <c r="J89" i="20"/>
  <c r="BE89" i="20"/>
  <c r="BI88" i="20"/>
  <c r="F37" i="20" s="1"/>
  <c r="BD73" i="1" s="1"/>
  <c r="BH88" i="20"/>
  <c r="BG88" i="20"/>
  <c r="BF88" i="20"/>
  <c r="T88" i="20"/>
  <c r="R88" i="20"/>
  <c r="P88" i="20"/>
  <c r="BK88" i="20"/>
  <c r="J88" i="20"/>
  <c r="BE88" i="20" s="1"/>
  <c r="F33" i="20" s="1"/>
  <c r="AZ73" i="1" s="1"/>
  <c r="BI87" i="20"/>
  <c r="BH87" i="20"/>
  <c r="BG87" i="20"/>
  <c r="BF87" i="20"/>
  <c r="T87" i="20"/>
  <c r="R87" i="20"/>
  <c r="P87" i="20"/>
  <c r="BK87" i="20"/>
  <c r="J87" i="20"/>
  <c r="BE87" i="20"/>
  <c r="J81" i="20"/>
  <c r="J80" i="20"/>
  <c r="F80" i="20"/>
  <c r="F78" i="20"/>
  <c r="E76" i="20"/>
  <c r="J55" i="20"/>
  <c r="J54" i="20"/>
  <c r="F54" i="20"/>
  <c r="F52" i="20"/>
  <c r="E50" i="20"/>
  <c r="J18" i="20"/>
  <c r="E18" i="20"/>
  <c r="F55" i="20" s="1"/>
  <c r="F81" i="20"/>
  <c r="J17" i="20"/>
  <c r="J12" i="20"/>
  <c r="E7" i="20"/>
  <c r="E74" i="20"/>
  <c r="E48" i="20"/>
  <c r="J37" i="19"/>
  <c r="J36" i="19"/>
  <c r="AY72" i="1"/>
  <c r="J35" i="19"/>
  <c r="AX72" i="1" s="1"/>
  <c r="BI120" i="19"/>
  <c r="BH120" i="19"/>
  <c r="BG120" i="19"/>
  <c r="BF120" i="19"/>
  <c r="T120" i="19"/>
  <c r="T119" i="19"/>
  <c r="T118" i="19"/>
  <c r="R120" i="19"/>
  <c r="R119" i="19" s="1"/>
  <c r="R118" i="19" s="1"/>
  <c r="P120" i="19"/>
  <c r="P119" i="19" s="1"/>
  <c r="P118" i="19" s="1"/>
  <c r="BK120" i="19"/>
  <c r="BK119" i="19"/>
  <c r="J120" i="19"/>
  <c r="BE120" i="19"/>
  <c r="BI117" i="19"/>
  <c r="BH117" i="19"/>
  <c r="BG117" i="19"/>
  <c r="BF117" i="19"/>
  <c r="T117" i="19"/>
  <c r="T116" i="19"/>
  <c r="R117" i="19"/>
  <c r="R116" i="19"/>
  <c r="P117" i="19"/>
  <c r="P116" i="19"/>
  <c r="BK117" i="19"/>
  <c r="BK116" i="19"/>
  <c r="J116" i="19"/>
  <c r="J117" i="19"/>
  <c r="BE117" i="19" s="1"/>
  <c r="J64" i="19"/>
  <c r="BI115" i="19"/>
  <c r="BH115" i="19"/>
  <c r="BG115" i="19"/>
  <c r="BF115" i="19"/>
  <c r="T115" i="19"/>
  <c r="R115" i="19"/>
  <c r="P115" i="19"/>
  <c r="BK115" i="19"/>
  <c r="J115" i="19"/>
  <c r="BE115" i="19"/>
  <c r="BI114" i="19"/>
  <c r="BH114" i="19"/>
  <c r="BG114" i="19"/>
  <c r="BF114" i="19"/>
  <c r="T114" i="19"/>
  <c r="R114" i="19"/>
  <c r="P114" i="19"/>
  <c r="BK114" i="19"/>
  <c r="J114" i="19"/>
  <c r="BE114" i="19"/>
  <c r="BI113" i="19"/>
  <c r="BH113" i="19"/>
  <c r="BG113" i="19"/>
  <c r="BF113" i="19"/>
  <c r="T113" i="19"/>
  <c r="R113" i="19"/>
  <c r="P113" i="19"/>
  <c r="BK113" i="19"/>
  <c r="J113" i="19"/>
  <c r="BE113" i="19"/>
  <c r="BI112" i="19"/>
  <c r="BH112" i="19"/>
  <c r="BG112" i="19"/>
  <c r="BF112" i="19"/>
  <c r="T112" i="19"/>
  <c r="R112" i="19"/>
  <c r="P112" i="19"/>
  <c r="BK112" i="19"/>
  <c r="J112" i="19"/>
  <c r="BE112" i="19"/>
  <c r="BI111" i="19"/>
  <c r="BH111" i="19"/>
  <c r="BG111" i="19"/>
  <c r="BF111" i="19"/>
  <c r="T111" i="19"/>
  <c r="R111" i="19"/>
  <c r="P111" i="19"/>
  <c r="BK111" i="19"/>
  <c r="J111" i="19"/>
  <c r="BE111" i="19"/>
  <c r="BI110" i="19"/>
  <c r="BH110" i="19"/>
  <c r="BG110" i="19"/>
  <c r="BF110" i="19"/>
  <c r="T110" i="19"/>
  <c r="R110" i="19"/>
  <c r="P110" i="19"/>
  <c r="BK110" i="19"/>
  <c r="J110" i="19"/>
  <c r="BE110" i="19"/>
  <c r="BI109" i="19"/>
  <c r="BH109" i="19"/>
  <c r="BG109" i="19"/>
  <c r="BF109" i="19"/>
  <c r="T109" i="19"/>
  <c r="R109" i="19"/>
  <c r="P109" i="19"/>
  <c r="BK109" i="19"/>
  <c r="J109" i="19"/>
  <c r="BE109" i="19"/>
  <c r="BI108" i="19"/>
  <c r="BH108" i="19"/>
  <c r="BG108" i="19"/>
  <c r="BF108" i="19"/>
  <c r="T108" i="19"/>
  <c r="R108" i="19"/>
  <c r="P108" i="19"/>
  <c r="BK108" i="19"/>
  <c r="J108" i="19"/>
  <c r="BE108" i="19"/>
  <c r="BI107" i="19"/>
  <c r="BH107" i="19"/>
  <c r="BG107" i="19"/>
  <c r="BF107" i="19"/>
  <c r="T107" i="19"/>
  <c r="T106" i="19"/>
  <c r="R107" i="19"/>
  <c r="R106" i="19"/>
  <c r="P107" i="19"/>
  <c r="P106" i="19"/>
  <c r="BK107" i="19"/>
  <c r="BK106" i="19"/>
  <c r="J106" i="19" s="1"/>
  <c r="J63" i="19" s="1"/>
  <c r="J107" i="19"/>
  <c r="BE107" i="19" s="1"/>
  <c r="BI105" i="19"/>
  <c r="BH105" i="19"/>
  <c r="BG105" i="19"/>
  <c r="BF105" i="19"/>
  <c r="T105" i="19"/>
  <c r="T104" i="19" s="1"/>
  <c r="R105" i="19"/>
  <c r="R104" i="19"/>
  <c r="P105" i="19"/>
  <c r="P104" i="19" s="1"/>
  <c r="BK105" i="19"/>
  <c r="BK104" i="19"/>
  <c r="J104" i="19" s="1"/>
  <c r="J62" i="19" s="1"/>
  <c r="J105" i="19"/>
  <c r="BE105" i="19" s="1"/>
  <c r="BI103" i="19"/>
  <c r="BH103" i="19"/>
  <c r="BG103" i="19"/>
  <c r="BF103" i="19"/>
  <c r="T103" i="19"/>
  <c r="R103" i="19"/>
  <c r="P103" i="19"/>
  <c r="BK103" i="19"/>
  <c r="J103" i="19"/>
  <c r="BE103" i="19"/>
  <c r="BI101" i="19"/>
  <c r="BH101" i="19"/>
  <c r="BG101" i="19"/>
  <c r="BF101" i="19"/>
  <c r="T101" i="19"/>
  <c r="R101" i="19"/>
  <c r="P101" i="19"/>
  <c r="BK101" i="19"/>
  <c r="J101" i="19"/>
  <c r="BE101" i="19"/>
  <c r="BI100" i="19"/>
  <c r="BH100" i="19"/>
  <c r="BG100" i="19"/>
  <c r="BF100" i="19"/>
  <c r="T100" i="19"/>
  <c r="R100" i="19"/>
  <c r="P100" i="19"/>
  <c r="BK100" i="19"/>
  <c r="J100" i="19"/>
  <c r="BE100" i="19"/>
  <c r="BI99" i="19"/>
  <c r="BH99" i="19"/>
  <c r="BG99" i="19"/>
  <c r="BF99" i="19"/>
  <c r="T99" i="19"/>
  <c r="R99" i="19"/>
  <c r="P99" i="19"/>
  <c r="BK99" i="19"/>
  <c r="J99" i="19"/>
  <c r="BE99" i="19"/>
  <c r="BI98" i="19"/>
  <c r="BH98" i="19"/>
  <c r="BG98" i="19"/>
  <c r="BF98" i="19"/>
  <c r="T98" i="19"/>
  <c r="R98" i="19"/>
  <c r="P98" i="19"/>
  <c r="BK98" i="19"/>
  <c r="J98" i="19"/>
  <c r="BE98" i="19"/>
  <c r="BI96" i="19"/>
  <c r="BH96" i="19"/>
  <c r="BG96" i="19"/>
  <c r="BF96" i="19"/>
  <c r="T96" i="19"/>
  <c r="R96" i="19"/>
  <c r="P96" i="19"/>
  <c r="BK96" i="19"/>
  <c r="J96" i="19"/>
  <c r="BE96" i="19"/>
  <c r="BI95" i="19"/>
  <c r="BH95" i="19"/>
  <c r="BG95" i="19"/>
  <c r="BF95" i="19"/>
  <c r="T95" i="19"/>
  <c r="R95" i="19"/>
  <c r="P95" i="19"/>
  <c r="BK95" i="19"/>
  <c r="J95" i="19"/>
  <c r="BE95" i="19"/>
  <c r="BI94" i="19"/>
  <c r="BH94" i="19"/>
  <c r="BG94" i="19"/>
  <c r="BF94" i="19"/>
  <c r="T94" i="19"/>
  <c r="R94" i="19"/>
  <c r="P94" i="19"/>
  <c r="BK94" i="19"/>
  <c r="J94" i="19"/>
  <c r="BE94" i="19"/>
  <c r="BI93" i="19"/>
  <c r="BH93" i="19"/>
  <c r="BG93" i="19"/>
  <c r="BF93" i="19"/>
  <c r="T93" i="19"/>
  <c r="R93" i="19"/>
  <c r="P93" i="19"/>
  <c r="BK93" i="19"/>
  <c r="J93" i="19"/>
  <c r="BE93" i="19"/>
  <c r="BI92" i="19"/>
  <c r="BH92" i="19"/>
  <c r="BG92" i="19"/>
  <c r="BF92" i="19"/>
  <c r="T92" i="19"/>
  <c r="R92" i="19"/>
  <c r="P92" i="19"/>
  <c r="BK92" i="19"/>
  <c r="J92" i="19"/>
  <c r="BE92" i="19"/>
  <c r="BI91" i="19"/>
  <c r="BH91" i="19"/>
  <c r="F36" i="19" s="1"/>
  <c r="BC72" i="1" s="1"/>
  <c r="BG91" i="19"/>
  <c r="BF91" i="19"/>
  <c r="T91" i="19"/>
  <c r="R91" i="19"/>
  <c r="R88" i="19" s="1"/>
  <c r="R87" i="19" s="1"/>
  <c r="R86" i="19" s="1"/>
  <c r="P91" i="19"/>
  <c r="BK91" i="19"/>
  <c r="J91" i="19"/>
  <c r="BE91" i="19"/>
  <c r="BI90" i="19"/>
  <c r="BH90" i="19"/>
  <c r="BG90" i="19"/>
  <c r="F35" i="19" s="1"/>
  <c r="BB72" i="1" s="1"/>
  <c r="BF90" i="19"/>
  <c r="T90" i="19"/>
  <c r="R90" i="19"/>
  <c r="P90" i="19"/>
  <c r="BK90" i="19"/>
  <c r="J90" i="19"/>
  <c r="BE90" i="19"/>
  <c r="BI89" i="19"/>
  <c r="F37" i="19"/>
  <c r="BD72" i="1" s="1"/>
  <c r="BH89" i="19"/>
  <c r="BG89" i="19"/>
  <c r="BF89" i="19"/>
  <c r="T89" i="19"/>
  <c r="T88" i="19"/>
  <c r="T87" i="19" s="1"/>
  <c r="T86" i="19" s="1"/>
  <c r="R89" i="19"/>
  <c r="P89" i="19"/>
  <c r="P88" i="19"/>
  <c r="P87" i="19" s="1"/>
  <c r="P86" i="19" s="1"/>
  <c r="AU72" i="1" s="1"/>
  <c r="BK89" i="19"/>
  <c r="J89" i="19"/>
  <c r="BE89" i="19" s="1"/>
  <c r="J83" i="19"/>
  <c r="J82" i="19"/>
  <c r="F82" i="19"/>
  <c r="F80" i="19"/>
  <c r="E78" i="19"/>
  <c r="J55" i="19"/>
  <c r="J54" i="19"/>
  <c r="F54" i="19"/>
  <c r="F52" i="19"/>
  <c r="E50" i="19"/>
  <c r="J18" i="19"/>
  <c r="E18" i="19"/>
  <c r="F83" i="19"/>
  <c r="F55" i="19"/>
  <c r="J17" i="19"/>
  <c r="J12" i="19"/>
  <c r="J80" i="19"/>
  <c r="J52" i="19"/>
  <c r="E7" i="19"/>
  <c r="E76" i="19"/>
  <c r="E48" i="19"/>
  <c r="J37" i="18"/>
  <c r="J36" i="18"/>
  <c r="AY71" i="1"/>
  <c r="J35" i="18"/>
  <c r="AX71" i="1" s="1"/>
  <c r="BI145" i="18"/>
  <c r="BH145" i="18"/>
  <c r="BG145" i="18"/>
  <c r="BF145" i="18"/>
  <c r="T145" i="18"/>
  <c r="R145" i="18"/>
  <c r="P145" i="18"/>
  <c r="BK145" i="18"/>
  <c r="BK143" i="18" s="1"/>
  <c r="J145" i="18"/>
  <c r="BE145" i="18"/>
  <c r="BI144" i="18"/>
  <c r="BH144" i="18"/>
  <c r="BG144" i="18"/>
  <c r="BF144" i="18"/>
  <c r="T144" i="18"/>
  <c r="T143" i="18" s="1"/>
  <c r="R144" i="18"/>
  <c r="R143" i="18"/>
  <c r="P144" i="18"/>
  <c r="P143" i="18" s="1"/>
  <c r="BK144" i="18"/>
  <c r="J143" i="18"/>
  <c r="J68" i="18" s="1"/>
  <c r="J144" i="18"/>
  <c r="BE144" i="18" s="1"/>
  <c r="BI142" i="18"/>
  <c r="BH142" i="18"/>
  <c r="BG142" i="18"/>
  <c r="BF142" i="18"/>
  <c r="T142" i="18"/>
  <c r="R142" i="18"/>
  <c r="P142" i="18"/>
  <c r="BK142" i="18"/>
  <c r="J142" i="18"/>
  <c r="BE142" i="18"/>
  <c r="BI141" i="18"/>
  <c r="BH141" i="18"/>
  <c r="BG141" i="18"/>
  <c r="BF141" i="18"/>
  <c r="T141" i="18"/>
  <c r="R141" i="18"/>
  <c r="P141" i="18"/>
  <c r="BK141" i="18"/>
  <c r="J141" i="18"/>
  <c r="BE141" i="18"/>
  <c r="BI140" i="18"/>
  <c r="BH140" i="18"/>
  <c r="BG140" i="18"/>
  <c r="BF140" i="18"/>
  <c r="T140" i="18"/>
  <c r="R140" i="18"/>
  <c r="P140" i="18"/>
  <c r="BK140" i="18"/>
  <c r="J140" i="18"/>
  <c r="BE140" i="18"/>
  <c r="BI139" i="18"/>
  <c r="BH139" i="18"/>
  <c r="BG139" i="18"/>
  <c r="BF139" i="18"/>
  <c r="T139" i="18"/>
  <c r="R139" i="18"/>
  <c r="P139" i="18"/>
  <c r="BK139" i="18"/>
  <c r="J139" i="18"/>
  <c r="BE139" i="18"/>
  <c r="BI138" i="18"/>
  <c r="BH138" i="18"/>
  <c r="BG138" i="18"/>
  <c r="BF138" i="18"/>
  <c r="T138" i="18"/>
  <c r="R138" i="18"/>
  <c r="P138" i="18"/>
  <c r="BK138" i="18"/>
  <c r="J138" i="18"/>
  <c r="BE138" i="18"/>
  <c r="BI137" i="18"/>
  <c r="BH137" i="18"/>
  <c r="BG137" i="18"/>
  <c r="BF137" i="18"/>
  <c r="T137" i="18"/>
  <c r="R137" i="18"/>
  <c r="P137" i="18"/>
  <c r="BK137" i="18"/>
  <c r="J137" i="18"/>
  <c r="BE137" i="18"/>
  <c r="BI136" i="18"/>
  <c r="BH136" i="18"/>
  <c r="BG136" i="18"/>
  <c r="BF136" i="18"/>
  <c r="T136" i="18"/>
  <c r="R136" i="18"/>
  <c r="P136" i="18"/>
  <c r="BK136" i="18"/>
  <c r="J136" i="18"/>
  <c r="BE136" i="18"/>
  <c r="BI135" i="18"/>
  <c r="BH135" i="18"/>
  <c r="BG135" i="18"/>
  <c r="BF135" i="18"/>
  <c r="T135" i="18"/>
  <c r="R135" i="18"/>
  <c r="P135" i="18"/>
  <c r="BK135" i="18"/>
  <c r="J135" i="18"/>
  <c r="BE135" i="18"/>
  <c r="BI134" i="18"/>
  <c r="BH134" i="18"/>
  <c r="BG134" i="18"/>
  <c r="BF134" i="18"/>
  <c r="T134" i="18"/>
  <c r="R134" i="18"/>
  <c r="P134" i="18"/>
  <c r="BK134" i="18"/>
  <c r="J134" i="18"/>
  <c r="BE134" i="18"/>
  <c r="BI132" i="18"/>
  <c r="BH132" i="18"/>
  <c r="BG132" i="18"/>
  <c r="BF132" i="18"/>
  <c r="T132" i="18"/>
  <c r="R132" i="18"/>
  <c r="P132" i="18"/>
  <c r="BK132" i="18"/>
  <c r="J132" i="18"/>
  <c r="BE132" i="18"/>
  <c r="BI131" i="18"/>
  <c r="BH131" i="18"/>
  <c r="BG131" i="18"/>
  <c r="BF131" i="18"/>
  <c r="T131" i="18"/>
  <c r="R131" i="18"/>
  <c r="P131" i="18"/>
  <c r="BK131" i="18"/>
  <c r="J131" i="18"/>
  <c r="BE131" i="18"/>
  <c r="BI130" i="18"/>
  <c r="BH130" i="18"/>
  <c r="BG130" i="18"/>
  <c r="BF130" i="18"/>
  <c r="T130" i="18"/>
  <c r="R130" i="18"/>
  <c r="P130" i="18"/>
  <c r="BK130" i="18"/>
  <c r="J130" i="18"/>
  <c r="BE130" i="18"/>
  <c r="BI129" i="18"/>
  <c r="BH129" i="18"/>
  <c r="BG129" i="18"/>
  <c r="BF129" i="18"/>
  <c r="T129" i="18"/>
  <c r="R129" i="18"/>
  <c r="R126" i="18" s="1"/>
  <c r="P129" i="18"/>
  <c r="BK129" i="18"/>
  <c r="J129" i="18"/>
  <c r="BE129" i="18"/>
  <c r="BI128" i="18"/>
  <c r="BH128" i="18"/>
  <c r="BG128" i="18"/>
  <c r="BF128" i="18"/>
  <c r="T128" i="18"/>
  <c r="R128" i="18"/>
  <c r="P128" i="18"/>
  <c r="BK128" i="18"/>
  <c r="BK126" i="18" s="1"/>
  <c r="J128" i="18"/>
  <c r="BE128" i="18"/>
  <c r="BI127" i="18"/>
  <c r="BH127" i="18"/>
  <c r="BG127" i="18"/>
  <c r="BF127" i="18"/>
  <c r="T127" i="18"/>
  <c r="T126" i="18"/>
  <c r="R127" i="18"/>
  <c r="P127" i="18"/>
  <c r="P126" i="18"/>
  <c r="BK127" i="18"/>
  <c r="J126" i="18"/>
  <c r="J67" i="18" s="1"/>
  <c r="J127" i="18"/>
  <c r="BE127" i="18" s="1"/>
  <c r="BI125" i="18"/>
  <c r="BH125" i="18"/>
  <c r="BG125" i="18"/>
  <c r="BF125" i="18"/>
  <c r="T125" i="18"/>
  <c r="R125" i="18"/>
  <c r="P125" i="18"/>
  <c r="BK125" i="18"/>
  <c r="J125" i="18"/>
  <c r="BE125" i="18"/>
  <c r="BI124" i="18"/>
  <c r="BH124" i="18"/>
  <c r="BG124" i="18"/>
  <c r="BF124" i="18"/>
  <c r="T124" i="18"/>
  <c r="R124" i="18"/>
  <c r="P124" i="18"/>
  <c r="BK124" i="18"/>
  <c r="J124" i="18"/>
  <c r="BE124" i="18"/>
  <c r="BI123" i="18"/>
  <c r="BH123" i="18"/>
  <c r="BG123" i="18"/>
  <c r="BF123" i="18"/>
  <c r="T123" i="18"/>
  <c r="R123" i="18"/>
  <c r="P123" i="18"/>
  <c r="BK123" i="18"/>
  <c r="J123" i="18"/>
  <c r="BE123" i="18"/>
  <c r="BI122" i="18"/>
  <c r="BH122" i="18"/>
  <c r="BG122" i="18"/>
  <c r="BF122" i="18"/>
  <c r="T122" i="18"/>
  <c r="R122" i="18"/>
  <c r="P122" i="18"/>
  <c r="BK122" i="18"/>
  <c r="J122" i="18"/>
  <c r="BE122" i="18"/>
  <c r="BI121" i="18"/>
  <c r="BH121" i="18"/>
  <c r="BG121" i="18"/>
  <c r="BF121" i="18"/>
  <c r="T121" i="18"/>
  <c r="R121" i="18"/>
  <c r="P121" i="18"/>
  <c r="BK121" i="18"/>
  <c r="J121" i="18"/>
  <c r="BE121" i="18"/>
  <c r="BI120" i="18"/>
  <c r="BH120" i="18"/>
  <c r="BG120" i="18"/>
  <c r="BF120" i="18"/>
  <c r="T120" i="18"/>
  <c r="R120" i="18"/>
  <c r="P120" i="18"/>
  <c r="BK120" i="18"/>
  <c r="BK116" i="18" s="1"/>
  <c r="J120" i="18"/>
  <c r="BE120" i="18"/>
  <c r="BI118" i="18"/>
  <c r="BH118" i="18"/>
  <c r="BG118" i="18"/>
  <c r="BF118" i="18"/>
  <c r="T118" i="18"/>
  <c r="T116" i="18" s="1"/>
  <c r="T115" i="18" s="1"/>
  <c r="R118" i="18"/>
  <c r="P118" i="18"/>
  <c r="BK118" i="18"/>
  <c r="J118" i="18"/>
  <c r="BE118" i="18"/>
  <c r="BI117" i="18"/>
  <c r="BH117" i="18"/>
  <c r="BG117" i="18"/>
  <c r="BF117" i="18"/>
  <c r="T117" i="18"/>
  <c r="R117" i="18"/>
  <c r="P117" i="18"/>
  <c r="P116" i="18"/>
  <c r="BK117" i="18"/>
  <c r="J117" i="18"/>
  <c r="BE117" i="18" s="1"/>
  <c r="BI114" i="18"/>
  <c r="BH114" i="18"/>
  <c r="BG114" i="18"/>
  <c r="BF114" i="18"/>
  <c r="T114" i="18"/>
  <c r="R114" i="18"/>
  <c r="R111" i="18" s="1"/>
  <c r="P114" i="18"/>
  <c r="BK114" i="18"/>
  <c r="J114" i="18"/>
  <c r="BE114" i="18"/>
  <c r="BI113" i="18"/>
  <c r="BH113" i="18"/>
  <c r="BG113" i="18"/>
  <c r="BF113" i="18"/>
  <c r="T113" i="18"/>
  <c r="R113" i="18"/>
  <c r="P113" i="18"/>
  <c r="BK113" i="18"/>
  <c r="BK111" i="18" s="1"/>
  <c r="J113" i="18"/>
  <c r="BE113" i="18"/>
  <c r="BI112" i="18"/>
  <c r="BH112" i="18"/>
  <c r="BG112" i="18"/>
  <c r="BF112" i="18"/>
  <c r="T112" i="18"/>
  <c r="T111" i="18"/>
  <c r="R112" i="18"/>
  <c r="P112" i="18"/>
  <c r="P111" i="18"/>
  <c r="BK112" i="18"/>
  <c r="J111" i="18"/>
  <c r="J64" i="18" s="1"/>
  <c r="J112" i="18"/>
  <c r="BE112" i="18" s="1"/>
  <c r="BI110" i="18"/>
  <c r="BH110" i="18"/>
  <c r="BG110" i="18"/>
  <c r="BF110" i="18"/>
  <c r="T110" i="18"/>
  <c r="T109" i="18"/>
  <c r="R110" i="18"/>
  <c r="R109" i="18"/>
  <c r="P110" i="18"/>
  <c r="P109" i="18"/>
  <c r="BK110" i="18"/>
  <c r="BK109" i="18"/>
  <c r="J109" i="18"/>
  <c r="J63" i="18" s="1"/>
  <c r="J110" i="18"/>
  <c r="BE110" i="18" s="1"/>
  <c r="BI108" i="18"/>
  <c r="F37" i="18" s="1"/>
  <c r="BD71" i="1" s="1"/>
  <c r="BH108" i="18"/>
  <c r="BG108" i="18"/>
  <c r="BF108" i="18"/>
  <c r="T108" i="18"/>
  <c r="T105" i="18" s="1"/>
  <c r="R108" i="18"/>
  <c r="P108" i="18"/>
  <c r="BK108" i="18"/>
  <c r="J108" i="18"/>
  <c r="BE108" i="18" s="1"/>
  <c r="BI106" i="18"/>
  <c r="BH106" i="18"/>
  <c r="BG106" i="18"/>
  <c r="BF106" i="18"/>
  <c r="T106" i="18"/>
  <c r="R106" i="18"/>
  <c r="R105" i="18"/>
  <c r="P106" i="18"/>
  <c r="P105" i="18"/>
  <c r="BK106" i="18"/>
  <c r="BK105" i="18"/>
  <c r="J105" i="18" s="1"/>
  <c r="J62" i="18" s="1"/>
  <c r="J106" i="18"/>
  <c r="BE106" i="18"/>
  <c r="BI103" i="18"/>
  <c r="BH103" i="18"/>
  <c r="BG103" i="18"/>
  <c r="BF103" i="18"/>
  <c r="T103" i="18"/>
  <c r="R103" i="18"/>
  <c r="P103" i="18"/>
  <c r="BK103" i="18"/>
  <c r="J103" i="18"/>
  <c r="BE103" i="18"/>
  <c r="BI101" i="18"/>
  <c r="BH101" i="18"/>
  <c r="BG101" i="18"/>
  <c r="BF101" i="18"/>
  <c r="T101" i="18"/>
  <c r="R101" i="18"/>
  <c r="P101" i="18"/>
  <c r="BK101" i="18"/>
  <c r="J101" i="18"/>
  <c r="BE101" i="18"/>
  <c r="BI100" i="18"/>
  <c r="BH100" i="18"/>
  <c r="BG100" i="18"/>
  <c r="BF100" i="18"/>
  <c r="T100" i="18"/>
  <c r="R100" i="18"/>
  <c r="P100" i="18"/>
  <c r="BK100" i="18"/>
  <c r="J100" i="18"/>
  <c r="BE100" i="18"/>
  <c r="BI99" i="18"/>
  <c r="BH99" i="18"/>
  <c r="BG99" i="18"/>
  <c r="BF99" i="18"/>
  <c r="T99" i="18"/>
  <c r="R99" i="18"/>
  <c r="P99" i="18"/>
  <c r="BK99" i="18"/>
  <c r="J99" i="18"/>
  <c r="BE99" i="18"/>
  <c r="BI97" i="18"/>
  <c r="BH97" i="18"/>
  <c r="BG97" i="18"/>
  <c r="BF97" i="18"/>
  <c r="T97" i="18"/>
  <c r="R97" i="18"/>
  <c r="P97" i="18"/>
  <c r="BK97" i="18"/>
  <c r="J97" i="18"/>
  <c r="BE97" i="18"/>
  <c r="BI96" i="18"/>
  <c r="BH96" i="18"/>
  <c r="BG96" i="18"/>
  <c r="BF96" i="18"/>
  <c r="T96" i="18"/>
  <c r="R96" i="18"/>
  <c r="P96" i="18"/>
  <c r="BK96" i="18"/>
  <c r="J96" i="18"/>
  <c r="BE96" i="18"/>
  <c r="BI95" i="18"/>
  <c r="BH95" i="18"/>
  <c r="BG95" i="18"/>
  <c r="BF95" i="18"/>
  <c r="T95" i="18"/>
  <c r="R95" i="18"/>
  <c r="P95" i="18"/>
  <c r="BK95" i="18"/>
  <c r="J95" i="18"/>
  <c r="BE95" i="18"/>
  <c r="BI93" i="18"/>
  <c r="BH93" i="18"/>
  <c r="F36" i="18" s="1"/>
  <c r="BC71" i="1" s="1"/>
  <c r="BG93" i="18"/>
  <c r="BF93" i="18"/>
  <c r="T93" i="18"/>
  <c r="T90" i="18" s="1"/>
  <c r="T89" i="18" s="1"/>
  <c r="R93" i="18"/>
  <c r="R90" i="18" s="1"/>
  <c r="P93" i="18"/>
  <c r="BK93" i="18"/>
  <c r="J93" i="18"/>
  <c r="BE93" i="18"/>
  <c r="BI92" i="18"/>
  <c r="BH92" i="18"/>
  <c r="BG92" i="18"/>
  <c r="BF92" i="18"/>
  <c r="F34" i="18" s="1"/>
  <c r="BA71" i="1" s="1"/>
  <c r="T92" i="18"/>
  <c r="R92" i="18"/>
  <c r="P92" i="18"/>
  <c r="P90" i="18" s="1"/>
  <c r="BK92" i="18"/>
  <c r="BK90" i="18" s="1"/>
  <c r="J92" i="18"/>
  <c r="BE92" i="18"/>
  <c r="BI91" i="18"/>
  <c r="BH91" i="18"/>
  <c r="BG91" i="18"/>
  <c r="BF91" i="18"/>
  <c r="T91" i="18"/>
  <c r="R91" i="18"/>
  <c r="R89" i="18"/>
  <c r="P91" i="18"/>
  <c r="P89" i="18"/>
  <c r="BK91" i="18"/>
  <c r="J91" i="18"/>
  <c r="BE91" i="18" s="1"/>
  <c r="J85" i="18"/>
  <c r="J84" i="18"/>
  <c r="F84" i="18"/>
  <c r="F82" i="18"/>
  <c r="E80" i="18"/>
  <c r="J55" i="18"/>
  <c r="J54" i="18"/>
  <c r="F54" i="18"/>
  <c r="F52" i="18"/>
  <c r="E50" i="18"/>
  <c r="J18" i="18"/>
  <c r="E18" i="18"/>
  <c r="J17" i="18"/>
  <c r="J12" i="18"/>
  <c r="E7" i="18"/>
  <c r="E48" i="18" s="1"/>
  <c r="E78" i="18"/>
  <c r="J37" i="17"/>
  <c r="J36" i="17"/>
  <c r="AY70" i="1" s="1"/>
  <c r="J35" i="17"/>
  <c r="AX70" i="1"/>
  <c r="BI202" i="17"/>
  <c r="BH202" i="17"/>
  <c r="BG202" i="17"/>
  <c r="BF202" i="17"/>
  <c r="T202" i="17"/>
  <c r="R202" i="17"/>
  <c r="R199" i="17" s="1"/>
  <c r="P202" i="17"/>
  <c r="BK202" i="17"/>
  <c r="J202" i="17"/>
  <c r="BE202" i="17" s="1"/>
  <c r="BI201" i="17"/>
  <c r="BH201" i="17"/>
  <c r="BG201" i="17"/>
  <c r="BF201" i="17"/>
  <c r="T201" i="17"/>
  <c r="R201" i="17"/>
  <c r="P201" i="17"/>
  <c r="BK201" i="17"/>
  <c r="BK199" i="17" s="1"/>
  <c r="J201" i="17"/>
  <c r="BE201" i="17"/>
  <c r="BI200" i="17"/>
  <c r="BH200" i="17"/>
  <c r="BG200" i="17"/>
  <c r="BF200" i="17"/>
  <c r="T200" i="17"/>
  <c r="T199" i="17" s="1"/>
  <c r="R200" i="17"/>
  <c r="P200" i="17"/>
  <c r="P199" i="17"/>
  <c r="BK200" i="17"/>
  <c r="J199" i="17"/>
  <c r="J76" i="17" s="1"/>
  <c r="J200" i="17"/>
  <c r="BE200" i="17" s="1"/>
  <c r="BI198" i="17"/>
  <c r="F37" i="17" s="1"/>
  <c r="BD70" i="1" s="1"/>
  <c r="BH198" i="17"/>
  <c r="BG198" i="17"/>
  <c r="BF198" i="17"/>
  <c r="T198" i="17"/>
  <c r="T196" i="17" s="1"/>
  <c r="R198" i="17"/>
  <c r="P198" i="17"/>
  <c r="BK198" i="17"/>
  <c r="J198" i="17"/>
  <c r="BE198" i="17" s="1"/>
  <c r="BI197" i="17"/>
  <c r="BH197" i="17"/>
  <c r="BG197" i="17"/>
  <c r="BF197" i="17"/>
  <c r="T197" i="17"/>
  <c r="R197" i="17"/>
  <c r="R196" i="17"/>
  <c r="P197" i="17"/>
  <c r="P196" i="17"/>
  <c r="BK197" i="17"/>
  <c r="BK196" i="17"/>
  <c r="J196" i="17" s="1"/>
  <c r="J75" i="17" s="1"/>
  <c r="J197" i="17"/>
  <c r="BE197" i="17"/>
  <c r="BI195" i="17"/>
  <c r="BH195" i="17"/>
  <c r="BG195" i="17"/>
  <c r="BF195" i="17"/>
  <c r="T195" i="17"/>
  <c r="R195" i="17"/>
  <c r="P195" i="17"/>
  <c r="P190" i="17" s="1"/>
  <c r="BK195" i="17"/>
  <c r="J195" i="17"/>
  <c r="BE195" i="17"/>
  <c r="BI193" i="17"/>
  <c r="BH193" i="17"/>
  <c r="BG193" i="17"/>
  <c r="BF193" i="17"/>
  <c r="T193" i="17"/>
  <c r="T190" i="17" s="1"/>
  <c r="R193" i="17"/>
  <c r="R190" i="17" s="1"/>
  <c r="P193" i="17"/>
  <c r="BK193" i="17"/>
  <c r="J193" i="17"/>
  <c r="BE193" i="17"/>
  <c r="BI191" i="17"/>
  <c r="BH191" i="17"/>
  <c r="BG191" i="17"/>
  <c r="BF191" i="17"/>
  <c r="T191" i="17"/>
  <c r="R191" i="17"/>
  <c r="P191" i="17"/>
  <c r="BK191" i="17"/>
  <c r="BK190" i="17" s="1"/>
  <c r="J190" i="17" s="1"/>
  <c r="J191" i="17"/>
  <c r="BE191" i="17"/>
  <c r="J74" i="17"/>
  <c r="BI189" i="17"/>
  <c r="BH189" i="17"/>
  <c r="BG189" i="17"/>
  <c r="BF189" i="17"/>
  <c r="T189" i="17"/>
  <c r="T188" i="17"/>
  <c r="R189" i="17"/>
  <c r="R188" i="17"/>
  <c r="P189" i="17"/>
  <c r="P188" i="17"/>
  <c r="BK189" i="17"/>
  <c r="BK188" i="17"/>
  <c r="J188" i="17" s="1"/>
  <c r="J73" i="17" s="1"/>
  <c r="J189" i="17"/>
  <c r="BE189" i="17"/>
  <c r="BI187" i="17"/>
  <c r="BH187" i="17"/>
  <c r="BG187" i="17"/>
  <c r="BF187" i="17"/>
  <c r="T187" i="17"/>
  <c r="R187" i="17"/>
  <c r="P187" i="17"/>
  <c r="BK187" i="17"/>
  <c r="BK184" i="17" s="1"/>
  <c r="J184" i="17" s="1"/>
  <c r="J72" i="17" s="1"/>
  <c r="J187" i="17"/>
  <c r="BE187" i="17"/>
  <c r="BI185" i="17"/>
  <c r="BH185" i="17"/>
  <c r="BG185" i="17"/>
  <c r="BF185" i="17"/>
  <c r="T185" i="17"/>
  <c r="T184" i="17"/>
  <c r="R185" i="17"/>
  <c r="R184" i="17"/>
  <c r="P185" i="17"/>
  <c r="P184" i="17"/>
  <c r="BK185" i="17"/>
  <c r="J185" i="17"/>
  <c r="BE185" i="17" s="1"/>
  <c r="BI183" i="17"/>
  <c r="BH183" i="17"/>
  <c r="BG183" i="17"/>
  <c r="BF183" i="17"/>
  <c r="T183" i="17"/>
  <c r="R183" i="17"/>
  <c r="P183" i="17"/>
  <c r="BK183" i="17"/>
  <c r="J183" i="17"/>
  <c r="BE183" i="17"/>
  <c r="BI181" i="17"/>
  <c r="BH181" i="17"/>
  <c r="BG181" i="17"/>
  <c r="BF181" i="17"/>
  <c r="T181" i="17"/>
  <c r="R181" i="17"/>
  <c r="P181" i="17"/>
  <c r="BK181" i="17"/>
  <c r="J181" i="17"/>
  <c r="BE181" i="17"/>
  <c r="BI180" i="17"/>
  <c r="BH180" i="17"/>
  <c r="BG180" i="17"/>
  <c r="BF180" i="17"/>
  <c r="T180" i="17"/>
  <c r="R180" i="17"/>
  <c r="R175" i="17" s="1"/>
  <c r="P180" i="17"/>
  <c r="BK180" i="17"/>
  <c r="J180" i="17"/>
  <c r="BE180" i="17"/>
  <c r="BI178" i="17"/>
  <c r="BH178" i="17"/>
  <c r="BG178" i="17"/>
  <c r="BF178" i="17"/>
  <c r="T178" i="17"/>
  <c r="R178" i="17"/>
  <c r="P178" i="17"/>
  <c r="P175" i="17" s="1"/>
  <c r="BK178" i="17"/>
  <c r="J178" i="17"/>
  <c r="BE178" i="17"/>
  <c r="BI176" i="17"/>
  <c r="BH176" i="17"/>
  <c r="BG176" i="17"/>
  <c r="BF176" i="17"/>
  <c r="T176" i="17"/>
  <c r="T175" i="17"/>
  <c r="R176" i="17"/>
  <c r="P176" i="17"/>
  <c r="BK176" i="17"/>
  <c r="J176" i="17"/>
  <c r="BE176" i="17"/>
  <c r="BI173" i="17"/>
  <c r="BH173" i="17"/>
  <c r="BG173" i="17"/>
  <c r="BF173" i="17"/>
  <c r="T173" i="17"/>
  <c r="T172" i="17"/>
  <c r="R173" i="17"/>
  <c r="R172" i="17"/>
  <c r="P173" i="17"/>
  <c r="P172" i="17"/>
  <c r="BK173" i="17"/>
  <c r="BK172" i="17"/>
  <c r="J172" i="17" s="1"/>
  <c r="J69" i="17" s="1"/>
  <c r="J173" i="17"/>
  <c r="BE173" i="17"/>
  <c r="BI171" i="17"/>
  <c r="BH171" i="17"/>
  <c r="BG171" i="17"/>
  <c r="BF171" i="17"/>
  <c r="T171" i="17"/>
  <c r="R171" i="17"/>
  <c r="P171" i="17"/>
  <c r="P167" i="17" s="1"/>
  <c r="BK171" i="17"/>
  <c r="J171" i="17"/>
  <c r="BE171" i="17"/>
  <c r="BI169" i="17"/>
  <c r="BH169" i="17"/>
  <c r="BG169" i="17"/>
  <c r="BF169" i="17"/>
  <c r="T169" i="17"/>
  <c r="T167" i="17" s="1"/>
  <c r="R169" i="17"/>
  <c r="R167" i="17" s="1"/>
  <c r="P169" i="17"/>
  <c r="BK169" i="17"/>
  <c r="J169" i="17"/>
  <c r="BE169" i="17"/>
  <c r="BI168" i="17"/>
  <c r="BH168" i="17"/>
  <c r="BG168" i="17"/>
  <c r="BF168" i="17"/>
  <c r="T168" i="17"/>
  <c r="R168" i="17"/>
  <c r="P168" i="17"/>
  <c r="BK168" i="17"/>
  <c r="BK167" i="17" s="1"/>
  <c r="J167" i="17" s="1"/>
  <c r="J168" i="17"/>
  <c r="BE168" i="17"/>
  <c r="J68" i="17"/>
  <c r="BI165" i="17"/>
  <c r="BH165" i="17"/>
  <c r="BG165" i="17"/>
  <c r="BF165" i="17"/>
  <c r="T165" i="17"/>
  <c r="R165" i="17"/>
  <c r="P165" i="17"/>
  <c r="BK165" i="17"/>
  <c r="J165" i="17"/>
  <c r="BE165" i="17"/>
  <c r="BI164" i="17"/>
  <c r="BH164" i="17"/>
  <c r="BG164" i="17"/>
  <c r="BF164" i="17"/>
  <c r="T164" i="17"/>
  <c r="R164" i="17"/>
  <c r="R159" i="17" s="1"/>
  <c r="P164" i="17"/>
  <c r="BK164" i="17"/>
  <c r="J164" i="17"/>
  <c r="BE164" i="17"/>
  <c r="BI162" i="17"/>
  <c r="BH162" i="17"/>
  <c r="BG162" i="17"/>
  <c r="BF162" i="17"/>
  <c r="T162" i="17"/>
  <c r="R162" i="17"/>
  <c r="P162" i="17"/>
  <c r="BK162" i="17"/>
  <c r="BK159" i="17" s="1"/>
  <c r="J159" i="17" s="1"/>
  <c r="J67" i="17" s="1"/>
  <c r="J162" i="17"/>
  <c r="BE162" i="17"/>
  <c r="BI160" i="17"/>
  <c r="BH160" i="17"/>
  <c r="BG160" i="17"/>
  <c r="BF160" i="17"/>
  <c r="T160" i="17"/>
  <c r="T159" i="17"/>
  <c r="R160" i="17"/>
  <c r="P160" i="17"/>
  <c r="P159" i="17"/>
  <c r="BK160" i="17"/>
  <c r="J160" i="17"/>
  <c r="BE160" i="17" s="1"/>
  <c r="BI158" i="17"/>
  <c r="BH158" i="17"/>
  <c r="BG158" i="17"/>
  <c r="BF158" i="17"/>
  <c r="T158" i="17"/>
  <c r="T156" i="17" s="1"/>
  <c r="R158" i="17"/>
  <c r="R156" i="17" s="1"/>
  <c r="R97" i="17" s="1"/>
  <c r="P158" i="17"/>
  <c r="BK158" i="17"/>
  <c r="J158" i="17"/>
  <c r="BE158" i="17"/>
  <c r="BI157" i="17"/>
  <c r="BH157" i="17"/>
  <c r="BG157" i="17"/>
  <c r="BF157" i="17"/>
  <c r="T157" i="17"/>
  <c r="R157" i="17"/>
  <c r="P157" i="17"/>
  <c r="P156" i="17"/>
  <c r="BK157" i="17"/>
  <c r="BK156" i="17"/>
  <c r="J156" i="17" s="1"/>
  <c r="J66" i="17" s="1"/>
  <c r="J157" i="17"/>
  <c r="BE157" i="17"/>
  <c r="BI154" i="17"/>
  <c r="BH154" i="17"/>
  <c r="BG154" i="17"/>
  <c r="BF154" i="17"/>
  <c r="T154" i="17"/>
  <c r="R154" i="17"/>
  <c r="P154" i="17"/>
  <c r="BK154" i="17"/>
  <c r="J154" i="17"/>
  <c r="BE154" i="17"/>
  <c r="BI152" i="17"/>
  <c r="BH152" i="17"/>
  <c r="BG152" i="17"/>
  <c r="BF152" i="17"/>
  <c r="T152" i="17"/>
  <c r="R152" i="17"/>
  <c r="R146" i="17" s="1"/>
  <c r="P152" i="17"/>
  <c r="BK152" i="17"/>
  <c r="J152" i="17"/>
  <c r="BE152" i="17"/>
  <c r="BI151" i="17"/>
  <c r="BH151" i="17"/>
  <c r="BG151" i="17"/>
  <c r="BF151" i="17"/>
  <c r="T151" i="17"/>
  <c r="R151" i="17"/>
  <c r="P151" i="17"/>
  <c r="BK151" i="17"/>
  <c r="BK146" i="17" s="1"/>
  <c r="J151" i="17"/>
  <c r="BE151" i="17"/>
  <c r="BI147" i="17"/>
  <c r="BH147" i="17"/>
  <c r="BG147" i="17"/>
  <c r="BF147" i="17"/>
  <c r="T147" i="17"/>
  <c r="T146" i="17"/>
  <c r="R147" i="17"/>
  <c r="P147" i="17"/>
  <c r="P146" i="17" s="1"/>
  <c r="BK147" i="17"/>
  <c r="J146" i="17"/>
  <c r="J65" i="17" s="1"/>
  <c r="J147" i="17"/>
  <c r="BE147" i="17" s="1"/>
  <c r="BI144" i="17"/>
  <c r="BH144" i="17"/>
  <c r="BG144" i="17"/>
  <c r="BF144" i="17"/>
  <c r="T144" i="17"/>
  <c r="R144" i="17"/>
  <c r="P144" i="17"/>
  <c r="BK144" i="17"/>
  <c r="J144" i="17"/>
  <c r="BE144" i="17"/>
  <c r="BI142" i="17"/>
  <c r="BH142" i="17"/>
  <c r="BG142" i="17"/>
  <c r="BF142" i="17"/>
  <c r="T142" i="17"/>
  <c r="R142" i="17"/>
  <c r="P142" i="17"/>
  <c r="BK142" i="17"/>
  <c r="J142" i="17"/>
  <c r="BE142" i="17"/>
  <c r="BI141" i="17"/>
  <c r="BH141" i="17"/>
  <c r="BG141" i="17"/>
  <c r="BF141" i="17"/>
  <c r="T141" i="17"/>
  <c r="R141" i="17"/>
  <c r="P141" i="17"/>
  <c r="BK141" i="17"/>
  <c r="J141" i="17"/>
  <c r="BE141" i="17"/>
  <c r="BI139" i="17"/>
  <c r="BH139" i="17"/>
  <c r="BG139" i="17"/>
  <c r="BF139" i="17"/>
  <c r="T139" i="17"/>
  <c r="R139" i="17"/>
  <c r="P139" i="17"/>
  <c r="BK139" i="17"/>
  <c r="J139" i="17"/>
  <c r="BE139" i="17"/>
  <c r="BI137" i="17"/>
  <c r="BH137" i="17"/>
  <c r="BG137" i="17"/>
  <c r="BF137" i="17"/>
  <c r="T137" i="17"/>
  <c r="R137" i="17"/>
  <c r="P137" i="17"/>
  <c r="BK137" i="17"/>
  <c r="J137" i="17"/>
  <c r="BE137" i="17"/>
  <c r="BI135" i="17"/>
  <c r="BH135" i="17"/>
  <c r="BG135" i="17"/>
  <c r="BF135" i="17"/>
  <c r="T135" i="17"/>
  <c r="R135" i="17"/>
  <c r="P135" i="17"/>
  <c r="BK135" i="17"/>
  <c r="J135" i="17"/>
  <c r="BE135" i="17"/>
  <c r="BI134" i="17"/>
  <c r="BH134" i="17"/>
  <c r="BG134" i="17"/>
  <c r="BF134" i="17"/>
  <c r="T134" i="17"/>
  <c r="R134" i="17"/>
  <c r="P134" i="17"/>
  <c r="BK134" i="17"/>
  <c r="J134" i="17"/>
  <c r="BE134" i="17"/>
  <c r="BI133" i="17"/>
  <c r="BH133" i="17"/>
  <c r="BG133" i="17"/>
  <c r="BF133" i="17"/>
  <c r="T133" i="17"/>
  <c r="R133" i="17"/>
  <c r="P133" i="17"/>
  <c r="BK133" i="17"/>
  <c r="J133" i="17"/>
  <c r="BE133" i="17"/>
  <c r="BI132" i="17"/>
  <c r="BH132" i="17"/>
  <c r="BG132" i="17"/>
  <c r="BF132" i="17"/>
  <c r="T132" i="17"/>
  <c r="R132" i="17"/>
  <c r="P132" i="17"/>
  <c r="BK132" i="17"/>
  <c r="J132" i="17"/>
  <c r="BE132" i="17"/>
  <c r="BI131" i="17"/>
  <c r="BH131" i="17"/>
  <c r="BG131" i="17"/>
  <c r="BF131" i="17"/>
  <c r="T131" i="17"/>
  <c r="R131" i="17"/>
  <c r="P131" i="17"/>
  <c r="P124" i="17" s="1"/>
  <c r="BK131" i="17"/>
  <c r="J131" i="17"/>
  <c r="BE131" i="17"/>
  <c r="BI127" i="17"/>
  <c r="BH127" i="17"/>
  <c r="BG127" i="17"/>
  <c r="BF127" i="17"/>
  <c r="T127" i="17"/>
  <c r="T124" i="17" s="1"/>
  <c r="R127" i="17"/>
  <c r="P127" i="17"/>
  <c r="BK127" i="17"/>
  <c r="J127" i="17"/>
  <c r="BE127" i="17"/>
  <c r="BI125" i="17"/>
  <c r="BH125" i="17"/>
  <c r="BG125" i="17"/>
  <c r="BF125" i="17"/>
  <c r="T125" i="17"/>
  <c r="R125" i="17"/>
  <c r="R124" i="17" s="1"/>
  <c r="P125" i="17"/>
  <c r="BK125" i="17"/>
  <c r="BK124" i="17"/>
  <c r="J124" i="17" s="1"/>
  <c r="J64" i="17" s="1"/>
  <c r="J125" i="17"/>
  <c r="BE125" i="17"/>
  <c r="BI122" i="17"/>
  <c r="BH122" i="17"/>
  <c r="BG122" i="17"/>
  <c r="BF122" i="17"/>
  <c r="T122" i="17"/>
  <c r="T121" i="17"/>
  <c r="R122" i="17"/>
  <c r="R121" i="17"/>
  <c r="P122" i="17"/>
  <c r="P121" i="17"/>
  <c r="BK122" i="17"/>
  <c r="BK121" i="17"/>
  <c r="J121" i="17" s="1"/>
  <c r="J63" i="17" s="1"/>
  <c r="J122" i="17"/>
  <c r="BE122" i="17"/>
  <c r="BI120" i="17"/>
  <c r="BH120" i="17"/>
  <c r="BG120" i="17"/>
  <c r="BF120" i="17"/>
  <c r="T120" i="17"/>
  <c r="R120" i="17"/>
  <c r="P120" i="17"/>
  <c r="BK120" i="17"/>
  <c r="J120" i="17"/>
  <c r="BE120" i="17"/>
  <c r="BI119" i="17"/>
  <c r="BH119" i="17"/>
  <c r="BG119" i="17"/>
  <c r="BF119" i="17"/>
  <c r="T119" i="17"/>
  <c r="R119" i="17"/>
  <c r="P119" i="17"/>
  <c r="BK119" i="17"/>
  <c r="J119" i="17"/>
  <c r="BE119" i="17"/>
  <c r="BI118" i="17"/>
  <c r="BH118" i="17"/>
  <c r="BG118" i="17"/>
  <c r="BF118" i="17"/>
  <c r="T118" i="17"/>
  <c r="R118" i="17"/>
  <c r="P118" i="17"/>
  <c r="P113" i="17" s="1"/>
  <c r="BK118" i="17"/>
  <c r="J118" i="17"/>
  <c r="BE118" i="17"/>
  <c r="BI116" i="17"/>
  <c r="BH116" i="17"/>
  <c r="BG116" i="17"/>
  <c r="BF116" i="17"/>
  <c r="T116" i="17"/>
  <c r="T113" i="17" s="1"/>
  <c r="R116" i="17"/>
  <c r="P116" i="17"/>
  <c r="BK116" i="17"/>
  <c r="J116" i="17"/>
  <c r="BE116" i="17"/>
  <c r="BI114" i="17"/>
  <c r="BH114" i="17"/>
  <c r="BG114" i="17"/>
  <c r="BF114" i="17"/>
  <c r="T114" i="17"/>
  <c r="R114" i="17"/>
  <c r="R113" i="17" s="1"/>
  <c r="P114" i="17"/>
  <c r="BK114" i="17"/>
  <c r="BK113" i="17"/>
  <c r="J113" i="17" s="1"/>
  <c r="J62" i="17" s="1"/>
  <c r="J114" i="17"/>
  <c r="BE114" i="17"/>
  <c r="BI111" i="17"/>
  <c r="BH111" i="17"/>
  <c r="BG111" i="17"/>
  <c r="BF111" i="17"/>
  <c r="T111" i="17"/>
  <c r="R111" i="17"/>
  <c r="P111" i="17"/>
  <c r="BK111" i="17"/>
  <c r="J111" i="17"/>
  <c r="BE111" i="17"/>
  <c r="BI109" i="17"/>
  <c r="BH109" i="17"/>
  <c r="BG109" i="17"/>
  <c r="BF109" i="17"/>
  <c r="T109" i="17"/>
  <c r="R109" i="17"/>
  <c r="P109" i="17"/>
  <c r="BK109" i="17"/>
  <c r="J109" i="17"/>
  <c r="BE109" i="17"/>
  <c r="BI108" i="17"/>
  <c r="BH108" i="17"/>
  <c r="BG108" i="17"/>
  <c r="BF108" i="17"/>
  <c r="T108" i="17"/>
  <c r="R108" i="17"/>
  <c r="P108" i="17"/>
  <c r="BK108" i="17"/>
  <c r="J108" i="17"/>
  <c r="BE108" i="17"/>
  <c r="BI107" i="17"/>
  <c r="BH107" i="17"/>
  <c r="BG107" i="17"/>
  <c r="BF107" i="17"/>
  <c r="T107" i="17"/>
  <c r="R107" i="17"/>
  <c r="P107" i="17"/>
  <c r="BK107" i="17"/>
  <c r="J107" i="17"/>
  <c r="BE107" i="17"/>
  <c r="BI106" i="17"/>
  <c r="BH106" i="17"/>
  <c r="BG106" i="17"/>
  <c r="BF106" i="17"/>
  <c r="T106" i="17"/>
  <c r="R106" i="17"/>
  <c r="P106" i="17"/>
  <c r="BK106" i="17"/>
  <c r="J106" i="17"/>
  <c r="BE106" i="17"/>
  <c r="BI105" i="17"/>
  <c r="BH105" i="17"/>
  <c r="BG105" i="17"/>
  <c r="BF105" i="17"/>
  <c r="T105" i="17"/>
  <c r="R105" i="17"/>
  <c r="P105" i="17"/>
  <c r="BK105" i="17"/>
  <c r="J105" i="17"/>
  <c r="BE105" i="17"/>
  <c r="BI104" i="17"/>
  <c r="BH104" i="17"/>
  <c r="BG104" i="17"/>
  <c r="BF104" i="17"/>
  <c r="T104" i="17"/>
  <c r="R104" i="17"/>
  <c r="P104" i="17"/>
  <c r="BK104" i="17"/>
  <c r="J104" i="17"/>
  <c r="BE104" i="17"/>
  <c r="BI102" i="17"/>
  <c r="BH102" i="17"/>
  <c r="F36" i="17" s="1"/>
  <c r="BC70" i="1" s="1"/>
  <c r="BG102" i="17"/>
  <c r="BF102" i="17"/>
  <c r="T102" i="17"/>
  <c r="T98" i="17" s="1"/>
  <c r="R102" i="17"/>
  <c r="R98" i="17" s="1"/>
  <c r="P102" i="17"/>
  <c r="BK102" i="17"/>
  <c r="J102" i="17"/>
  <c r="BE102" i="17"/>
  <c r="BI101" i="17"/>
  <c r="BH101" i="17"/>
  <c r="BG101" i="17"/>
  <c r="BF101" i="17"/>
  <c r="T101" i="17"/>
  <c r="R101" i="17"/>
  <c r="P101" i="17"/>
  <c r="BK101" i="17"/>
  <c r="J101" i="17"/>
  <c r="BE101" i="17"/>
  <c r="BI99" i="17"/>
  <c r="BH99" i="17"/>
  <c r="BG99" i="17"/>
  <c r="BF99" i="17"/>
  <c r="T99" i="17"/>
  <c r="R99" i="17"/>
  <c r="P99" i="17"/>
  <c r="P98" i="17"/>
  <c r="P97" i="17"/>
  <c r="BK99" i="17"/>
  <c r="BK98" i="17"/>
  <c r="J98" i="17"/>
  <c r="J61" i="17" s="1"/>
  <c r="J99" i="17"/>
  <c r="BE99" i="17" s="1"/>
  <c r="J93" i="17"/>
  <c r="J92" i="17"/>
  <c r="F92" i="17"/>
  <c r="F90" i="17"/>
  <c r="E88" i="17"/>
  <c r="J55" i="17"/>
  <c r="J54" i="17"/>
  <c r="F54" i="17"/>
  <c r="F52" i="17"/>
  <c r="E50" i="17"/>
  <c r="J18" i="17"/>
  <c r="E18" i="17"/>
  <c r="J17" i="17"/>
  <c r="J12" i="17"/>
  <c r="J90" i="17" s="1"/>
  <c r="J52" i="17"/>
  <c r="E7" i="17"/>
  <c r="E48" i="17" s="1"/>
  <c r="E86" i="17"/>
  <c r="J37" i="16"/>
  <c r="J36" i="16"/>
  <c r="AY69" i="1" s="1"/>
  <c r="J35" i="16"/>
  <c r="AX69" i="1"/>
  <c r="BI113" i="16"/>
  <c r="BH113" i="16"/>
  <c r="BG113" i="16"/>
  <c r="BF113" i="16"/>
  <c r="T113" i="16"/>
  <c r="R113" i="16"/>
  <c r="P113" i="16"/>
  <c r="BK113" i="16"/>
  <c r="J113" i="16"/>
  <c r="BE113" i="16" s="1"/>
  <c r="BI112" i="16"/>
  <c r="BH112" i="16"/>
  <c r="BG112" i="16"/>
  <c r="BF112" i="16"/>
  <c r="T112" i="16"/>
  <c r="R112" i="16"/>
  <c r="P112" i="16"/>
  <c r="BK112" i="16"/>
  <c r="J112" i="16"/>
  <c r="BE112" i="16"/>
  <c r="BI111" i="16"/>
  <c r="BH111" i="16"/>
  <c r="BG111" i="16"/>
  <c r="BF111" i="16"/>
  <c r="T111" i="16"/>
  <c r="R111" i="16"/>
  <c r="P111" i="16"/>
  <c r="BK111" i="16"/>
  <c r="J111" i="16"/>
  <c r="BE111" i="16" s="1"/>
  <c r="BI110" i="16"/>
  <c r="BH110" i="16"/>
  <c r="BG110" i="16"/>
  <c r="BF110" i="16"/>
  <c r="T110" i="16"/>
  <c r="R110" i="16"/>
  <c r="P110" i="16"/>
  <c r="BK110" i="16"/>
  <c r="J110" i="16"/>
  <c r="BE110" i="16"/>
  <c r="BI109" i="16"/>
  <c r="BH109" i="16"/>
  <c r="BG109" i="16"/>
  <c r="BF109" i="16"/>
  <c r="T109" i="16"/>
  <c r="R109" i="16"/>
  <c r="P109" i="16"/>
  <c r="BK109" i="16"/>
  <c r="J109" i="16"/>
  <c r="BE109" i="16" s="1"/>
  <c r="BI108" i="16"/>
  <c r="BH108" i="16"/>
  <c r="BG108" i="16"/>
  <c r="BF108" i="16"/>
  <c r="T108" i="16"/>
  <c r="R108" i="16"/>
  <c r="P108" i="16"/>
  <c r="BK108" i="16"/>
  <c r="J108" i="16"/>
  <c r="BE108" i="16"/>
  <c r="BI107" i="16"/>
  <c r="BH107" i="16"/>
  <c r="BG107" i="16"/>
  <c r="BF107" i="16"/>
  <c r="T107" i="16"/>
  <c r="R107" i="16"/>
  <c r="P107" i="16"/>
  <c r="BK107" i="16"/>
  <c r="BK103" i="16" s="1"/>
  <c r="J103" i="16" s="1"/>
  <c r="J64" i="16" s="1"/>
  <c r="J107" i="16"/>
  <c r="BE107" i="16" s="1"/>
  <c r="BI106" i="16"/>
  <c r="BH106" i="16"/>
  <c r="BG106" i="16"/>
  <c r="BF106" i="16"/>
  <c r="T106" i="16"/>
  <c r="R106" i="16"/>
  <c r="P106" i="16"/>
  <c r="BK106" i="16"/>
  <c r="J106" i="16"/>
  <c r="BE106" i="16"/>
  <c r="BI104" i="16"/>
  <c r="BH104" i="16"/>
  <c r="BG104" i="16"/>
  <c r="BF104" i="16"/>
  <c r="T104" i="16"/>
  <c r="R104" i="16"/>
  <c r="R103" i="16"/>
  <c r="R102" i="16" s="1"/>
  <c r="P104" i="16"/>
  <c r="BK104" i="16"/>
  <c r="J104" i="16"/>
  <c r="BE104" i="16"/>
  <c r="BI101" i="16"/>
  <c r="BH101" i="16"/>
  <c r="BG101" i="16"/>
  <c r="BF101" i="16"/>
  <c r="T101" i="16"/>
  <c r="R101" i="16"/>
  <c r="P101" i="16"/>
  <c r="BK101" i="16"/>
  <c r="J101" i="16"/>
  <c r="BE101" i="16"/>
  <c r="BI99" i="16"/>
  <c r="BH99" i="16"/>
  <c r="BG99" i="16"/>
  <c r="BF99" i="16"/>
  <c r="T99" i="16"/>
  <c r="T98" i="16" s="1"/>
  <c r="R99" i="16"/>
  <c r="R98" i="16"/>
  <c r="P99" i="16"/>
  <c r="P98" i="16" s="1"/>
  <c r="BK99" i="16"/>
  <c r="BK98" i="16"/>
  <c r="J98" i="16"/>
  <c r="J62" i="16" s="1"/>
  <c r="J99" i="16"/>
  <c r="BE99" i="16"/>
  <c r="BI97" i="16"/>
  <c r="BH97" i="16"/>
  <c r="BG97" i="16"/>
  <c r="BF97" i="16"/>
  <c r="T97" i="16"/>
  <c r="R97" i="16"/>
  <c r="P97" i="16"/>
  <c r="BK97" i="16"/>
  <c r="J97" i="16"/>
  <c r="BE97" i="16" s="1"/>
  <c r="BI95" i="16"/>
  <c r="BH95" i="16"/>
  <c r="BG95" i="16"/>
  <c r="BF95" i="16"/>
  <c r="T95" i="16"/>
  <c r="R95" i="16"/>
  <c r="P95" i="16"/>
  <c r="BK95" i="16"/>
  <c r="J95" i="16"/>
  <c r="BE95" i="16"/>
  <c r="BI94" i="16"/>
  <c r="BH94" i="16"/>
  <c r="BG94" i="16"/>
  <c r="BF94" i="16"/>
  <c r="T94" i="16"/>
  <c r="R94" i="16"/>
  <c r="P94" i="16"/>
  <c r="BK94" i="16"/>
  <c r="J94" i="16"/>
  <c r="BE94" i="16" s="1"/>
  <c r="BI93" i="16"/>
  <c r="BH93" i="16"/>
  <c r="BG93" i="16"/>
  <c r="BF93" i="16"/>
  <c r="T93" i="16"/>
  <c r="R93" i="16"/>
  <c r="P93" i="16"/>
  <c r="BK93" i="16"/>
  <c r="J93" i="16"/>
  <c r="BE93" i="16"/>
  <c r="BI92" i="16"/>
  <c r="BH92" i="16"/>
  <c r="BG92" i="16"/>
  <c r="BF92" i="16"/>
  <c r="T92" i="16"/>
  <c r="R92" i="16"/>
  <c r="P92" i="16"/>
  <c r="BK92" i="16"/>
  <c r="J92" i="16"/>
  <c r="BE92" i="16" s="1"/>
  <c r="BI90" i="16"/>
  <c r="BH90" i="16"/>
  <c r="F36" i="16" s="1"/>
  <c r="BC69" i="1" s="1"/>
  <c r="BG90" i="16"/>
  <c r="BF90" i="16"/>
  <c r="T90" i="16"/>
  <c r="R90" i="16"/>
  <c r="P90" i="16"/>
  <c r="BK90" i="16"/>
  <c r="J90" i="16"/>
  <c r="BE90" i="16"/>
  <c r="BI89" i="16"/>
  <c r="BH89" i="16"/>
  <c r="BG89" i="16"/>
  <c r="BF89" i="16"/>
  <c r="T89" i="16"/>
  <c r="R89" i="16"/>
  <c r="P89" i="16"/>
  <c r="BK89" i="16"/>
  <c r="BK86" i="16" s="1"/>
  <c r="J86" i="16" s="1"/>
  <c r="J61" i="16" s="1"/>
  <c r="J89" i="16"/>
  <c r="BE89" i="16" s="1"/>
  <c r="BI87" i="16"/>
  <c r="BH87" i="16"/>
  <c r="BG87" i="16"/>
  <c r="BF87" i="16"/>
  <c r="F34" i="16" s="1"/>
  <c r="BA69" i="1" s="1"/>
  <c r="J34" i="16"/>
  <c r="AW69" i="1" s="1"/>
  <c r="T87" i="16"/>
  <c r="R87" i="16"/>
  <c r="R86" i="16" s="1"/>
  <c r="R85" i="16" s="1"/>
  <c r="R84" i="16" s="1"/>
  <c r="P87" i="16"/>
  <c r="BK87" i="16"/>
  <c r="J87" i="16"/>
  <c r="BE87" i="16"/>
  <c r="J81" i="16"/>
  <c r="J80" i="16"/>
  <c r="F80" i="16"/>
  <c r="F78" i="16"/>
  <c r="E76" i="16"/>
  <c r="J55" i="16"/>
  <c r="J54" i="16"/>
  <c r="F54" i="16"/>
  <c r="F52" i="16"/>
  <c r="E50" i="16"/>
  <c r="J18" i="16"/>
  <c r="E18" i="16"/>
  <c r="F55" i="16" s="1"/>
  <c r="F81" i="16"/>
  <c r="J17" i="16"/>
  <c r="J12" i="16"/>
  <c r="J52" i="16" s="1"/>
  <c r="J78" i="16"/>
  <c r="E7" i="16"/>
  <c r="E74" i="16"/>
  <c r="E48" i="16"/>
  <c r="J37" i="15"/>
  <c r="J36" i="15"/>
  <c r="AY68" i="1"/>
  <c r="J35" i="15"/>
  <c r="AX68" i="1" s="1"/>
  <c r="BI124" i="15"/>
  <c r="BH124" i="15"/>
  <c r="BG124" i="15"/>
  <c r="BF124" i="15"/>
  <c r="T124" i="15"/>
  <c r="R124" i="15"/>
  <c r="P124" i="15"/>
  <c r="BK124" i="15"/>
  <c r="J124" i="15"/>
  <c r="BE124" i="15"/>
  <c r="BI123" i="15"/>
  <c r="BH123" i="15"/>
  <c r="BG123" i="15"/>
  <c r="BF123" i="15"/>
  <c r="T123" i="15"/>
  <c r="T122" i="15" s="1"/>
  <c r="R123" i="15"/>
  <c r="R122" i="15"/>
  <c r="P123" i="15"/>
  <c r="P122" i="15" s="1"/>
  <c r="BK123" i="15"/>
  <c r="BK122" i="15"/>
  <c r="J122" i="15"/>
  <c r="J65" i="15" s="1"/>
  <c r="J123" i="15"/>
  <c r="BE123" i="15"/>
  <c r="BI120" i="15"/>
  <c r="BH120" i="15"/>
  <c r="BG120" i="15"/>
  <c r="BF120" i="15"/>
  <c r="T120" i="15"/>
  <c r="R120" i="15"/>
  <c r="P120" i="15"/>
  <c r="BK120" i="15"/>
  <c r="J120" i="15"/>
  <c r="BE120" i="15" s="1"/>
  <c r="BI119" i="15"/>
  <c r="BH119" i="15"/>
  <c r="BG119" i="15"/>
  <c r="BF119" i="15"/>
  <c r="T119" i="15"/>
  <c r="R119" i="15"/>
  <c r="P119" i="15"/>
  <c r="BK119" i="15"/>
  <c r="J119" i="15"/>
  <c r="BE119" i="15"/>
  <c r="BI118" i="15"/>
  <c r="BH118" i="15"/>
  <c r="BG118" i="15"/>
  <c r="BF118" i="15"/>
  <c r="T118" i="15"/>
  <c r="R118" i="15"/>
  <c r="P118" i="15"/>
  <c r="BK118" i="15"/>
  <c r="J118" i="15"/>
  <c r="BE118" i="15" s="1"/>
  <c r="BI117" i="15"/>
  <c r="BH117" i="15"/>
  <c r="BG117" i="15"/>
  <c r="BF117" i="15"/>
  <c r="T117" i="15"/>
  <c r="R117" i="15"/>
  <c r="P117" i="15"/>
  <c r="BK117" i="15"/>
  <c r="J117" i="15"/>
  <c r="BE117" i="15"/>
  <c r="BI116" i="15"/>
  <c r="BH116" i="15"/>
  <c r="BG116" i="15"/>
  <c r="BF116" i="15"/>
  <c r="T116" i="15"/>
  <c r="R116" i="15"/>
  <c r="P116" i="15"/>
  <c r="BK116" i="15"/>
  <c r="J116" i="15"/>
  <c r="BE116" i="15" s="1"/>
  <c r="BI115" i="15"/>
  <c r="BH115" i="15"/>
  <c r="BG115" i="15"/>
  <c r="BF115" i="15"/>
  <c r="T115" i="15"/>
  <c r="R115" i="15"/>
  <c r="P115" i="15"/>
  <c r="BK115" i="15"/>
  <c r="J115" i="15"/>
  <c r="BE115" i="15"/>
  <c r="BI114" i="15"/>
  <c r="BH114" i="15"/>
  <c r="BG114" i="15"/>
  <c r="BF114" i="15"/>
  <c r="T114" i="15"/>
  <c r="R114" i="15"/>
  <c r="P114" i="15"/>
  <c r="BK114" i="15"/>
  <c r="J114" i="15"/>
  <c r="BE114" i="15" s="1"/>
  <c r="BI113" i="15"/>
  <c r="BH113" i="15"/>
  <c r="BG113" i="15"/>
  <c r="BF113" i="15"/>
  <c r="T113" i="15"/>
  <c r="R113" i="15"/>
  <c r="P113" i="15"/>
  <c r="BK113" i="15"/>
  <c r="J113" i="15"/>
  <c r="BE113" i="15"/>
  <c r="BI112" i="15"/>
  <c r="BH112" i="15"/>
  <c r="BG112" i="15"/>
  <c r="BF112" i="15"/>
  <c r="T112" i="15"/>
  <c r="R112" i="15"/>
  <c r="P112" i="15"/>
  <c r="BK112" i="15"/>
  <c r="J112" i="15"/>
  <c r="BE112" i="15" s="1"/>
  <c r="BI111" i="15"/>
  <c r="BH111" i="15"/>
  <c r="BG111" i="15"/>
  <c r="BF111" i="15"/>
  <c r="T111" i="15"/>
  <c r="R111" i="15"/>
  <c r="P111" i="15"/>
  <c r="BK111" i="15"/>
  <c r="J111" i="15"/>
  <c r="BE111" i="15"/>
  <c r="BI110" i="15"/>
  <c r="BH110" i="15"/>
  <c r="BG110" i="15"/>
  <c r="BF110" i="15"/>
  <c r="T110" i="15"/>
  <c r="R110" i="15"/>
  <c r="P110" i="15"/>
  <c r="BK110" i="15"/>
  <c r="BK107" i="15" s="1"/>
  <c r="J110" i="15"/>
  <c r="BE110" i="15" s="1"/>
  <c r="BI109" i="15"/>
  <c r="BH109" i="15"/>
  <c r="BG109" i="15"/>
  <c r="BF109" i="15"/>
  <c r="T109" i="15"/>
  <c r="R109" i="15"/>
  <c r="P109" i="15"/>
  <c r="P107" i="15" s="1"/>
  <c r="BK109" i="15"/>
  <c r="J109" i="15"/>
  <c r="BE109" i="15"/>
  <c r="BI108" i="15"/>
  <c r="BH108" i="15"/>
  <c r="BG108" i="15"/>
  <c r="BF108" i="15"/>
  <c r="T108" i="15"/>
  <c r="T107" i="15" s="1"/>
  <c r="T106" i="15" s="1"/>
  <c r="R108" i="15"/>
  <c r="R107" i="15"/>
  <c r="R106" i="15" s="1"/>
  <c r="P108" i="15"/>
  <c r="P106" i="15"/>
  <c r="BK108" i="15"/>
  <c r="J108" i="15"/>
  <c r="BE108" i="15"/>
  <c r="BI105" i="15"/>
  <c r="BH105" i="15"/>
  <c r="BG105" i="15"/>
  <c r="BF105" i="15"/>
  <c r="T105" i="15"/>
  <c r="R105" i="15"/>
  <c r="P105" i="15"/>
  <c r="BK105" i="15"/>
  <c r="J105" i="15"/>
  <c r="BE105" i="15"/>
  <c r="BI104" i="15"/>
  <c r="BH104" i="15"/>
  <c r="BG104" i="15"/>
  <c r="BF104" i="15"/>
  <c r="T104" i="15"/>
  <c r="R104" i="15"/>
  <c r="P104" i="15"/>
  <c r="BK104" i="15"/>
  <c r="J104" i="15"/>
  <c r="BE104" i="15" s="1"/>
  <c r="BI103" i="15"/>
  <c r="BH103" i="15"/>
  <c r="BG103" i="15"/>
  <c r="BF103" i="15"/>
  <c r="T103" i="15"/>
  <c r="R103" i="15"/>
  <c r="P103" i="15"/>
  <c r="BK103" i="15"/>
  <c r="J103" i="15"/>
  <c r="BE103" i="15"/>
  <c r="BI101" i="15"/>
  <c r="BH101" i="15"/>
  <c r="BG101" i="15"/>
  <c r="BF101" i="15"/>
  <c r="T101" i="15"/>
  <c r="R101" i="15"/>
  <c r="R100" i="15"/>
  <c r="P101" i="15"/>
  <c r="BK101" i="15"/>
  <c r="BK100" i="15"/>
  <c r="J100" i="15"/>
  <c r="J62" i="15" s="1"/>
  <c r="J101" i="15"/>
  <c r="BE101" i="15"/>
  <c r="BI98" i="15"/>
  <c r="BH98" i="15"/>
  <c r="BG98" i="15"/>
  <c r="BF98" i="15"/>
  <c r="T98" i="15"/>
  <c r="R98" i="15"/>
  <c r="P98" i="15"/>
  <c r="BK98" i="15"/>
  <c r="J98" i="15"/>
  <c r="BE98" i="15" s="1"/>
  <c r="BI96" i="15"/>
  <c r="BH96" i="15"/>
  <c r="BG96" i="15"/>
  <c r="BF96" i="15"/>
  <c r="T96" i="15"/>
  <c r="R96" i="15"/>
  <c r="P96" i="15"/>
  <c r="BK96" i="15"/>
  <c r="J96" i="15"/>
  <c r="BE96" i="15"/>
  <c r="BI95" i="15"/>
  <c r="BH95" i="15"/>
  <c r="BG95" i="15"/>
  <c r="BF95" i="15"/>
  <c r="T95" i="15"/>
  <c r="R95" i="15"/>
  <c r="P95" i="15"/>
  <c r="BK95" i="15"/>
  <c r="J95" i="15"/>
  <c r="BE95" i="15" s="1"/>
  <c r="BI94" i="15"/>
  <c r="BH94" i="15"/>
  <c r="BG94" i="15"/>
  <c r="BF94" i="15"/>
  <c r="T94" i="15"/>
  <c r="R94" i="15"/>
  <c r="P94" i="15"/>
  <c r="BK94" i="15"/>
  <c r="J94" i="15"/>
  <c r="BE94" i="15"/>
  <c r="BI92" i="15"/>
  <c r="BH92" i="15"/>
  <c r="BG92" i="15"/>
  <c r="BF92" i="15"/>
  <c r="T92" i="15"/>
  <c r="R92" i="15"/>
  <c r="P92" i="15"/>
  <c r="BK92" i="15"/>
  <c r="J92" i="15"/>
  <c r="BE92" i="15" s="1"/>
  <c r="BI91" i="15"/>
  <c r="BH91" i="15"/>
  <c r="F36" i="15" s="1"/>
  <c r="BC68" i="1" s="1"/>
  <c r="BG91" i="15"/>
  <c r="BF91" i="15"/>
  <c r="T91" i="15"/>
  <c r="R91" i="15"/>
  <c r="P91" i="15"/>
  <c r="BK91" i="15"/>
  <c r="J91" i="15"/>
  <c r="BE91" i="15"/>
  <c r="BI90" i="15"/>
  <c r="BH90" i="15"/>
  <c r="BG90" i="15"/>
  <c r="BF90" i="15"/>
  <c r="T90" i="15"/>
  <c r="R90" i="15"/>
  <c r="P90" i="15"/>
  <c r="BK90" i="15"/>
  <c r="BK87" i="15" s="1"/>
  <c r="J90" i="15"/>
  <c r="BE90" i="15" s="1"/>
  <c r="BI88" i="15"/>
  <c r="BH88" i="15"/>
  <c r="BG88" i="15"/>
  <c r="BF88" i="15"/>
  <c r="F34" i="15" s="1"/>
  <c r="BA68" i="1" s="1"/>
  <c r="J34" i="15"/>
  <c r="AW68" i="1" s="1"/>
  <c r="T88" i="15"/>
  <c r="T87" i="15" s="1"/>
  <c r="R88" i="15"/>
  <c r="R87" i="15" s="1"/>
  <c r="R86" i="15" s="1"/>
  <c r="R85" i="15" s="1"/>
  <c r="P88" i="15"/>
  <c r="BK88" i="15"/>
  <c r="J88" i="15"/>
  <c r="BE88" i="15"/>
  <c r="J82" i="15"/>
  <c r="J81" i="15"/>
  <c r="F81" i="15"/>
  <c r="F79" i="15"/>
  <c r="E77" i="15"/>
  <c r="J55" i="15"/>
  <c r="J54" i="15"/>
  <c r="F54" i="15"/>
  <c r="F52" i="15"/>
  <c r="E50" i="15"/>
  <c r="J18" i="15"/>
  <c r="E18" i="15"/>
  <c r="F55" i="15" s="1"/>
  <c r="F82" i="15"/>
  <c r="J17" i="15"/>
  <c r="J12" i="15"/>
  <c r="J52" i="15" s="1"/>
  <c r="J79" i="15"/>
  <c r="E7" i="15"/>
  <c r="E75" i="15"/>
  <c r="E48" i="15"/>
  <c r="J37" i="14"/>
  <c r="J36" i="14"/>
  <c r="AY67" i="1"/>
  <c r="J35" i="14"/>
  <c r="AX67" i="1" s="1"/>
  <c r="BI113" i="14"/>
  <c r="BH113" i="14"/>
  <c r="BG113" i="14"/>
  <c r="BF113" i="14"/>
  <c r="T113" i="14"/>
  <c r="T112" i="14"/>
  <c r="R113" i="14"/>
  <c r="R112" i="14" s="1"/>
  <c r="P113" i="14"/>
  <c r="P112" i="14"/>
  <c r="BK113" i="14"/>
  <c r="BK112" i="14" s="1"/>
  <c r="J112" i="14" s="1"/>
  <c r="J64" i="14" s="1"/>
  <c r="J113" i="14"/>
  <c r="BE113" i="14"/>
  <c r="BI111" i="14"/>
  <c r="BH111" i="14"/>
  <c r="BG111" i="14"/>
  <c r="BF111" i="14"/>
  <c r="T111" i="14"/>
  <c r="R111" i="14"/>
  <c r="P111" i="14"/>
  <c r="BK111" i="14"/>
  <c r="J111" i="14"/>
  <c r="BE111" i="14"/>
  <c r="BI110" i="14"/>
  <c r="BH110" i="14"/>
  <c r="BG110" i="14"/>
  <c r="BF110" i="14"/>
  <c r="T110" i="14"/>
  <c r="R110" i="14"/>
  <c r="P110" i="14"/>
  <c r="BK110" i="14"/>
  <c r="J110" i="14"/>
  <c r="BE110" i="14" s="1"/>
  <c r="BI109" i="14"/>
  <c r="BH109" i="14"/>
  <c r="BG109" i="14"/>
  <c r="BF109" i="14"/>
  <c r="T109" i="14"/>
  <c r="R109" i="14"/>
  <c r="P109" i="14"/>
  <c r="P105" i="14" s="1"/>
  <c r="BK109" i="14"/>
  <c r="J109" i="14"/>
  <c r="BE109" i="14"/>
  <c r="BI107" i="14"/>
  <c r="BH107" i="14"/>
  <c r="BG107" i="14"/>
  <c r="BF107" i="14"/>
  <c r="T107" i="14"/>
  <c r="T105" i="14" s="1"/>
  <c r="R107" i="14"/>
  <c r="P107" i="14"/>
  <c r="BK107" i="14"/>
  <c r="J107" i="14"/>
  <c r="BE107" i="14" s="1"/>
  <c r="BI106" i="14"/>
  <c r="BH106" i="14"/>
  <c r="BG106" i="14"/>
  <c r="BF106" i="14"/>
  <c r="T106" i="14"/>
  <c r="R106" i="14"/>
  <c r="R105" i="14" s="1"/>
  <c r="P106" i="14"/>
  <c r="BK106" i="14"/>
  <c r="BK105" i="14" s="1"/>
  <c r="J105" i="14" s="1"/>
  <c r="J63" i="14" s="1"/>
  <c r="J106" i="14"/>
  <c r="BE106" i="14"/>
  <c r="BI104" i="14"/>
  <c r="BH104" i="14"/>
  <c r="BG104" i="14"/>
  <c r="BF104" i="14"/>
  <c r="T104" i="14"/>
  <c r="R104" i="14"/>
  <c r="P104" i="14"/>
  <c r="BK104" i="14"/>
  <c r="J104" i="14"/>
  <c r="BE104" i="14"/>
  <c r="BI103" i="14"/>
  <c r="BH103" i="14"/>
  <c r="BG103" i="14"/>
  <c r="BF103" i="14"/>
  <c r="T103" i="14"/>
  <c r="R103" i="14"/>
  <c r="P103" i="14"/>
  <c r="BK103" i="14"/>
  <c r="J103" i="14"/>
  <c r="BE103" i="14" s="1"/>
  <c r="BI102" i="14"/>
  <c r="BH102" i="14"/>
  <c r="BG102" i="14"/>
  <c r="BF102" i="14"/>
  <c r="T102" i="14"/>
  <c r="R102" i="14"/>
  <c r="P102" i="14"/>
  <c r="P98" i="14" s="1"/>
  <c r="BK102" i="14"/>
  <c r="J102" i="14"/>
  <c r="BE102" i="14"/>
  <c r="BI101" i="14"/>
  <c r="BH101" i="14"/>
  <c r="BG101" i="14"/>
  <c r="BF101" i="14"/>
  <c r="T101" i="14"/>
  <c r="T98" i="14" s="1"/>
  <c r="R101" i="14"/>
  <c r="P101" i="14"/>
  <c r="BK101" i="14"/>
  <c r="J101" i="14"/>
  <c r="BE101" i="14" s="1"/>
  <c r="BI99" i="14"/>
  <c r="BH99" i="14"/>
  <c r="BG99" i="14"/>
  <c r="BF99" i="14"/>
  <c r="T99" i="14"/>
  <c r="R99" i="14"/>
  <c r="R98" i="14" s="1"/>
  <c r="R85" i="14" s="1"/>
  <c r="R84" i="14" s="1"/>
  <c r="P99" i="14"/>
  <c r="BK99" i="14"/>
  <c r="BK98" i="14" s="1"/>
  <c r="J98" i="14" s="1"/>
  <c r="J62" i="14" s="1"/>
  <c r="J99" i="14"/>
  <c r="BE99" i="14"/>
  <c r="BI96" i="14"/>
  <c r="BH96" i="14"/>
  <c r="BG96" i="14"/>
  <c r="BF96" i="14"/>
  <c r="T96" i="14"/>
  <c r="R96" i="14"/>
  <c r="P96" i="14"/>
  <c r="BK96" i="14"/>
  <c r="J96" i="14"/>
  <c r="BE96" i="14"/>
  <c r="BI94" i="14"/>
  <c r="BH94" i="14"/>
  <c r="BG94" i="14"/>
  <c r="BF94" i="14"/>
  <c r="T94" i="14"/>
  <c r="R94" i="14"/>
  <c r="P94" i="14"/>
  <c r="BK94" i="14"/>
  <c r="J94" i="14"/>
  <c r="BE94" i="14" s="1"/>
  <c r="BI93" i="14"/>
  <c r="BH93" i="14"/>
  <c r="BG93" i="14"/>
  <c r="BF93" i="14"/>
  <c r="T93" i="14"/>
  <c r="R93" i="14"/>
  <c r="P93" i="14"/>
  <c r="BK93" i="14"/>
  <c r="J93" i="14"/>
  <c r="BE93" i="14"/>
  <c r="BI92" i="14"/>
  <c r="BH92" i="14"/>
  <c r="BG92" i="14"/>
  <c r="BF92" i="14"/>
  <c r="T92" i="14"/>
  <c r="R92" i="14"/>
  <c r="P92" i="14"/>
  <c r="BK92" i="14"/>
  <c r="J92" i="14"/>
  <c r="BE92" i="14" s="1"/>
  <c r="BI91" i="14"/>
  <c r="BH91" i="14"/>
  <c r="BG91" i="14"/>
  <c r="BF91" i="14"/>
  <c r="T91" i="14"/>
  <c r="R91" i="14"/>
  <c r="P91" i="14"/>
  <c r="BK91" i="14"/>
  <c r="J91" i="14"/>
  <c r="BE91" i="14"/>
  <c r="BI90" i="14"/>
  <c r="BH90" i="14"/>
  <c r="BG90" i="14"/>
  <c r="BF90" i="14"/>
  <c r="J34" i="14" s="1"/>
  <c r="AW67" i="1" s="1"/>
  <c r="T90" i="14"/>
  <c r="T86" i="14" s="1"/>
  <c r="R90" i="14"/>
  <c r="P90" i="14"/>
  <c r="BK90" i="14"/>
  <c r="J90" i="14"/>
  <c r="BE90" i="14" s="1"/>
  <c r="BI89" i="14"/>
  <c r="BH89" i="14"/>
  <c r="BG89" i="14"/>
  <c r="F35" i="14" s="1"/>
  <c r="BF89" i="14"/>
  <c r="T89" i="14"/>
  <c r="R89" i="14"/>
  <c r="P89" i="14"/>
  <c r="P86" i="14" s="1"/>
  <c r="P85" i="14" s="1"/>
  <c r="P84" i="14" s="1"/>
  <c r="AU67" i="1" s="1"/>
  <c r="BK89" i="14"/>
  <c r="J89" i="14"/>
  <c r="BE89" i="14"/>
  <c r="BI87" i="14"/>
  <c r="F37" i="14" s="1"/>
  <c r="BD67" i="1" s="1"/>
  <c r="BH87" i="14"/>
  <c r="F36" i="14"/>
  <c r="BC67" i="1" s="1"/>
  <c r="BG87" i="14"/>
  <c r="BB67" i="1"/>
  <c r="BF87" i="14"/>
  <c r="F34" i="14"/>
  <c r="BA67" i="1" s="1"/>
  <c r="T87" i="14"/>
  <c r="T85" i="14"/>
  <c r="T84" i="14" s="1"/>
  <c r="R87" i="14"/>
  <c r="R86" i="14"/>
  <c r="P87" i="14"/>
  <c r="BK87" i="14"/>
  <c r="BK86" i="14"/>
  <c r="J87" i="14"/>
  <c r="BE87" i="14"/>
  <c r="J81" i="14"/>
  <c r="J80" i="14"/>
  <c r="F80" i="14"/>
  <c r="F78" i="14"/>
  <c r="E76" i="14"/>
  <c r="J55" i="14"/>
  <c r="J54" i="14"/>
  <c r="F54" i="14"/>
  <c r="F52" i="14"/>
  <c r="E50" i="14"/>
  <c r="J18" i="14"/>
  <c r="E18" i="14"/>
  <c r="F81" i="14"/>
  <c r="F55" i="14"/>
  <c r="J17" i="14"/>
  <c r="J12" i="14"/>
  <c r="J78" i="14"/>
  <c r="J52" i="14"/>
  <c r="E7" i="14"/>
  <c r="J37" i="13"/>
  <c r="J36" i="13"/>
  <c r="AY66" i="1" s="1"/>
  <c r="J35" i="13"/>
  <c r="AX66" i="1"/>
  <c r="BI130" i="13"/>
  <c r="BH130" i="13"/>
  <c r="BG130" i="13"/>
  <c r="BF130" i="13"/>
  <c r="T130" i="13"/>
  <c r="T129" i="13" s="1"/>
  <c r="R130" i="13"/>
  <c r="R129" i="13"/>
  <c r="P130" i="13"/>
  <c r="P129" i="13" s="1"/>
  <c r="BK130" i="13"/>
  <c r="BK129" i="13"/>
  <c r="J129" i="13"/>
  <c r="J64" i="13" s="1"/>
  <c r="J130" i="13"/>
  <c r="BE130" i="13"/>
  <c r="BI128" i="13"/>
  <c r="BH128" i="13"/>
  <c r="BG128" i="13"/>
  <c r="BF128" i="13"/>
  <c r="T128" i="13"/>
  <c r="R128" i="13"/>
  <c r="P128" i="13"/>
  <c r="BK128" i="13"/>
  <c r="J128" i="13"/>
  <c r="BE128" i="13" s="1"/>
  <c r="BI127" i="13"/>
  <c r="BH127" i="13"/>
  <c r="BG127" i="13"/>
  <c r="BF127" i="13"/>
  <c r="T127" i="13"/>
  <c r="R127" i="13"/>
  <c r="P127" i="13"/>
  <c r="BK127" i="13"/>
  <c r="J127" i="13"/>
  <c r="BE127" i="13"/>
  <c r="BI126" i="13"/>
  <c r="BH126" i="13"/>
  <c r="BG126" i="13"/>
  <c r="BF126" i="13"/>
  <c r="T126" i="13"/>
  <c r="R126" i="13"/>
  <c r="P126" i="13"/>
  <c r="BK126" i="13"/>
  <c r="J126" i="13"/>
  <c r="BE126" i="13" s="1"/>
  <c r="BI125" i="13"/>
  <c r="BH125" i="13"/>
  <c r="BG125" i="13"/>
  <c r="BF125" i="13"/>
  <c r="T125" i="13"/>
  <c r="R125" i="13"/>
  <c r="P125" i="13"/>
  <c r="BK125" i="13"/>
  <c r="J125" i="13"/>
  <c r="BE125" i="13"/>
  <c r="BI124" i="13"/>
  <c r="BH124" i="13"/>
  <c r="BG124" i="13"/>
  <c r="BF124" i="13"/>
  <c r="T124" i="13"/>
  <c r="R124" i="13"/>
  <c r="P124" i="13"/>
  <c r="BK124" i="13"/>
  <c r="J124" i="13"/>
  <c r="BE124" i="13" s="1"/>
  <c r="BI123" i="13"/>
  <c r="BH123" i="13"/>
  <c r="BG123" i="13"/>
  <c r="BF123" i="13"/>
  <c r="T123" i="13"/>
  <c r="R123" i="13"/>
  <c r="P123" i="13"/>
  <c r="BK123" i="13"/>
  <c r="J123" i="13"/>
  <c r="BE123" i="13"/>
  <c r="BI122" i="13"/>
  <c r="BH122" i="13"/>
  <c r="BG122" i="13"/>
  <c r="BF122" i="13"/>
  <c r="T122" i="13"/>
  <c r="R122" i="13"/>
  <c r="P122" i="13"/>
  <c r="BK122" i="13"/>
  <c r="J122" i="13"/>
  <c r="BE122" i="13" s="1"/>
  <c r="BI121" i="13"/>
  <c r="BH121" i="13"/>
  <c r="BG121" i="13"/>
  <c r="BF121" i="13"/>
  <c r="T121" i="13"/>
  <c r="R121" i="13"/>
  <c r="P121" i="13"/>
  <c r="BK121" i="13"/>
  <c r="J121" i="13"/>
  <c r="BE121" i="13"/>
  <c r="BI120" i="13"/>
  <c r="BH120" i="13"/>
  <c r="BG120" i="13"/>
  <c r="BF120" i="13"/>
  <c r="T120" i="13"/>
  <c r="R120" i="13"/>
  <c r="P120" i="13"/>
  <c r="BK120" i="13"/>
  <c r="J120" i="13"/>
  <c r="BE120" i="13" s="1"/>
  <c r="BI119" i="13"/>
  <c r="BH119" i="13"/>
  <c r="BG119" i="13"/>
  <c r="BF119" i="13"/>
  <c r="T119" i="13"/>
  <c r="R119" i="13"/>
  <c r="P119" i="13"/>
  <c r="BK119" i="13"/>
  <c r="J119" i="13"/>
  <c r="BE119" i="13"/>
  <c r="BI118" i="13"/>
  <c r="BH118" i="13"/>
  <c r="BG118" i="13"/>
  <c r="BF118" i="13"/>
  <c r="T118" i="13"/>
  <c r="R118" i="13"/>
  <c r="P118" i="13"/>
  <c r="BK118" i="13"/>
  <c r="J118" i="13"/>
  <c r="BE118" i="13" s="1"/>
  <c r="BI117" i="13"/>
  <c r="BH117" i="13"/>
  <c r="BG117" i="13"/>
  <c r="BF117" i="13"/>
  <c r="T117" i="13"/>
  <c r="R117" i="13"/>
  <c r="P117" i="13"/>
  <c r="BK117" i="13"/>
  <c r="J117" i="13"/>
  <c r="BE117" i="13"/>
  <c r="BI116" i="13"/>
  <c r="BH116" i="13"/>
  <c r="BG116" i="13"/>
  <c r="BF116" i="13"/>
  <c r="T116" i="13"/>
  <c r="R116" i="13"/>
  <c r="P116" i="13"/>
  <c r="BK116" i="13"/>
  <c r="J116" i="13"/>
  <c r="BE116" i="13" s="1"/>
  <c r="BI115" i="13"/>
  <c r="BH115" i="13"/>
  <c r="BG115" i="13"/>
  <c r="BF115" i="13"/>
  <c r="T115" i="13"/>
  <c r="R115" i="13"/>
  <c r="P115" i="13"/>
  <c r="BK115" i="13"/>
  <c r="J115" i="13"/>
  <c r="BE115" i="13"/>
  <c r="BI114" i="13"/>
  <c r="BH114" i="13"/>
  <c r="BG114" i="13"/>
  <c r="BF114" i="13"/>
  <c r="T114" i="13"/>
  <c r="R114" i="13"/>
  <c r="P114" i="13"/>
  <c r="BK114" i="13"/>
  <c r="J114" i="13"/>
  <c r="BE114" i="13" s="1"/>
  <c r="BI113" i="13"/>
  <c r="BH113" i="13"/>
  <c r="BG113" i="13"/>
  <c r="BF113" i="13"/>
  <c r="T113" i="13"/>
  <c r="R113" i="13"/>
  <c r="P113" i="13"/>
  <c r="BK113" i="13"/>
  <c r="J113" i="13"/>
  <c r="BE113" i="13"/>
  <c r="BI112" i="13"/>
  <c r="BH112" i="13"/>
  <c r="BG112" i="13"/>
  <c r="BF112" i="13"/>
  <c r="T112" i="13"/>
  <c r="R112" i="13"/>
  <c r="P112" i="13"/>
  <c r="BK112" i="13"/>
  <c r="J112" i="13"/>
  <c r="BE112" i="13" s="1"/>
  <c r="BI111" i="13"/>
  <c r="BH111" i="13"/>
  <c r="BG111" i="13"/>
  <c r="BF111" i="13"/>
  <c r="T111" i="13"/>
  <c r="R111" i="13"/>
  <c r="P111" i="13"/>
  <c r="BK111" i="13"/>
  <c r="J111" i="13"/>
  <c r="BE111" i="13"/>
  <c r="BI110" i="13"/>
  <c r="BH110" i="13"/>
  <c r="BG110" i="13"/>
  <c r="BF110" i="13"/>
  <c r="T110" i="13"/>
  <c r="R110" i="13"/>
  <c r="P110" i="13"/>
  <c r="BK110" i="13"/>
  <c r="J110" i="13"/>
  <c r="BE110" i="13" s="1"/>
  <c r="BI109" i="13"/>
  <c r="BH109" i="13"/>
  <c r="BG109" i="13"/>
  <c r="BF109" i="13"/>
  <c r="T109" i="13"/>
  <c r="R109" i="13"/>
  <c r="P109" i="13"/>
  <c r="BK109" i="13"/>
  <c r="J109" i="13"/>
  <c r="BE109" i="13"/>
  <c r="BI108" i="13"/>
  <c r="BH108" i="13"/>
  <c r="BG108" i="13"/>
  <c r="BF108" i="13"/>
  <c r="T108" i="13"/>
  <c r="R108" i="13"/>
  <c r="P108" i="13"/>
  <c r="BK108" i="13"/>
  <c r="J108" i="13"/>
  <c r="BE108" i="13" s="1"/>
  <c r="BI107" i="13"/>
  <c r="BH107" i="13"/>
  <c r="BG107" i="13"/>
  <c r="BF107" i="13"/>
  <c r="T107" i="13"/>
  <c r="R107" i="13"/>
  <c r="P107" i="13"/>
  <c r="BK107" i="13"/>
  <c r="J107" i="13"/>
  <c r="BE107" i="13"/>
  <c r="BI106" i="13"/>
  <c r="BH106" i="13"/>
  <c r="BG106" i="13"/>
  <c r="BF106" i="13"/>
  <c r="T106" i="13"/>
  <c r="R106" i="13"/>
  <c r="R105" i="13"/>
  <c r="P106" i="13"/>
  <c r="BK106" i="13"/>
  <c r="BK105" i="13"/>
  <c r="J105" i="13" s="1"/>
  <c r="J63" i="13" s="1"/>
  <c r="J106" i="13"/>
  <c r="BE106" i="13" s="1"/>
  <c r="BI104" i="13"/>
  <c r="BH104" i="13"/>
  <c r="BG104" i="13"/>
  <c r="BF104" i="13"/>
  <c r="T104" i="13"/>
  <c r="R104" i="13"/>
  <c r="P104" i="13"/>
  <c r="BK104" i="13"/>
  <c r="J104" i="13"/>
  <c r="BE104" i="13" s="1"/>
  <c r="BI103" i="13"/>
  <c r="BH103" i="13"/>
  <c r="BG103" i="13"/>
  <c r="BF103" i="13"/>
  <c r="T103" i="13"/>
  <c r="R103" i="13"/>
  <c r="P103" i="13"/>
  <c r="BK103" i="13"/>
  <c r="J103" i="13"/>
  <c r="BE103" i="13"/>
  <c r="BI102" i="13"/>
  <c r="BH102" i="13"/>
  <c r="BG102" i="13"/>
  <c r="BF102" i="13"/>
  <c r="T102" i="13"/>
  <c r="R102" i="13"/>
  <c r="R101" i="13"/>
  <c r="P102" i="13"/>
  <c r="P101" i="13" s="1"/>
  <c r="BK102" i="13"/>
  <c r="BK101" i="13"/>
  <c r="J101" i="13" s="1"/>
  <c r="J62" i="13" s="1"/>
  <c r="J102" i="13"/>
  <c r="BE102" i="13" s="1"/>
  <c r="BI100" i="13"/>
  <c r="BH100" i="13"/>
  <c r="BG100" i="13"/>
  <c r="BF100" i="13"/>
  <c r="T100" i="13"/>
  <c r="R100" i="13"/>
  <c r="P100" i="13"/>
  <c r="BK100" i="13"/>
  <c r="J100" i="13"/>
  <c r="BE100" i="13" s="1"/>
  <c r="BI98" i="13"/>
  <c r="BH98" i="13"/>
  <c r="BG98" i="13"/>
  <c r="BF98" i="13"/>
  <c r="T98" i="13"/>
  <c r="R98" i="13"/>
  <c r="P98" i="13"/>
  <c r="BK98" i="13"/>
  <c r="J98" i="13"/>
  <c r="BE98" i="13"/>
  <c r="BI97" i="13"/>
  <c r="BH97" i="13"/>
  <c r="BG97" i="13"/>
  <c r="BF97" i="13"/>
  <c r="T97" i="13"/>
  <c r="R97" i="13"/>
  <c r="P97" i="13"/>
  <c r="BK97" i="13"/>
  <c r="J97" i="13"/>
  <c r="BE97" i="13" s="1"/>
  <c r="BI96" i="13"/>
  <c r="BH96" i="13"/>
  <c r="BG96" i="13"/>
  <c r="BF96" i="13"/>
  <c r="T96" i="13"/>
  <c r="R96" i="13"/>
  <c r="P96" i="13"/>
  <c r="BK96" i="13"/>
  <c r="J96" i="13"/>
  <c r="BE96" i="13"/>
  <c r="BI95" i="13"/>
  <c r="BH95" i="13"/>
  <c r="BG95" i="13"/>
  <c r="BF95" i="13"/>
  <c r="T95" i="13"/>
  <c r="R95" i="13"/>
  <c r="P95" i="13"/>
  <c r="BK95" i="13"/>
  <c r="J95" i="13"/>
  <c r="BE95" i="13" s="1"/>
  <c r="BI94" i="13"/>
  <c r="BH94" i="13"/>
  <c r="BG94" i="13"/>
  <c r="BF94" i="13"/>
  <c r="T94" i="13"/>
  <c r="R94" i="13"/>
  <c r="P94" i="13"/>
  <c r="BK94" i="13"/>
  <c r="J94" i="13"/>
  <c r="BE94" i="13"/>
  <c r="BI93" i="13"/>
  <c r="BH93" i="13"/>
  <c r="BG93" i="13"/>
  <c r="BF93" i="13"/>
  <c r="F34" i="13" s="1"/>
  <c r="BA66" i="1" s="1"/>
  <c r="T93" i="13"/>
  <c r="R93" i="13"/>
  <c r="P93" i="13"/>
  <c r="BK93" i="13"/>
  <c r="J93" i="13"/>
  <c r="BE93" i="13" s="1"/>
  <c r="BI92" i="13"/>
  <c r="BH92" i="13"/>
  <c r="BG92" i="13"/>
  <c r="F35" i="13" s="1"/>
  <c r="BB66" i="1" s="1"/>
  <c r="BF92" i="13"/>
  <c r="T92" i="13"/>
  <c r="R92" i="13"/>
  <c r="P92" i="13"/>
  <c r="P86" i="13" s="1"/>
  <c r="BK92" i="13"/>
  <c r="J92" i="13"/>
  <c r="BE92" i="13"/>
  <c r="BI91" i="13"/>
  <c r="BH91" i="13"/>
  <c r="BG91" i="13"/>
  <c r="BF91" i="13"/>
  <c r="T91" i="13"/>
  <c r="R91" i="13"/>
  <c r="P91" i="13"/>
  <c r="BK91" i="13"/>
  <c r="J91" i="13"/>
  <c r="BE91" i="13" s="1"/>
  <c r="BI90" i="13"/>
  <c r="BH90" i="13"/>
  <c r="BG90" i="13"/>
  <c r="BF90" i="13"/>
  <c r="T90" i="13"/>
  <c r="R90" i="13"/>
  <c r="P90" i="13"/>
  <c r="BK90" i="13"/>
  <c r="J90" i="13"/>
  <c r="BE90" i="13"/>
  <c r="BI89" i="13"/>
  <c r="BH89" i="13"/>
  <c r="BG89" i="13"/>
  <c r="BF89" i="13"/>
  <c r="T89" i="13"/>
  <c r="R89" i="13"/>
  <c r="P89" i="13"/>
  <c r="BK89" i="13"/>
  <c r="J89" i="13"/>
  <c r="BE89" i="13" s="1"/>
  <c r="BI88" i="13"/>
  <c r="BH88" i="13"/>
  <c r="BG88" i="13"/>
  <c r="BF88" i="13"/>
  <c r="T88" i="13"/>
  <c r="R88" i="13"/>
  <c r="P88" i="13"/>
  <c r="BK88" i="13"/>
  <c r="J88" i="13"/>
  <c r="BE88" i="13"/>
  <c r="BI87" i="13"/>
  <c r="BH87" i="13"/>
  <c r="F36" i="13"/>
  <c r="BC66" i="1" s="1"/>
  <c r="BG87" i="13"/>
  <c r="BF87" i="13"/>
  <c r="T87" i="13"/>
  <c r="T86" i="13"/>
  <c r="R87" i="13"/>
  <c r="P87" i="13"/>
  <c r="BK87" i="13"/>
  <c r="BK86" i="13" s="1"/>
  <c r="J87" i="13"/>
  <c r="BE87" i="13" s="1"/>
  <c r="J81" i="13"/>
  <c r="J80" i="13"/>
  <c r="F80" i="13"/>
  <c r="F78" i="13"/>
  <c r="E76" i="13"/>
  <c r="J55" i="13"/>
  <c r="J54" i="13"/>
  <c r="F54" i="13"/>
  <c r="F52" i="13"/>
  <c r="E50" i="13"/>
  <c r="J18" i="13"/>
  <c r="E18" i="13"/>
  <c r="F81" i="13" s="1"/>
  <c r="F55" i="13"/>
  <c r="J17" i="13"/>
  <c r="J12" i="13"/>
  <c r="J78" i="13" s="1"/>
  <c r="J52" i="13"/>
  <c r="E7" i="13"/>
  <c r="J37" i="12"/>
  <c r="J36" i="12"/>
  <c r="AY65" i="1" s="1"/>
  <c r="J35" i="12"/>
  <c r="AX65" i="1"/>
  <c r="BI119" i="12"/>
  <c r="BH119" i="12"/>
  <c r="BG119" i="12"/>
  <c r="BF119" i="12"/>
  <c r="J34" i="12" s="1"/>
  <c r="AW65" i="1" s="1"/>
  <c r="T119" i="12"/>
  <c r="T118" i="12" s="1"/>
  <c r="T117" i="12" s="1"/>
  <c r="R119" i="12"/>
  <c r="R118" i="12" s="1"/>
  <c r="R117" i="12" s="1"/>
  <c r="P119" i="12"/>
  <c r="P118" i="12"/>
  <c r="P117" i="12" s="1"/>
  <c r="BK119" i="12"/>
  <c r="BK118" i="12" s="1"/>
  <c r="J118" i="12"/>
  <c r="BK117" i="12"/>
  <c r="J117" i="12" s="1"/>
  <c r="J65" i="12" s="1"/>
  <c r="J119" i="12"/>
  <c r="BE119" i="12"/>
  <c r="J66" i="12"/>
  <c r="BI116" i="12"/>
  <c r="BH116" i="12"/>
  <c r="BG116" i="12"/>
  <c r="BF116" i="12"/>
  <c r="T116" i="12"/>
  <c r="T115" i="12"/>
  <c r="R116" i="12"/>
  <c r="R115" i="12" s="1"/>
  <c r="P116" i="12"/>
  <c r="P115" i="12"/>
  <c r="BK116" i="12"/>
  <c r="BK115" i="12" s="1"/>
  <c r="J115" i="12" s="1"/>
  <c r="J116" i="12"/>
  <c r="BE116" i="12"/>
  <c r="J64" i="12"/>
  <c r="BI114" i="12"/>
  <c r="BH114" i="12"/>
  <c r="BG114" i="12"/>
  <c r="BF114" i="12"/>
  <c r="T114" i="12"/>
  <c r="R114" i="12"/>
  <c r="P114" i="12"/>
  <c r="BK114" i="12"/>
  <c r="J114" i="12"/>
  <c r="BE114" i="12"/>
  <c r="BI113" i="12"/>
  <c r="BH113" i="12"/>
  <c r="BG113" i="12"/>
  <c r="BF113" i="12"/>
  <c r="T113" i="12"/>
  <c r="R113" i="12"/>
  <c r="P113" i="12"/>
  <c r="BK113" i="12"/>
  <c r="J113" i="12"/>
  <c r="BE113" i="12" s="1"/>
  <c r="BI112" i="12"/>
  <c r="BH112" i="12"/>
  <c r="BG112" i="12"/>
  <c r="BF112" i="12"/>
  <c r="T112" i="12"/>
  <c r="R112" i="12"/>
  <c r="P112" i="12"/>
  <c r="BK112" i="12"/>
  <c r="J112" i="12"/>
  <c r="BE112" i="12"/>
  <c r="BI111" i="12"/>
  <c r="BH111" i="12"/>
  <c r="BG111" i="12"/>
  <c r="BF111" i="12"/>
  <c r="T111" i="12"/>
  <c r="R111" i="12"/>
  <c r="P111" i="12"/>
  <c r="BK111" i="12"/>
  <c r="J111" i="12"/>
  <c r="BE111" i="12" s="1"/>
  <c r="BI110" i="12"/>
  <c r="BH110" i="12"/>
  <c r="BG110" i="12"/>
  <c r="BF110" i="12"/>
  <c r="T110" i="12"/>
  <c r="T109" i="12" s="1"/>
  <c r="R110" i="12"/>
  <c r="R109" i="12" s="1"/>
  <c r="P110" i="12"/>
  <c r="P109" i="12" s="1"/>
  <c r="BK110" i="12"/>
  <c r="BK109" i="12" s="1"/>
  <c r="J109" i="12" s="1"/>
  <c r="J63" i="12" s="1"/>
  <c r="J110" i="12"/>
  <c r="BE110" i="12"/>
  <c r="BI108" i="12"/>
  <c r="BH108" i="12"/>
  <c r="BG108" i="12"/>
  <c r="BF108" i="12"/>
  <c r="T108" i="12"/>
  <c r="T107" i="12" s="1"/>
  <c r="R108" i="12"/>
  <c r="R107" i="12" s="1"/>
  <c r="P108" i="12"/>
  <c r="P107" i="12" s="1"/>
  <c r="BK108" i="12"/>
  <c r="BK107" i="12" s="1"/>
  <c r="J107" i="12" s="1"/>
  <c r="J62" i="12" s="1"/>
  <c r="J108" i="12"/>
  <c r="BE108" i="12"/>
  <c r="BI106" i="12"/>
  <c r="BH106" i="12"/>
  <c r="BG106" i="12"/>
  <c r="BF106" i="12"/>
  <c r="T106" i="12"/>
  <c r="R106" i="12"/>
  <c r="P106" i="12"/>
  <c r="BK106" i="12"/>
  <c r="J106" i="12"/>
  <c r="BE106" i="12" s="1"/>
  <c r="BI104" i="12"/>
  <c r="BH104" i="12"/>
  <c r="BG104" i="12"/>
  <c r="BF104" i="12"/>
  <c r="T104" i="12"/>
  <c r="R104" i="12"/>
  <c r="P104" i="12"/>
  <c r="BK104" i="12"/>
  <c r="J104" i="12"/>
  <c r="BE104" i="12" s="1"/>
  <c r="BI103" i="12"/>
  <c r="BH103" i="12"/>
  <c r="BG103" i="12"/>
  <c r="BF103" i="12"/>
  <c r="T103" i="12"/>
  <c r="R103" i="12"/>
  <c r="P103" i="12"/>
  <c r="BK103" i="12"/>
  <c r="J103" i="12"/>
  <c r="BE103" i="12" s="1"/>
  <c r="BI102" i="12"/>
  <c r="BH102" i="12"/>
  <c r="BG102" i="12"/>
  <c r="BF102" i="12"/>
  <c r="T102" i="12"/>
  <c r="R102" i="12"/>
  <c r="P102" i="12"/>
  <c r="BK102" i="12"/>
  <c r="J102" i="12"/>
  <c r="BE102" i="12" s="1"/>
  <c r="BI101" i="12"/>
  <c r="BH101" i="12"/>
  <c r="BG101" i="12"/>
  <c r="BF101" i="12"/>
  <c r="T101" i="12"/>
  <c r="R101" i="12"/>
  <c r="P101" i="12"/>
  <c r="BK101" i="12"/>
  <c r="J101" i="12"/>
  <c r="BE101" i="12" s="1"/>
  <c r="BI100" i="12"/>
  <c r="BH100" i="12"/>
  <c r="BG100" i="12"/>
  <c r="BF100" i="12"/>
  <c r="T100" i="12"/>
  <c r="R100" i="12"/>
  <c r="P100" i="12"/>
  <c r="BK100" i="12"/>
  <c r="J100" i="12"/>
  <c r="BE100" i="12" s="1"/>
  <c r="BI99" i="12"/>
  <c r="BH99" i="12"/>
  <c r="BG99" i="12"/>
  <c r="BF99" i="12"/>
  <c r="T99" i="12"/>
  <c r="R99" i="12"/>
  <c r="P99" i="12"/>
  <c r="BK99" i="12"/>
  <c r="J99" i="12"/>
  <c r="BE99" i="12" s="1"/>
  <c r="BI98" i="12"/>
  <c r="BH98" i="12"/>
  <c r="BG98" i="12"/>
  <c r="BF98" i="12"/>
  <c r="T98" i="12"/>
  <c r="R98" i="12"/>
  <c r="P98" i="12"/>
  <c r="BK98" i="12"/>
  <c r="J98" i="12"/>
  <c r="BE98" i="12" s="1"/>
  <c r="BI97" i="12"/>
  <c r="BH97" i="12"/>
  <c r="BG97" i="12"/>
  <c r="BF97" i="12"/>
  <c r="T97" i="12"/>
  <c r="R97" i="12"/>
  <c r="P97" i="12"/>
  <c r="BK97" i="12"/>
  <c r="J97" i="12"/>
  <c r="BE97" i="12" s="1"/>
  <c r="BI96" i="12"/>
  <c r="BH96" i="12"/>
  <c r="BG96" i="12"/>
  <c r="BF96" i="12"/>
  <c r="T96" i="12"/>
  <c r="R96" i="12"/>
  <c r="P96" i="12"/>
  <c r="BK96" i="12"/>
  <c r="J96" i="12"/>
  <c r="BE96" i="12" s="1"/>
  <c r="BI95" i="12"/>
  <c r="BH95" i="12"/>
  <c r="BG95" i="12"/>
  <c r="BF95" i="12"/>
  <c r="T95" i="12"/>
  <c r="R95" i="12"/>
  <c r="P95" i="12"/>
  <c r="BK95" i="12"/>
  <c r="J95" i="12"/>
  <c r="BE95" i="12" s="1"/>
  <c r="BI94" i="12"/>
  <c r="BH94" i="12"/>
  <c r="BG94" i="12"/>
  <c r="BF94" i="12"/>
  <c r="T94" i="12"/>
  <c r="R94" i="12"/>
  <c r="P94" i="12"/>
  <c r="BK94" i="12"/>
  <c r="J94" i="12"/>
  <c r="BE94" i="12" s="1"/>
  <c r="BI93" i="12"/>
  <c r="BH93" i="12"/>
  <c r="BG93" i="12"/>
  <c r="BF93" i="12"/>
  <c r="T93" i="12"/>
  <c r="R93" i="12"/>
  <c r="P93" i="12"/>
  <c r="BK93" i="12"/>
  <c r="J93" i="12"/>
  <c r="BE93" i="12" s="1"/>
  <c r="BI92" i="12"/>
  <c r="BH92" i="12"/>
  <c r="BG92" i="12"/>
  <c r="BF92" i="12"/>
  <c r="T92" i="12"/>
  <c r="R92" i="12"/>
  <c r="P92" i="12"/>
  <c r="BK92" i="12"/>
  <c r="J92" i="12"/>
  <c r="BE92" i="12" s="1"/>
  <c r="BI91" i="12"/>
  <c r="BH91" i="12"/>
  <c r="BG91" i="12"/>
  <c r="BF91" i="12"/>
  <c r="T91" i="12"/>
  <c r="R91" i="12"/>
  <c r="P91" i="12"/>
  <c r="BK91" i="12"/>
  <c r="J91" i="12"/>
  <c r="BE91" i="12" s="1"/>
  <c r="BI90" i="12"/>
  <c r="BH90" i="12"/>
  <c r="BG90" i="12"/>
  <c r="BF90" i="12"/>
  <c r="T90" i="12"/>
  <c r="R90" i="12"/>
  <c r="P90" i="12"/>
  <c r="BK90" i="12"/>
  <c r="J90" i="12"/>
  <c r="BE90" i="12" s="1"/>
  <c r="BI89" i="12"/>
  <c r="F37" i="12" s="1"/>
  <c r="BD65" i="1" s="1"/>
  <c r="BH89" i="12"/>
  <c r="F36" i="12" s="1"/>
  <c r="BC65" i="1" s="1"/>
  <c r="BG89" i="12"/>
  <c r="BF89" i="12"/>
  <c r="T89" i="12"/>
  <c r="T88" i="12" s="1"/>
  <c r="T87" i="12" s="1"/>
  <c r="T86" i="12" s="1"/>
  <c r="R89" i="12"/>
  <c r="R88" i="12" s="1"/>
  <c r="P89" i="12"/>
  <c r="BK89" i="12"/>
  <c r="BK88" i="12" s="1"/>
  <c r="J88" i="12" s="1"/>
  <c r="J61" i="12" s="1"/>
  <c r="J89" i="12"/>
  <c r="BE89" i="12"/>
  <c r="J83" i="12"/>
  <c r="J82" i="12"/>
  <c r="F82" i="12"/>
  <c r="F80" i="12"/>
  <c r="E78" i="12"/>
  <c r="J55" i="12"/>
  <c r="J54" i="12"/>
  <c r="F54" i="12"/>
  <c r="F52" i="12"/>
  <c r="E50" i="12"/>
  <c r="J18" i="12"/>
  <c r="E18" i="12"/>
  <c r="F83" i="12"/>
  <c r="F55" i="12"/>
  <c r="J17" i="12"/>
  <c r="J12" i="12"/>
  <c r="J80" i="12"/>
  <c r="J52" i="12"/>
  <c r="E7" i="12"/>
  <c r="E76" i="12" s="1"/>
  <c r="E48" i="12"/>
  <c r="J37" i="11"/>
  <c r="J36" i="11"/>
  <c r="AY64" i="1" s="1"/>
  <c r="J35" i="11"/>
  <c r="AX64" i="1" s="1"/>
  <c r="BI297" i="11"/>
  <c r="BH297" i="11"/>
  <c r="BG297" i="11"/>
  <c r="BF297" i="11"/>
  <c r="T297" i="11"/>
  <c r="R297" i="11"/>
  <c r="P297" i="11"/>
  <c r="BK297" i="11"/>
  <c r="J297" i="11"/>
  <c r="BE297" i="11" s="1"/>
  <c r="BI295" i="11"/>
  <c r="BH295" i="11"/>
  <c r="BG295" i="11"/>
  <c r="BF295" i="11"/>
  <c r="T295" i="11"/>
  <c r="R295" i="11"/>
  <c r="P295" i="11"/>
  <c r="BK295" i="11"/>
  <c r="J295" i="11"/>
  <c r="BE295" i="11" s="1"/>
  <c r="BI293" i="11"/>
  <c r="BH293" i="11"/>
  <c r="BG293" i="11"/>
  <c r="BF293" i="11"/>
  <c r="T293" i="11"/>
  <c r="R293" i="11"/>
  <c r="P293" i="11"/>
  <c r="BK293" i="11"/>
  <c r="J293" i="11"/>
  <c r="BE293" i="11" s="1"/>
  <c r="BI291" i="11"/>
  <c r="BH291" i="11"/>
  <c r="BG291" i="11"/>
  <c r="BF291" i="11"/>
  <c r="T291" i="11"/>
  <c r="R291" i="11"/>
  <c r="P291" i="11"/>
  <c r="BK291" i="11"/>
  <c r="J291" i="11"/>
  <c r="BE291" i="11" s="1"/>
  <c r="BI290" i="11"/>
  <c r="BH290" i="11"/>
  <c r="BG290" i="11"/>
  <c r="BF290" i="11"/>
  <c r="T290" i="11"/>
  <c r="R290" i="11"/>
  <c r="P290" i="11"/>
  <c r="BK290" i="11"/>
  <c r="J290" i="11"/>
  <c r="BE290" i="11" s="1"/>
  <c r="BI288" i="11"/>
  <c r="BH288" i="11"/>
  <c r="BG288" i="11"/>
  <c r="BF288" i="11"/>
  <c r="T288" i="11"/>
  <c r="R288" i="11"/>
  <c r="P288" i="11"/>
  <c r="BK288" i="11"/>
  <c r="J288" i="11"/>
  <c r="BE288" i="11" s="1"/>
  <c r="BI287" i="11"/>
  <c r="BH287" i="11"/>
  <c r="BG287" i="11"/>
  <c r="BF287" i="11"/>
  <c r="T287" i="11"/>
  <c r="R287" i="11"/>
  <c r="P287" i="11"/>
  <c r="BK287" i="11"/>
  <c r="J287" i="11"/>
  <c r="BE287" i="11" s="1"/>
  <c r="BI285" i="11"/>
  <c r="BH285" i="11"/>
  <c r="BG285" i="11"/>
  <c r="BF285" i="11"/>
  <c r="T285" i="11"/>
  <c r="R285" i="11"/>
  <c r="P285" i="11"/>
  <c r="BK285" i="11"/>
  <c r="J285" i="11"/>
  <c r="BE285" i="11" s="1"/>
  <c r="BI283" i="11"/>
  <c r="BH283" i="11"/>
  <c r="BG283" i="11"/>
  <c r="BF283" i="11"/>
  <c r="T283" i="11"/>
  <c r="R283" i="11"/>
  <c r="P283" i="11"/>
  <c r="BK283" i="11"/>
  <c r="J283" i="11"/>
  <c r="BE283" i="11" s="1"/>
  <c r="BI281" i="11"/>
  <c r="BH281" i="11"/>
  <c r="BG281" i="11"/>
  <c r="BF281" i="11"/>
  <c r="T281" i="11"/>
  <c r="R281" i="11"/>
  <c r="P281" i="11"/>
  <c r="BK281" i="11"/>
  <c r="J281" i="11"/>
  <c r="BE281" i="11" s="1"/>
  <c r="BI279" i="11"/>
  <c r="BH279" i="11"/>
  <c r="BG279" i="11"/>
  <c r="BF279" i="11"/>
  <c r="T279" i="11"/>
  <c r="R279" i="11"/>
  <c r="R278" i="11" s="1"/>
  <c r="R277" i="11" s="1"/>
  <c r="P279" i="11"/>
  <c r="P278" i="11" s="1"/>
  <c r="P277" i="11" s="1"/>
  <c r="BK279" i="11"/>
  <c r="BK278" i="11"/>
  <c r="J279" i="11"/>
  <c r="BE279" i="11" s="1"/>
  <c r="BI276" i="11"/>
  <c r="BH276" i="11"/>
  <c r="BG276" i="11"/>
  <c r="BF276" i="11"/>
  <c r="T276" i="11"/>
  <c r="T275" i="11" s="1"/>
  <c r="R276" i="11"/>
  <c r="R275" i="11" s="1"/>
  <c r="P276" i="11"/>
  <c r="P275" i="11" s="1"/>
  <c r="BK276" i="11"/>
  <c r="BK275" i="11" s="1"/>
  <c r="J275" i="11"/>
  <c r="J69" i="11" s="1"/>
  <c r="J276" i="11"/>
  <c r="BE276" i="11" s="1"/>
  <c r="BI274" i="11"/>
  <c r="BH274" i="11"/>
  <c r="BG274" i="11"/>
  <c r="BF274" i="11"/>
  <c r="T274" i="11"/>
  <c r="R274" i="11"/>
  <c r="P274" i="11"/>
  <c r="BK274" i="11"/>
  <c r="J274" i="11"/>
  <c r="BE274" i="11" s="1"/>
  <c r="BI273" i="11"/>
  <c r="BH273" i="11"/>
  <c r="BG273" i="11"/>
  <c r="BF273" i="11"/>
  <c r="T273" i="11"/>
  <c r="R273" i="11"/>
  <c r="P273" i="11"/>
  <c r="BK273" i="11"/>
  <c r="J273" i="11"/>
  <c r="BE273" i="11" s="1"/>
  <c r="BI272" i="11"/>
  <c r="BH272" i="11"/>
  <c r="BG272" i="11"/>
  <c r="BF272" i="11"/>
  <c r="T272" i="11"/>
  <c r="R272" i="11"/>
  <c r="P272" i="11"/>
  <c r="BK272" i="11"/>
  <c r="J272" i="11"/>
  <c r="BE272" i="11" s="1"/>
  <c r="BI271" i="11"/>
  <c r="BH271" i="11"/>
  <c r="BG271" i="11"/>
  <c r="BF271" i="11"/>
  <c r="T271" i="11"/>
  <c r="R271" i="11"/>
  <c r="P271" i="11"/>
  <c r="BK271" i="11"/>
  <c r="J271" i="11"/>
  <c r="BE271" i="11" s="1"/>
  <c r="BI270" i="11"/>
  <c r="BH270" i="11"/>
  <c r="BG270" i="11"/>
  <c r="BF270" i="11"/>
  <c r="T270" i="11"/>
  <c r="T269" i="11" s="1"/>
  <c r="R270" i="11"/>
  <c r="R269" i="11" s="1"/>
  <c r="P270" i="11"/>
  <c r="P269" i="11" s="1"/>
  <c r="BK270" i="11"/>
  <c r="BK269" i="11" s="1"/>
  <c r="J269" i="11"/>
  <c r="J68" i="11" s="1"/>
  <c r="J270" i="11"/>
  <c r="BE270" i="11" s="1"/>
  <c r="BI268" i="11"/>
  <c r="BH268" i="11"/>
  <c r="BG268" i="11"/>
  <c r="BF268" i="11"/>
  <c r="T268" i="11"/>
  <c r="R268" i="11"/>
  <c r="P268" i="11"/>
  <c r="BK268" i="11"/>
  <c r="J268" i="11"/>
  <c r="BE268" i="11" s="1"/>
  <c r="BI267" i="11"/>
  <c r="BH267" i="11"/>
  <c r="BG267" i="11"/>
  <c r="BF267" i="11"/>
  <c r="T267" i="11"/>
  <c r="R267" i="11"/>
  <c r="P267" i="11"/>
  <c r="BK267" i="11"/>
  <c r="J267" i="11"/>
  <c r="BE267" i="11" s="1"/>
  <c r="BI266" i="11"/>
  <c r="BH266" i="11"/>
  <c r="BG266" i="11"/>
  <c r="BF266" i="11"/>
  <c r="T266" i="11"/>
  <c r="R266" i="11"/>
  <c r="P266" i="11"/>
  <c r="BK266" i="11"/>
  <c r="J266" i="11"/>
  <c r="BE266" i="11" s="1"/>
  <c r="BI265" i="11"/>
  <c r="BH265" i="11"/>
  <c r="BG265" i="11"/>
  <c r="BF265" i="11"/>
  <c r="T265" i="11"/>
  <c r="R265" i="11"/>
  <c r="P265" i="11"/>
  <c r="BK265" i="11"/>
  <c r="J265" i="11"/>
  <c r="BE265" i="11" s="1"/>
  <c r="BI264" i="11"/>
  <c r="BH264" i="11"/>
  <c r="BG264" i="11"/>
  <c r="BF264" i="11"/>
  <c r="T264" i="11"/>
  <c r="R264" i="11"/>
  <c r="P264" i="11"/>
  <c r="BK264" i="11"/>
  <c r="J264" i="11"/>
  <c r="BE264" i="11"/>
  <c r="BI263" i="11"/>
  <c r="BH263" i="11"/>
  <c r="BG263" i="11"/>
  <c r="BF263" i="11"/>
  <c r="T263" i="11"/>
  <c r="R263" i="11"/>
  <c r="P263" i="11"/>
  <c r="BK263" i="11"/>
  <c r="J263" i="11"/>
  <c r="BE263" i="11" s="1"/>
  <c r="BI262" i="11"/>
  <c r="BH262" i="11"/>
  <c r="BG262" i="11"/>
  <c r="BF262" i="11"/>
  <c r="T262" i="11"/>
  <c r="R262" i="11"/>
  <c r="P262" i="11"/>
  <c r="BK262" i="11"/>
  <c r="J262" i="11"/>
  <c r="BE262" i="11" s="1"/>
  <c r="BI261" i="11"/>
  <c r="BH261" i="11"/>
  <c r="BG261" i="11"/>
  <c r="BF261" i="11"/>
  <c r="T261" i="11"/>
  <c r="R261" i="11"/>
  <c r="P261" i="11"/>
  <c r="BK261" i="11"/>
  <c r="J261" i="11"/>
  <c r="BE261" i="11" s="1"/>
  <c r="BI259" i="11"/>
  <c r="BH259" i="11"/>
  <c r="BG259" i="11"/>
  <c r="BF259" i="11"/>
  <c r="T259" i="11"/>
  <c r="R259" i="11"/>
  <c r="P259" i="11"/>
  <c r="BK259" i="11"/>
  <c r="J259" i="11"/>
  <c r="BE259" i="11"/>
  <c r="BI258" i="11"/>
  <c r="BH258" i="11"/>
  <c r="BG258" i="11"/>
  <c r="BF258" i="11"/>
  <c r="T258" i="11"/>
  <c r="R258" i="11"/>
  <c r="P258" i="11"/>
  <c r="BK258" i="11"/>
  <c r="J258" i="11"/>
  <c r="BE258" i="11" s="1"/>
  <c r="BI256" i="11"/>
  <c r="BH256" i="11"/>
  <c r="BG256" i="11"/>
  <c r="BF256" i="11"/>
  <c r="T256" i="11"/>
  <c r="R256" i="11"/>
  <c r="P256" i="11"/>
  <c r="BK256" i="11"/>
  <c r="J256" i="11"/>
  <c r="BE256" i="11" s="1"/>
  <c r="BI255" i="11"/>
  <c r="BH255" i="11"/>
  <c r="BG255" i="11"/>
  <c r="BF255" i="11"/>
  <c r="T255" i="11"/>
  <c r="R255" i="11"/>
  <c r="P255" i="11"/>
  <c r="P248" i="11" s="1"/>
  <c r="BK255" i="11"/>
  <c r="J255" i="11"/>
  <c r="BE255" i="11" s="1"/>
  <c r="BI253" i="11"/>
  <c r="BH253" i="11"/>
  <c r="BG253" i="11"/>
  <c r="BF253" i="11"/>
  <c r="T253" i="11"/>
  <c r="R253" i="11"/>
  <c r="P253" i="11"/>
  <c r="BK253" i="11"/>
  <c r="J253" i="11"/>
  <c r="BE253" i="11"/>
  <c r="BI251" i="11"/>
  <c r="BH251" i="11"/>
  <c r="BG251" i="11"/>
  <c r="BF251" i="11"/>
  <c r="T251" i="11"/>
  <c r="R251" i="11"/>
  <c r="P251" i="11"/>
  <c r="BK251" i="11"/>
  <c r="J251" i="11"/>
  <c r="BE251" i="11" s="1"/>
  <c r="BI249" i="11"/>
  <c r="BH249" i="11"/>
  <c r="BG249" i="11"/>
  <c r="BF249" i="11"/>
  <c r="T249" i="11"/>
  <c r="T248" i="11" s="1"/>
  <c r="R249" i="11"/>
  <c r="R248" i="11" s="1"/>
  <c r="P249" i="11"/>
  <c r="BK249" i="11"/>
  <c r="J249" i="11"/>
  <c r="BE249" i="11" s="1"/>
  <c r="BI246" i="11"/>
  <c r="BH246" i="11"/>
  <c r="BG246" i="11"/>
  <c r="BF246" i="11"/>
  <c r="T246" i="11"/>
  <c r="R246" i="11"/>
  <c r="P246" i="11"/>
  <c r="BK246" i="11"/>
  <c r="J246" i="11"/>
  <c r="BE246" i="11" s="1"/>
  <c r="BI244" i="11"/>
  <c r="BH244" i="11"/>
  <c r="BG244" i="11"/>
  <c r="BF244" i="11"/>
  <c r="T244" i="11"/>
  <c r="R244" i="11"/>
  <c r="P244" i="11"/>
  <c r="BK244" i="11"/>
  <c r="J244" i="11"/>
  <c r="BE244" i="11" s="1"/>
  <c r="BI239" i="11"/>
  <c r="BH239" i="11"/>
  <c r="BG239" i="11"/>
  <c r="BF239" i="11"/>
  <c r="T239" i="11"/>
  <c r="T238" i="11"/>
  <c r="R239" i="11"/>
  <c r="R238" i="11" s="1"/>
  <c r="P239" i="11"/>
  <c r="P238" i="11" s="1"/>
  <c r="BK239" i="11"/>
  <c r="BK238" i="11" s="1"/>
  <c r="J238" i="11" s="1"/>
  <c r="J66" i="11" s="1"/>
  <c r="J239" i="11"/>
  <c r="BE239" i="11" s="1"/>
  <c r="BI237" i="11"/>
  <c r="BH237" i="11"/>
  <c r="BG237" i="11"/>
  <c r="BF237" i="11"/>
  <c r="T237" i="11"/>
  <c r="R237" i="11"/>
  <c r="P237" i="11"/>
  <c r="BK237" i="11"/>
  <c r="J237" i="11"/>
  <c r="BE237" i="11"/>
  <c r="BI235" i="11"/>
  <c r="BH235" i="11"/>
  <c r="BG235" i="11"/>
  <c r="BF235" i="11"/>
  <c r="T235" i="11"/>
  <c r="R235" i="11"/>
  <c r="P235" i="11"/>
  <c r="BK235" i="11"/>
  <c r="J235" i="11"/>
  <c r="BE235" i="11" s="1"/>
  <c r="BI233" i="11"/>
  <c r="BH233" i="11"/>
  <c r="BG233" i="11"/>
  <c r="BF233" i="11"/>
  <c r="T233" i="11"/>
  <c r="R233" i="11"/>
  <c r="P233" i="11"/>
  <c r="BK233" i="11"/>
  <c r="J233" i="11"/>
  <c r="BE233" i="11" s="1"/>
  <c r="BI231" i="11"/>
  <c r="BH231" i="11"/>
  <c r="BG231" i="11"/>
  <c r="BF231" i="11"/>
  <c r="T231" i="11"/>
  <c r="R231" i="11"/>
  <c r="P231" i="11"/>
  <c r="P151" i="11" s="1"/>
  <c r="BK231" i="11"/>
  <c r="J231" i="11"/>
  <c r="BE231" i="11" s="1"/>
  <c r="BI229" i="11"/>
  <c r="BH229" i="11"/>
  <c r="BG229" i="11"/>
  <c r="BF229" i="11"/>
  <c r="T229" i="11"/>
  <c r="R229" i="11"/>
  <c r="P229" i="11"/>
  <c r="BK229" i="11"/>
  <c r="J229" i="11"/>
  <c r="BE229" i="11"/>
  <c r="BI227" i="11"/>
  <c r="BH227" i="11"/>
  <c r="BG227" i="11"/>
  <c r="BF227" i="11"/>
  <c r="T227" i="11"/>
  <c r="R227" i="11"/>
  <c r="P227" i="11"/>
  <c r="BK227" i="11"/>
  <c r="J227" i="11"/>
  <c r="BE227" i="11"/>
  <c r="BI220" i="11"/>
  <c r="BH220" i="11"/>
  <c r="BG220" i="11"/>
  <c r="BF220" i="11"/>
  <c r="T220" i="11"/>
  <c r="R220" i="11"/>
  <c r="P220" i="11"/>
  <c r="BK220" i="11"/>
  <c r="J220" i="11"/>
  <c r="BE220" i="11"/>
  <c r="BI218" i="11"/>
  <c r="BH218" i="11"/>
  <c r="BG218" i="11"/>
  <c r="BF218" i="11"/>
  <c r="T218" i="11"/>
  <c r="R218" i="11"/>
  <c r="P218" i="11"/>
  <c r="BK218" i="11"/>
  <c r="J218" i="11"/>
  <c r="BE218" i="11"/>
  <c r="BI216" i="11"/>
  <c r="BH216" i="11"/>
  <c r="BG216" i="11"/>
  <c r="BF216" i="11"/>
  <c r="T216" i="11"/>
  <c r="R216" i="11"/>
  <c r="P216" i="11"/>
  <c r="BK216" i="11"/>
  <c r="J216" i="11"/>
  <c r="BE216" i="11"/>
  <c r="BI209" i="11"/>
  <c r="BH209" i="11"/>
  <c r="BG209" i="11"/>
  <c r="BF209" i="11"/>
  <c r="T209" i="11"/>
  <c r="R209" i="11"/>
  <c r="P209" i="11"/>
  <c r="BK209" i="11"/>
  <c r="J209" i="11"/>
  <c r="BE209" i="11"/>
  <c r="BI207" i="11"/>
  <c r="BH207" i="11"/>
  <c r="BG207" i="11"/>
  <c r="BF207" i="11"/>
  <c r="T207" i="11"/>
  <c r="R207" i="11"/>
  <c r="P207" i="11"/>
  <c r="BK207" i="11"/>
  <c r="J207" i="11"/>
  <c r="BE207" i="11"/>
  <c r="BI205" i="11"/>
  <c r="BH205" i="11"/>
  <c r="BG205" i="11"/>
  <c r="BF205" i="11"/>
  <c r="T205" i="11"/>
  <c r="R205" i="11"/>
  <c r="P205" i="11"/>
  <c r="BK205" i="11"/>
  <c r="J205" i="11"/>
  <c r="BE205" i="11"/>
  <c r="BI203" i="11"/>
  <c r="BH203" i="11"/>
  <c r="BG203" i="11"/>
  <c r="BF203" i="11"/>
  <c r="T203" i="11"/>
  <c r="R203" i="11"/>
  <c r="P203" i="11"/>
  <c r="BK203" i="11"/>
  <c r="J203" i="11"/>
  <c r="BE203" i="11"/>
  <c r="BI201" i="11"/>
  <c r="BH201" i="11"/>
  <c r="BG201" i="11"/>
  <c r="BF201" i="11"/>
  <c r="T201" i="11"/>
  <c r="R201" i="11"/>
  <c r="P201" i="11"/>
  <c r="BK201" i="11"/>
  <c r="J201" i="11"/>
  <c r="BE201" i="11"/>
  <c r="BI197" i="11"/>
  <c r="BH197" i="11"/>
  <c r="BG197" i="11"/>
  <c r="BF197" i="11"/>
  <c r="T197" i="11"/>
  <c r="R197" i="11"/>
  <c r="P197" i="11"/>
  <c r="BK197" i="11"/>
  <c r="J197" i="11"/>
  <c r="BE197" i="11"/>
  <c r="BI195" i="11"/>
  <c r="BH195" i="11"/>
  <c r="BG195" i="11"/>
  <c r="BF195" i="11"/>
  <c r="T195" i="11"/>
  <c r="R195" i="11"/>
  <c r="P195" i="11"/>
  <c r="BK195" i="11"/>
  <c r="J195" i="11"/>
  <c r="BE195" i="11"/>
  <c r="BI191" i="11"/>
  <c r="BH191" i="11"/>
  <c r="BG191" i="11"/>
  <c r="BF191" i="11"/>
  <c r="T191" i="11"/>
  <c r="R191" i="11"/>
  <c r="P191" i="11"/>
  <c r="BK191" i="11"/>
  <c r="J191" i="11"/>
  <c r="BE191" i="11"/>
  <c r="BI190" i="11"/>
  <c r="BH190" i="11"/>
  <c r="BG190" i="11"/>
  <c r="BF190" i="11"/>
  <c r="T190" i="11"/>
  <c r="R190" i="11"/>
  <c r="P190" i="11"/>
  <c r="BK190" i="11"/>
  <c r="J190" i="11"/>
  <c r="BE190" i="11"/>
  <c r="BI186" i="11"/>
  <c r="BH186" i="11"/>
  <c r="BG186" i="11"/>
  <c r="BF186" i="11"/>
  <c r="T186" i="11"/>
  <c r="R186" i="11"/>
  <c r="P186" i="11"/>
  <c r="BK186" i="11"/>
  <c r="J186" i="11"/>
  <c r="BE186" i="11"/>
  <c r="BI184" i="11"/>
  <c r="BH184" i="11"/>
  <c r="BG184" i="11"/>
  <c r="BF184" i="11"/>
  <c r="T184" i="11"/>
  <c r="R184" i="11"/>
  <c r="P184" i="11"/>
  <c r="BK184" i="11"/>
  <c r="J184" i="11"/>
  <c r="BE184" i="11"/>
  <c r="BI180" i="11"/>
  <c r="BH180" i="11"/>
  <c r="BG180" i="11"/>
  <c r="BF180" i="11"/>
  <c r="T180" i="11"/>
  <c r="R180" i="11"/>
  <c r="P180" i="11"/>
  <c r="BK180" i="11"/>
  <c r="J180" i="11"/>
  <c r="BE180" i="11"/>
  <c r="BI178" i="11"/>
  <c r="BH178" i="11"/>
  <c r="BG178" i="11"/>
  <c r="BF178" i="11"/>
  <c r="T178" i="11"/>
  <c r="R178" i="11"/>
  <c r="P178" i="11"/>
  <c r="BK178" i="11"/>
  <c r="J178" i="11"/>
  <c r="BE178" i="11"/>
  <c r="BI176" i="11"/>
  <c r="BH176" i="11"/>
  <c r="BG176" i="11"/>
  <c r="BF176" i="11"/>
  <c r="T176" i="11"/>
  <c r="R176" i="11"/>
  <c r="P176" i="11"/>
  <c r="BK176" i="11"/>
  <c r="J176" i="11"/>
  <c r="BE176" i="11"/>
  <c r="BI174" i="11"/>
  <c r="BH174" i="11"/>
  <c r="BG174" i="11"/>
  <c r="BF174" i="11"/>
  <c r="T174" i="11"/>
  <c r="R174" i="11"/>
  <c r="P174" i="11"/>
  <c r="BK174" i="11"/>
  <c r="J174" i="11"/>
  <c r="BE174" i="11"/>
  <c r="BI169" i="11"/>
  <c r="BH169" i="11"/>
  <c r="BG169" i="11"/>
  <c r="BF169" i="11"/>
  <c r="T169" i="11"/>
  <c r="R169" i="11"/>
  <c r="R151" i="11" s="1"/>
  <c r="P169" i="11"/>
  <c r="BK169" i="11"/>
  <c r="J169" i="11"/>
  <c r="BE169" i="11"/>
  <c r="BI161" i="11"/>
  <c r="BH161" i="11"/>
  <c r="BG161" i="11"/>
  <c r="BF161" i="11"/>
  <c r="T161" i="11"/>
  <c r="R161" i="11"/>
  <c r="P161" i="11"/>
  <c r="BK161" i="11"/>
  <c r="BK151" i="11" s="1"/>
  <c r="J151" i="11" s="1"/>
  <c r="J65" i="11" s="1"/>
  <c r="J161" i="11"/>
  <c r="BE161" i="11"/>
  <c r="BI152" i="11"/>
  <c r="BH152" i="11"/>
  <c r="BG152" i="11"/>
  <c r="BF152" i="11"/>
  <c r="T152" i="11"/>
  <c r="T151" i="11"/>
  <c r="R152" i="11"/>
  <c r="P152" i="11"/>
  <c r="BK152" i="11"/>
  <c r="J152" i="11"/>
  <c r="BE152" i="11" s="1"/>
  <c r="BI150" i="11"/>
  <c r="BH150" i="11"/>
  <c r="BG150" i="11"/>
  <c r="BF150" i="11"/>
  <c r="T150" i="11"/>
  <c r="R150" i="11"/>
  <c r="P150" i="11"/>
  <c r="BK150" i="11"/>
  <c r="J150" i="11"/>
  <c r="BE150" i="11"/>
  <c r="BI148" i="11"/>
  <c r="BH148" i="11"/>
  <c r="BG148" i="11"/>
  <c r="BF148" i="11"/>
  <c r="T148" i="11"/>
  <c r="R148" i="11"/>
  <c r="P148" i="11"/>
  <c r="BK148" i="11"/>
  <c r="J148" i="11"/>
  <c r="BE148" i="11"/>
  <c r="BI146" i="11"/>
  <c r="BH146" i="11"/>
  <c r="BG146" i="11"/>
  <c r="BF146" i="11"/>
  <c r="T146" i="11"/>
  <c r="R146" i="11"/>
  <c r="R143" i="11" s="1"/>
  <c r="P146" i="11"/>
  <c r="BK146" i="11"/>
  <c r="J146" i="11"/>
  <c r="BE146" i="11"/>
  <c r="BI145" i="11"/>
  <c r="BH145" i="11"/>
  <c r="BG145" i="11"/>
  <c r="BF145" i="11"/>
  <c r="T145" i="11"/>
  <c r="R145" i="11"/>
  <c r="P145" i="11"/>
  <c r="BK145" i="11"/>
  <c r="BK143" i="11" s="1"/>
  <c r="J143" i="11" s="1"/>
  <c r="J64" i="11" s="1"/>
  <c r="J145" i="11"/>
  <c r="BE145" i="11"/>
  <c r="BI144" i="11"/>
  <c r="BH144" i="11"/>
  <c r="BG144" i="11"/>
  <c r="BF144" i="11"/>
  <c r="T144" i="11"/>
  <c r="T143" i="11"/>
  <c r="R144" i="11"/>
  <c r="P144" i="11"/>
  <c r="P143" i="11"/>
  <c r="BK144" i="11"/>
  <c r="J144" i="11"/>
  <c r="BE144" i="11" s="1"/>
  <c r="BI138" i="11"/>
  <c r="BH138" i="11"/>
  <c r="BG138" i="11"/>
  <c r="BF138" i="11"/>
  <c r="T138" i="11"/>
  <c r="T137" i="11"/>
  <c r="R138" i="11"/>
  <c r="R137" i="11"/>
  <c r="P138" i="11"/>
  <c r="P137" i="11"/>
  <c r="BK138" i="11"/>
  <c r="BK137" i="11"/>
  <c r="J137" i="11"/>
  <c r="J63" i="11" s="1"/>
  <c r="J138" i="11"/>
  <c r="BE138" i="11" s="1"/>
  <c r="J33" i="11" s="1"/>
  <c r="AV64" i="1" s="1"/>
  <c r="AT64" i="1" s="1"/>
  <c r="BI136" i="11"/>
  <c r="BH136" i="11"/>
  <c r="BG136" i="11"/>
  <c r="BF136" i="11"/>
  <c r="T136" i="11"/>
  <c r="R136" i="11"/>
  <c r="P136" i="11"/>
  <c r="BK136" i="11"/>
  <c r="J136" i="11"/>
  <c r="BE136" i="11"/>
  <c r="BI134" i="11"/>
  <c r="BH134" i="11"/>
  <c r="BG134" i="11"/>
  <c r="BF134" i="11"/>
  <c r="T134" i="11"/>
  <c r="R134" i="11"/>
  <c r="P134" i="11"/>
  <c r="P125" i="11" s="1"/>
  <c r="BK134" i="11"/>
  <c r="J134" i="11"/>
  <c r="BE134" i="11"/>
  <c r="BI130" i="11"/>
  <c r="BH130" i="11"/>
  <c r="BG130" i="11"/>
  <c r="BF130" i="11"/>
  <c r="T130" i="11"/>
  <c r="T125" i="11" s="1"/>
  <c r="R130" i="11"/>
  <c r="P130" i="11"/>
  <c r="BK130" i="11"/>
  <c r="J130" i="11"/>
  <c r="BE130" i="11"/>
  <c r="BI126" i="11"/>
  <c r="BH126" i="11"/>
  <c r="BG126" i="11"/>
  <c r="BF126" i="11"/>
  <c r="T126" i="11"/>
  <c r="R126" i="11"/>
  <c r="R125" i="11"/>
  <c r="P126" i="11"/>
  <c r="BK126" i="11"/>
  <c r="BK125" i="11"/>
  <c r="J125" i="11" s="1"/>
  <c r="J62" i="11" s="1"/>
  <c r="J126" i="11"/>
  <c r="BE126" i="11"/>
  <c r="BI124" i="11"/>
  <c r="BH124" i="11"/>
  <c r="BG124" i="11"/>
  <c r="BF124" i="11"/>
  <c r="T124" i="11"/>
  <c r="R124" i="11"/>
  <c r="P124" i="11"/>
  <c r="BK124" i="11"/>
  <c r="J124" i="11"/>
  <c r="BE124" i="11"/>
  <c r="BI123" i="11"/>
  <c r="BH123" i="11"/>
  <c r="BG123" i="11"/>
  <c r="BF123" i="11"/>
  <c r="T123" i="11"/>
  <c r="R123" i="11"/>
  <c r="P123" i="11"/>
  <c r="BK123" i="11"/>
  <c r="J123" i="11"/>
  <c r="BE123" i="11"/>
  <c r="BI121" i="11"/>
  <c r="BH121" i="11"/>
  <c r="BG121" i="11"/>
  <c r="BF121" i="11"/>
  <c r="T121" i="11"/>
  <c r="R121" i="11"/>
  <c r="P121" i="11"/>
  <c r="BK121" i="11"/>
  <c r="J121" i="11"/>
  <c r="BE121" i="11"/>
  <c r="BI120" i="11"/>
  <c r="BH120" i="11"/>
  <c r="BG120" i="11"/>
  <c r="BF120" i="11"/>
  <c r="T120" i="11"/>
  <c r="R120" i="11"/>
  <c r="P120" i="11"/>
  <c r="BK120" i="11"/>
  <c r="J120" i="11"/>
  <c r="BE120" i="11"/>
  <c r="BI118" i="11"/>
  <c r="BH118" i="11"/>
  <c r="BG118" i="11"/>
  <c r="BF118" i="11"/>
  <c r="T118" i="11"/>
  <c r="R118" i="11"/>
  <c r="P118" i="11"/>
  <c r="BK118" i="11"/>
  <c r="J118" i="11"/>
  <c r="BE118" i="11"/>
  <c r="BI117" i="11"/>
  <c r="BH117" i="11"/>
  <c r="BG117" i="11"/>
  <c r="BF117" i="11"/>
  <c r="T117" i="11"/>
  <c r="R117" i="11"/>
  <c r="P117" i="11"/>
  <c r="BK117" i="11"/>
  <c r="J117" i="11"/>
  <c r="BE117" i="11"/>
  <c r="BI116" i="11"/>
  <c r="BH116" i="11"/>
  <c r="BG116" i="11"/>
  <c r="BF116" i="11"/>
  <c r="T116" i="11"/>
  <c r="R116" i="11"/>
  <c r="P116" i="11"/>
  <c r="BK116" i="11"/>
  <c r="J116" i="11"/>
  <c r="BE116" i="11"/>
  <c r="BI113" i="11"/>
  <c r="BH113" i="11"/>
  <c r="BG113" i="11"/>
  <c r="BF113" i="11"/>
  <c r="T113" i="11"/>
  <c r="R113" i="11"/>
  <c r="P113" i="11"/>
  <c r="BK113" i="11"/>
  <c r="J113" i="11"/>
  <c r="BE113" i="11"/>
  <c r="BI108" i="11"/>
  <c r="BH108" i="11"/>
  <c r="BG108" i="11"/>
  <c r="BF108" i="11"/>
  <c r="T108" i="11"/>
  <c r="R108" i="11"/>
  <c r="P108" i="11"/>
  <c r="BK108" i="11"/>
  <c r="J108" i="11"/>
  <c r="BE108" i="11"/>
  <c r="BI107" i="11"/>
  <c r="BH107" i="11"/>
  <c r="BG107" i="11"/>
  <c r="BF107" i="11"/>
  <c r="T107" i="11"/>
  <c r="R107" i="11"/>
  <c r="P107" i="11"/>
  <c r="BK107" i="11"/>
  <c r="J107" i="11"/>
  <c r="BE107" i="11"/>
  <c r="BI106" i="11"/>
  <c r="BH106" i="11"/>
  <c r="BG106" i="11"/>
  <c r="BF106" i="11"/>
  <c r="T106" i="11"/>
  <c r="R106" i="11"/>
  <c r="P106" i="11"/>
  <c r="BK106" i="11"/>
  <c r="J106" i="11"/>
  <c r="BE106" i="11"/>
  <c r="BI104" i="11"/>
  <c r="BH104" i="11"/>
  <c r="BG104" i="11"/>
  <c r="BF104" i="11"/>
  <c r="T104" i="11"/>
  <c r="R104" i="11"/>
  <c r="P104" i="11"/>
  <c r="BK104" i="11"/>
  <c r="J104" i="11"/>
  <c r="BE104" i="11"/>
  <c r="BI102" i="11"/>
  <c r="BH102" i="11"/>
  <c r="BG102" i="11"/>
  <c r="BF102" i="11"/>
  <c r="T102" i="11"/>
  <c r="R102" i="11"/>
  <c r="P102" i="11"/>
  <c r="BK102" i="11"/>
  <c r="J102" i="11"/>
  <c r="BE102" i="11"/>
  <c r="BI99" i="11"/>
  <c r="BH99" i="11"/>
  <c r="BG99" i="11"/>
  <c r="BF99" i="11"/>
  <c r="T99" i="11"/>
  <c r="R99" i="11"/>
  <c r="P99" i="11"/>
  <c r="BK99" i="11"/>
  <c r="J99" i="11"/>
  <c r="BE99" i="11"/>
  <c r="BI98" i="11"/>
  <c r="BH98" i="11"/>
  <c r="BG98" i="11"/>
  <c r="BF98" i="11"/>
  <c r="T98" i="11"/>
  <c r="R98" i="11"/>
  <c r="P98" i="11"/>
  <c r="BK98" i="11"/>
  <c r="J98" i="11"/>
  <c r="BE98" i="11"/>
  <c r="BI97" i="11"/>
  <c r="BH97" i="11"/>
  <c r="BG97" i="11"/>
  <c r="BF97" i="11"/>
  <c r="T97" i="11"/>
  <c r="R97" i="11"/>
  <c r="P97" i="11"/>
  <c r="BK97" i="11"/>
  <c r="J97" i="11"/>
  <c r="BE97" i="11"/>
  <c r="BI96" i="11"/>
  <c r="BH96" i="11"/>
  <c r="BG96" i="11"/>
  <c r="BF96" i="11"/>
  <c r="J34" i="11" s="1"/>
  <c r="AW64" i="1" s="1"/>
  <c r="T96" i="11"/>
  <c r="R96" i="11"/>
  <c r="P96" i="11"/>
  <c r="BK96" i="11"/>
  <c r="J96" i="11"/>
  <c r="BE96" i="11"/>
  <c r="BI95" i="11"/>
  <c r="F37" i="11" s="1"/>
  <c r="BD64" i="1" s="1"/>
  <c r="BH95" i="11"/>
  <c r="BG95" i="11"/>
  <c r="BF95" i="11"/>
  <c r="T95" i="11"/>
  <c r="R95" i="11"/>
  <c r="P95" i="11"/>
  <c r="BK95" i="11"/>
  <c r="J95" i="11"/>
  <c r="BE95" i="11"/>
  <c r="BI94" i="11"/>
  <c r="BH94" i="11"/>
  <c r="F36" i="11" s="1"/>
  <c r="BC64" i="1" s="1"/>
  <c r="BG94" i="11"/>
  <c r="F35" i="11"/>
  <c r="BB64" i="1" s="1"/>
  <c r="BF94" i="11"/>
  <c r="F34" i="11" s="1"/>
  <c r="BA64" i="1" s="1"/>
  <c r="T94" i="11"/>
  <c r="T93" i="11"/>
  <c r="T92" i="11" s="1"/>
  <c r="R94" i="11"/>
  <c r="R93" i="11"/>
  <c r="R92" i="11" s="1"/>
  <c r="R91" i="11" s="1"/>
  <c r="P94" i="11"/>
  <c r="P93" i="11"/>
  <c r="P92" i="11" s="1"/>
  <c r="P91" i="11" s="1"/>
  <c r="AU64" i="1" s="1"/>
  <c r="BK94" i="11"/>
  <c r="BK93" i="11" s="1"/>
  <c r="J94" i="11"/>
  <c r="BE94" i="11"/>
  <c r="F33" i="11" s="1"/>
  <c r="AZ64" i="1" s="1"/>
  <c r="J88" i="11"/>
  <c r="J87" i="11"/>
  <c r="F87" i="11"/>
  <c r="F85" i="11"/>
  <c r="E83" i="11"/>
  <c r="J55" i="11"/>
  <c r="J54" i="11"/>
  <c r="F54" i="11"/>
  <c r="F52" i="11"/>
  <c r="E50" i="11"/>
  <c r="J18" i="11"/>
  <c r="E18" i="11"/>
  <c r="F88" i="11"/>
  <c r="F55" i="11"/>
  <c r="J17" i="11"/>
  <c r="J12" i="11"/>
  <c r="J85" i="11"/>
  <c r="J52" i="11"/>
  <c r="E7" i="11"/>
  <c r="E81" i="11"/>
  <c r="E48" i="11"/>
  <c r="J37" i="10"/>
  <c r="J36" i="10"/>
  <c r="AY63" i="1"/>
  <c r="J35" i="10"/>
  <c r="AX63" i="1"/>
  <c r="BI103" i="10"/>
  <c r="BH103" i="10"/>
  <c r="BG103" i="10"/>
  <c r="BF103" i="10"/>
  <c r="T103" i="10"/>
  <c r="R103" i="10"/>
  <c r="P103" i="10"/>
  <c r="BK103" i="10"/>
  <c r="BK101" i="10" s="1"/>
  <c r="J101" i="10" s="1"/>
  <c r="J63" i="10" s="1"/>
  <c r="J103" i="10"/>
  <c r="BE103" i="10"/>
  <c r="BI102" i="10"/>
  <c r="BH102" i="10"/>
  <c r="BG102" i="10"/>
  <c r="BF102" i="10"/>
  <c r="T102" i="10"/>
  <c r="T101" i="10"/>
  <c r="R102" i="10"/>
  <c r="R101" i="10"/>
  <c r="P102" i="10"/>
  <c r="P101" i="10"/>
  <c r="BK102" i="10"/>
  <c r="J102" i="10"/>
  <c r="BE102" i="10" s="1"/>
  <c r="BI100" i="10"/>
  <c r="BH100" i="10"/>
  <c r="BG100" i="10"/>
  <c r="BF100" i="10"/>
  <c r="T100" i="10"/>
  <c r="R100" i="10"/>
  <c r="P100" i="10"/>
  <c r="BK100" i="10"/>
  <c r="J100" i="10"/>
  <c r="BE100" i="10"/>
  <c r="BI99" i="10"/>
  <c r="BH99" i="10"/>
  <c r="BG99" i="10"/>
  <c r="BF99" i="10"/>
  <c r="T99" i="10"/>
  <c r="R99" i="10"/>
  <c r="P99" i="10"/>
  <c r="BK99" i="10"/>
  <c r="J99" i="10"/>
  <c r="BE99" i="10"/>
  <c r="BI98" i="10"/>
  <c r="BH98" i="10"/>
  <c r="BG98" i="10"/>
  <c r="BF98" i="10"/>
  <c r="T98" i="10"/>
  <c r="R98" i="10"/>
  <c r="P98" i="10"/>
  <c r="BK98" i="10"/>
  <c r="J98" i="10"/>
  <c r="BE98" i="10"/>
  <c r="BI97" i="10"/>
  <c r="BH97" i="10"/>
  <c r="BG97" i="10"/>
  <c r="BF97" i="10"/>
  <c r="T97" i="10"/>
  <c r="R97" i="10"/>
  <c r="P97" i="10"/>
  <c r="BK97" i="10"/>
  <c r="J97" i="10"/>
  <c r="BE97" i="10"/>
  <c r="BI96" i="10"/>
  <c r="BH96" i="10"/>
  <c r="BG96" i="10"/>
  <c r="BF96" i="10"/>
  <c r="T96" i="10"/>
  <c r="R96" i="10"/>
  <c r="P96" i="10"/>
  <c r="BK96" i="10"/>
  <c r="J96" i="10"/>
  <c r="BE96" i="10"/>
  <c r="BI95" i="10"/>
  <c r="BH95" i="10"/>
  <c r="BG95" i="10"/>
  <c r="BF95" i="10"/>
  <c r="T95" i="10"/>
  <c r="R95" i="10"/>
  <c r="P95" i="10"/>
  <c r="BK95" i="10"/>
  <c r="J95" i="10"/>
  <c r="BE95" i="10"/>
  <c r="BI94" i="10"/>
  <c r="BH94" i="10"/>
  <c r="BG94" i="10"/>
  <c r="BF94" i="10"/>
  <c r="T94" i="10"/>
  <c r="R94" i="10"/>
  <c r="R91" i="10" s="1"/>
  <c r="P94" i="10"/>
  <c r="BK94" i="10"/>
  <c r="J94" i="10"/>
  <c r="BE94" i="10"/>
  <c r="BI93" i="10"/>
  <c r="BH93" i="10"/>
  <c r="BG93" i="10"/>
  <c r="BF93" i="10"/>
  <c r="T93" i="10"/>
  <c r="R93" i="10"/>
  <c r="P93" i="10"/>
  <c r="BK93" i="10"/>
  <c r="BK91" i="10" s="1"/>
  <c r="J91" i="10" s="1"/>
  <c r="J62" i="10" s="1"/>
  <c r="J93" i="10"/>
  <c r="BE93" i="10"/>
  <c r="BI92" i="10"/>
  <c r="BH92" i="10"/>
  <c r="BG92" i="10"/>
  <c r="BF92" i="10"/>
  <c r="T92" i="10"/>
  <c r="T91" i="10"/>
  <c r="R92" i="10"/>
  <c r="P92" i="10"/>
  <c r="P91" i="10"/>
  <c r="BK92" i="10"/>
  <c r="J92" i="10"/>
  <c r="BE92" i="10" s="1"/>
  <c r="BI90" i="10"/>
  <c r="BH90" i="10"/>
  <c r="BG90" i="10"/>
  <c r="BF90" i="10"/>
  <c r="T90" i="10"/>
  <c r="R90" i="10"/>
  <c r="P90" i="10"/>
  <c r="BK90" i="10"/>
  <c r="J90" i="10"/>
  <c r="BE90" i="10"/>
  <c r="BI89" i="10"/>
  <c r="BH89" i="10"/>
  <c r="BG89" i="10"/>
  <c r="BF89" i="10"/>
  <c r="T89" i="10"/>
  <c r="R89" i="10"/>
  <c r="P89" i="10"/>
  <c r="BK89" i="10"/>
  <c r="J89" i="10"/>
  <c r="BE89" i="10"/>
  <c r="BI88" i="10"/>
  <c r="BH88" i="10"/>
  <c r="BG88" i="10"/>
  <c r="BF88" i="10"/>
  <c r="T88" i="10"/>
  <c r="R88" i="10"/>
  <c r="R85" i="10" s="1"/>
  <c r="R84" i="10" s="1"/>
  <c r="R83" i="10" s="1"/>
  <c r="P88" i="10"/>
  <c r="BK88" i="10"/>
  <c r="J88" i="10"/>
  <c r="BE88" i="10"/>
  <c r="BI87" i="10"/>
  <c r="BH87" i="10"/>
  <c r="BG87" i="10"/>
  <c r="BF87" i="10"/>
  <c r="T87" i="10"/>
  <c r="R87" i="10"/>
  <c r="P87" i="10"/>
  <c r="BK87" i="10"/>
  <c r="J87" i="10"/>
  <c r="BE87" i="10"/>
  <c r="BI86" i="10"/>
  <c r="F37" i="10"/>
  <c r="BD63" i="1" s="1"/>
  <c r="BH86" i="10"/>
  <c r="F36" i="10" s="1"/>
  <c r="BC63" i="1" s="1"/>
  <c r="BG86" i="10"/>
  <c r="F35" i="10"/>
  <c r="BB63" i="1" s="1"/>
  <c r="BF86" i="10"/>
  <c r="J34" i="10" s="1"/>
  <c r="AW63" i="1" s="1"/>
  <c r="T86" i="10"/>
  <c r="T85" i="10"/>
  <c r="T84" i="10" s="1"/>
  <c r="T83" i="10" s="1"/>
  <c r="R86" i="10"/>
  <c r="P86" i="10"/>
  <c r="P85" i="10"/>
  <c r="P84" i="10" s="1"/>
  <c r="P83" i="10" s="1"/>
  <c r="AU63" i="1" s="1"/>
  <c r="BK86" i="10"/>
  <c r="BK85" i="10" s="1"/>
  <c r="J86" i="10"/>
  <c r="BE86" i="10" s="1"/>
  <c r="J80" i="10"/>
  <c r="J79" i="10"/>
  <c r="F79" i="10"/>
  <c r="F77" i="10"/>
  <c r="E75" i="10"/>
  <c r="J55" i="10"/>
  <c r="J54" i="10"/>
  <c r="F54" i="10"/>
  <c r="F52" i="10"/>
  <c r="E50" i="10"/>
  <c r="J18" i="10"/>
  <c r="E18" i="10"/>
  <c r="F80" i="10" s="1"/>
  <c r="J17" i="10"/>
  <c r="J12" i="10"/>
  <c r="J77" i="10" s="1"/>
  <c r="E7" i="10"/>
  <c r="E48" i="10" s="1"/>
  <c r="E73" i="10"/>
  <c r="J37" i="9"/>
  <c r="J36" i="9"/>
  <c r="AY62" i="1"/>
  <c r="J35" i="9"/>
  <c r="AX62" i="1"/>
  <c r="BI116" i="9"/>
  <c r="BH116" i="9"/>
  <c r="BG116" i="9"/>
  <c r="BF116" i="9"/>
  <c r="T116" i="9"/>
  <c r="R116" i="9"/>
  <c r="R112" i="9" s="1"/>
  <c r="P116" i="9"/>
  <c r="BK116" i="9"/>
  <c r="J116" i="9"/>
  <c r="BE116" i="9"/>
  <c r="BI114" i="9"/>
  <c r="BH114" i="9"/>
  <c r="BG114" i="9"/>
  <c r="BF114" i="9"/>
  <c r="T114" i="9"/>
  <c r="R114" i="9"/>
  <c r="P114" i="9"/>
  <c r="BK114" i="9"/>
  <c r="BK112" i="9" s="1"/>
  <c r="J112" i="9" s="1"/>
  <c r="J62" i="9" s="1"/>
  <c r="J114" i="9"/>
  <c r="BE114" i="9"/>
  <c r="BI113" i="9"/>
  <c r="BH113" i="9"/>
  <c r="BG113" i="9"/>
  <c r="BF113" i="9"/>
  <c r="T113" i="9"/>
  <c r="T112" i="9"/>
  <c r="R113" i="9"/>
  <c r="P113" i="9"/>
  <c r="P112" i="9"/>
  <c r="BK113" i="9"/>
  <c r="J113" i="9"/>
  <c r="BE113" i="9" s="1"/>
  <c r="BI111" i="9"/>
  <c r="BH111" i="9"/>
  <c r="BG111" i="9"/>
  <c r="BF111" i="9"/>
  <c r="T111" i="9"/>
  <c r="R111" i="9"/>
  <c r="P111" i="9"/>
  <c r="BK111" i="9"/>
  <c r="J111" i="9"/>
  <c r="BE111" i="9"/>
  <c r="BI110" i="9"/>
  <c r="BH110" i="9"/>
  <c r="BG110" i="9"/>
  <c r="BF110" i="9"/>
  <c r="T110" i="9"/>
  <c r="R110" i="9"/>
  <c r="P110" i="9"/>
  <c r="BK110" i="9"/>
  <c r="J110" i="9"/>
  <c r="BE110" i="9"/>
  <c r="BI109" i="9"/>
  <c r="BH109" i="9"/>
  <c r="BG109" i="9"/>
  <c r="BF109" i="9"/>
  <c r="T109" i="9"/>
  <c r="R109" i="9"/>
  <c r="P109" i="9"/>
  <c r="BK109" i="9"/>
  <c r="J109" i="9"/>
  <c r="BE109" i="9"/>
  <c r="BI108" i="9"/>
  <c r="BH108" i="9"/>
  <c r="BG108" i="9"/>
  <c r="BF108" i="9"/>
  <c r="T108" i="9"/>
  <c r="R108" i="9"/>
  <c r="P108" i="9"/>
  <c r="BK108" i="9"/>
  <c r="J108" i="9"/>
  <c r="BE108" i="9"/>
  <c r="BI107" i="9"/>
  <c r="BH107" i="9"/>
  <c r="BG107" i="9"/>
  <c r="BF107" i="9"/>
  <c r="T107" i="9"/>
  <c r="R107" i="9"/>
  <c r="P107" i="9"/>
  <c r="BK107" i="9"/>
  <c r="J107" i="9"/>
  <c r="BE107" i="9"/>
  <c r="BI106" i="9"/>
  <c r="BH106" i="9"/>
  <c r="BG106" i="9"/>
  <c r="BF106" i="9"/>
  <c r="T106" i="9"/>
  <c r="R106" i="9"/>
  <c r="P106" i="9"/>
  <c r="BK106" i="9"/>
  <c r="J106" i="9"/>
  <c r="BE106" i="9"/>
  <c r="BI105" i="9"/>
  <c r="BH105" i="9"/>
  <c r="BG105" i="9"/>
  <c r="BF105" i="9"/>
  <c r="T105" i="9"/>
  <c r="R105" i="9"/>
  <c r="P105" i="9"/>
  <c r="BK105" i="9"/>
  <c r="J105" i="9"/>
  <c r="BE105" i="9"/>
  <c r="BI104" i="9"/>
  <c r="BH104" i="9"/>
  <c r="BG104" i="9"/>
  <c r="BF104" i="9"/>
  <c r="T104" i="9"/>
  <c r="R104" i="9"/>
  <c r="P104" i="9"/>
  <c r="BK104" i="9"/>
  <c r="J104" i="9"/>
  <c r="BE104" i="9"/>
  <c r="BI103" i="9"/>
  <c r="BH103" i="9"/>
  <c r="BG103" i="9"/>
  <c r="BF103" i="9"/>
  <c r="T103" i="9"/>
  <c r="R103" i="9"/>
  <c r="P103" i="9"/>
  <c r="BK103" i="9"/>
  <c r="J103" i="9"/>
  <c r="BE103" i="9"/>
  <c r="BI102" i="9"/>
  <c r="BH102" i="9"/>
  <c r="BG102" i="9"/>
  <c r="BF102" i="9"/>
  <c r="T102" i="9"/>
  <c r="R102" i="9"/>
  <c r="P102" i="9"/>
  <c r="BK102" i="9"/>
  <c r="J102" i="9"/>
  <c r="BE102" i="9"/>
  <c r="BI101" i="9"/>
  <c r="BH101" i="9"/>
  <c r="BG101" i="9"/>
  <c r="BF101" i="9"/>
  <c r="T101" i="9"/>
  <c r="R101" i="9"/>
  <c r="P101" i="9"/>
  <c r="BK101" i="9"/>
  <c r="J101" i="9"/>
  <c r="BE101" i="9"/>
  <c r="BI100" i="9"/>
  <c r="BH100" i="9"/>
  <c r="BG100" i="9"/>
  <c r="BF100" i="9"/>
  <c r="T100" i="9"/>
  <c r="R100" i="9"/>
  <c r="P100" i="9"/>
  <c r="BK100" i="9"/>
  <c r="J100" i="9"/>
  <c r="BE100" i="9"/>
  <c r="BI99" i="9"/>
  <c r="BH99" i="9"/>
  <c r="BG99" i="9"/>
  <c r="BF99" i="9"/>
  <c r="T99" i="9"/>
  <c r="R99" i="9"/>
  <c r="P99" i="9"/>
  <c r="BK99" i="9"/>
  <c r="J99" i="9"/>
  <c r="BE99" i="9"/>
  <c r="BI98" i="9"/>
  <c r="BH98" i="9"/>
  <c r="BG98" i="9"/>
  <c r="BF98" i="9"/>
  <c r="T98" i="9"/>
  <c r="R98" i="9"/>
  <c r="P98" i="9"/>
  <c r="BK98" i="9"/>
  <c r="J98" i="9"/>
  <c r="BE98" i="9"/>
  <c r="BI97" i="9"/>
  <c r="BH97" i="9"/>
  <c r="BG97" i="9"/>
  <c r="BF97" i="9"/>
  <c r="T97" i="9"/>
  <c r="R97" i="9"/>
  <c r="P97" i="9"/>
  <c r="BK97" i="9"/>
  <c r="J97" i="9"/>
  <c r="BE97" i="9"/>
  <c r="BI96" i="9"/>
  <c r="BH96" i="9"/>
  <c r="BG96" i="9"/>
  <c r="BF96" i="9"/>
  <c r="T96" i="9"/>
  <c r="R96" i="9"/>
  <c r="P96" i="9"/>
  <c r="BK96" i="9"/>
  <c r="J96" i="9"/>
  <c r="BE96" i="9"/>
  <c r="BI95" i="9"/>
  <c r="BH95" i="9"/>
  <c r="BG95" i="9"/>
  <c r="BF95" i="9"/>
  <c r="T95" i="9"/>
  <c r="R95" i="9"/>
  <c r="P95" i="9"/>
  <c r="BK95" i="9"/>
  <c r="J95" i="9"/>
  <c r="BE95" i="9"/>
  <c r="BI94" i="9"/>
  <c r="BH94" i="9"/>
  <c r="BG94" i="9"/>
  <c r="BF94" i="9"/>
  <c r="T94" i="9"/>
  <c r="R94" i="9"/>
  <c r="P94" i="9"/>
  <c r="BK94" i="9"/>
  <c r="J94" i="9"/>
  <c r="BE94" i="9"/>
  <c r="BI93" i="9"/>
  <c r="BH93" i="9"/>
  <c r="BG93" i="9"/>
  <c r="BF93" i="9"/>
  <c r="T93" i="9"/>
  <c r="R93" i="9"/>
  <c r="P93" i="9"/>
  <c r="BK93" i="9"/>
  <c r="J93" i="9"/>
  <c r="BE93" i="9"/>
  <c r="BI92" i="9"/>
  <c r="BH92" i="9"/>
  <c r="BG92" i="9"/>
  <c r="BF92" i="9"/>
  <c r="T92" i="9"/>
  <c r="R92" i="9"/>
  <c r="P92" i="9"/>
  <c r="BK92" i="9"/>
  <c r="J92" i="9"/>
  <c r="BE92" i="9"/>
  <c r="BI91" i="9"/>
  <c r="BH91" i="9"/>
  <c r="BG91" i="9"/>
  <c r="BF91" i="9"/>
  <c r="T91" i="9"/>
  <c r="R91" i="9"/>
  <c r="P91" i="9"/>
  <c r="BK91" i="9"/>
  <c r="J91" i="9"/>
  <c r="BE91" i="9"/>
  <c r="BI90" i="9"/>
  <c r="BH90" i="9"/>
  <c r="BG90" i="9"/>
  <c r="BF90" i="9"/>
  <c r="T90" i="9"/>
  <c r="R90" i="9"/>
  <c r="P90" i="9"/>
  <c r="BK90" i="9"/>
  <c r="J90" i="9"/>
  <c r="BE90" i="9"/>
  <c r="BI89" i="9"/>
  <c r="BH89" i="9"/>
  <c r="BG89" i="9"/>
  <c r="BF89" i="9"/>
  <c r="T89" i="9"/>
  <c r="R89" i="9"/>
  <c r="P89" i="9"/>
  <c r="BK89" i="9"/>
  <c r="J89" i="9"/>
  <c r="BE89" i="9"/>
  <c r="BI88" i="9"/>
  <c r="BH88" i="9"/>
  <c r="BG88" i="9"/>
  <c r="BF88" i="9"/>
  <c r="T88" i="9"/>
  <c r="R88" i="9"/>
  <c r="P88" i="9"/>
  <c r="BK88" i="9"/>
  <c r="J88" i="9"/>
  <c r="BE88" i="9"/>
  <c r="BI87" i="9"/>
  <c r="BH87" i="9"/>
  <c r="BG87" i="9"/>
  <c r="BF87" i="9"/>
  <c r="T87" i="9"/>
  <c r="R87" i="9"/>
  <c r="R84" i="9" s="1"/>
  <c r="R83" i="9" s="1"/>
  <c r="R82" i="9" s="1"/>
  <c r="P87" i="9"/>
  <c r="BK87" i="9"/>
  <c r="J87" i="9"/>
  <c r="BE87" i="9"/>
  <c r="BI86" i="9"/>
  <c r="BH86" i="9"/>
  <c r="BG86" i="9"/>
  <c r="BF86" i="9"/>
  <c r="T86" i="9"/>
  <c r="R86" i="9"/>
  <c r="P86" i="9"/>
  <c r="BK86" i="9"/>
  <c r="J86" i="9"/>
  <c r="BE86" i="9"/>
  <c r="BI85" i="9"/>
  <c r="F37" i="9"/>
  <c r="BD62" i="1" s="1"/>
  <c r="BH85" i="9"/>
  <c r="F36" i="9" s="1"/>
  <c r="BC62" i="1" s="1"/>
  <c r="BG85" i="9"/>
  <c r="F35" i="9"/>
  <c r="BB62" i="1" s="1"/>
  <c r="BF85" i="9"/>
  <c r="J34" i="9" s="1"/>
  <c r="AW62" i="1" s="1"/>
  <c r="T85" i="9"/>
  <c r="T84" i="9"/>
  <c r="T83" i="9" s="1"/>
  <c r="T82" i="9" s="1"/>
  <c r="R85" i="9"/>
  <c r="P85" i="9"/>
  <c r="P84" i="9"/>
  <c r="P83" i="9" s="1"/>
  <c r="P82" i="9" s="1"/>
  <c r="AU62" i="1" s="1"/>
  <c r="BK85" i="9"/>
  <c r="BK84" i="9" s="1"/>
  <c r="J85" i="9"/>
  <c r="BE85" i="9" s="1"/>
  <c r="J79" i="9"/>
  <c r="J78" i="9"/>
  <c r="F78" i="9"/>
  <c r="F76" i="9"/>
  <c r="E74" i="9"/>
  <c r="J55" i="9"/>
  <c r="J54" i="9"/>
  <c r="F54" i="9"/>
  <c r="F52" i="9"/>
  <c r="E50" i="9"/>
  <c r="J18" i="9"/>
  <c r="E18" i="9"/>
  <c r="F79" i="9" s="1"/>
  <c r="J17" i="9"/>
  <c r="J12" i="9"/>
  <c r="J76" i="9" s="1"/>
  <c r="E7" i="9"/>
  <c r="E48" i="9" s="1"/>
  <c r="E72" i="9"/>
  <c r="J37" i="8"/>
  <c r="J36" i="8"/>
  <c r="AY61" i="1"/>
  <c r="J35" i="8"/>
  <c r="AX61" i="1"/>
  <c r="BI163" i="8"/>
  <c r="BH163" i="8"/>
  <c r="BG163" i="8"/>
  <c r="BF163" i="8"/>
  <c r="T163" i="8"/>
  <c r="R163" i="8"/>
  <c r="P163" i="8"/>
  <c r="BK163" i="8"/>
  <c r="J163" i="8"/>
  <c r="BE163" i="8"/>
  <c r="BI162" i="8"/>
  <c r="BH162" i="8"/>
  <c r="BG162" i="8"/>
  <c r="BF162" i="8"/>
  <c r="T162" i="8"/>
  <c r="R162" i="8"/>
  <c r="P162" i="8"/>
  <c r="BK162" i="8"/>
  <c r="J162" i="8"/>
  <c r="BE162" i="8"/>
  <c r="BI160" i="8"/>
  <c r="BH160" i="8"/>
  <c r="BG160" i="8"/>
  <c r="BF160" i="8"/>
  <c r="T160" i="8"/>
  <c r="R160" i="8"/>
  <c r="P160" i="8"/>
  <c r="BK160" i="8"/>
  <c r="J160" i="8"/>
  <c r="BE160" i="8"/>
  <c r="BI159" i="8"/>
  <c r="BH159" i="8"/>
  <c r="BG159" i="8"/>
  <c r="BF159" i="8"/>
  <c r="T159" i="8"/>
  <c r="T158" i="8"/>
  <c r="R159" i="8"/>
  <c r="R158" i="8"/>
  <c r="P159" i="8"/>
  <c r="P158" i="8"/>
  <c r="BK159" i="8"/>
  <c r="BK158" i="8"/>
  <c r="J158" i="8" s="1"/>
  <c r="J66" i="8" s="1"/>
  <c r="J159" i="8"/>
  <c r="BE159" i="8" s="1"/>
  <c r="BI156" i="8"/>
  <c r="BH156" i="8"/>
  <c r="BG156" i="8"/>
  <c r="BF156" i="8"/>
  <c r="T156" i="8"/>
  <c r="R156" i="8"/>
  <c r="P156" i="8"/>
  <c r="BK156" i="8"/>
  <c r="J156" i="8"/>
  <c r="BE156" i="8"/>
  <c r="BI154" i="8"/>
  <c r="BH154" i="8"/>
  <c r="BG154" i="8"/>
  <c r="BF154" i="8"/>
  <c r="T154" i="8"/>
  <c r="R154" i="8"/>
  <c r="P154" i="8"/>
  <c r="BK154" i="8"/>
  <c r="J154" i="8"/>
  <c r="BE154" i="8"/>
  <c r="BI152" i="8"/>
  <c r="BH152" i="8"/>
  <c r="BG152" i="8"/>
  <c r="BF152" i="8"/>
  <c r="T152" i="8"/>
  <c r="R152" i="8"/>
  <c r="P152" i="8"/>
  <c r="BK152" i="8"/>
  <c r="J152" i="8"/>
  <c r="BE152" i="8"/>
  <c r="BI150" i="8"/>
  <c r="BH150" i="8"/>
  <c r="BG150" i="8"/>
  <c r="BF150" i="8"/>
  <c r="T150" i="8"/>
  <c r="R150" i="8"/>
  <c r="P150" i="8"/>
  <c r="BK150" i="8"/>
  <c r="J150" i="8"/>
  <c r="BE150" i="8"/>
  <c r="BI148" i="8"/>
  <c r="BH148" i="8"/>
  <c r="BG148" i="8"/>
  <c r="BF148" i="8"/>
  <c r="T148" i="8"/>
  <c r="R148" i="8"/>
  <c r="P148" i="8"/>
  <c r="BK148" i="8"/>
  <c r="J148" i="8"/>
  <c r="BE148" i="8"/>
  <c r="BI146" i="8"/>
  <c r="BH146" i="8"/>
  <c r="BG146" i="8"/>
  <c r="BF146" i="8"/>
  <c r="T146" i="8"/>
  <c r="R146" i="8"/>
  <c r="P146" i="8"/>
  <c r="BK146" i="8"/>
  <c r="J146" i="8"/>
  <c r="BE146" i="8"/>
  <c r="BI144" i="8"/>
  <c r="BH144" i="8"/>
  <c r="BG144" i="8"/>
  <c r="BF144" i="8"/>
  <c r="T144" i="8"/>
  <c r="R144" i="8"/>
  <c r="P144" i="8"/>
  <c r="BK144" i="8"/>
  <c r="J144" i="8"/>
  <c r="BE144" i="8"/>
  <c r="BI142" i="8"/>
  <c r="BH142" i="8"/>
  <c r="BG142" i="8"/>
  <c r="BF142" i="8"/>
  <c r="T142" i="8"/>
  <c r="R142" i="8"/>
  <c r="R138" i="8" s="1"/>
  <c r="P142" i="8"/>
  <c r="BK142" i="8"/>
  <c r="J142" i="8"/>
  <c r="BE142" i="8"/>
  <c r="BI140" i="8"/>
  <c r="BH140" i="8"/>
  <c r="BG140" i="8"/>
  <c r="BF140" i="8"/>
  <c r="T140" i="8"/>
  <c r="R140" i="8"/>
  <c r="P140" i="8"/>
  <c r="BK140" i="8"/>
  <c r="BK138" i="8" s="1"/>
  <c r="J138" i="8" s="1"/>
  <c r="J65" i="8" s="1"/>
  <c r="J140" i="8"/>
  <c r="BE140" i="8"/>
  <c r="BI139" i="8"/>
  <c r="BH139" i="8"/>
  <c r="BG139" i="8"/>
  <c r="BF139" i="8"/>
  <c r="T139" i="8"/>
  <c r="T138" i="8"/>
  <c r="R139" i="8"/>
  <c r="P139" i="8"/>
  <c r="P138" i="8"/>
  <c r="BK139" i="8"/>
  <c r="J139" i="8"/>
  <c r="BE139" i="8" s="1"/>
  <c r="BI137" i="8"/>
  <c r="BH137" i="8"/>
  <c r="BG137" i="8"/>
  <c r="BF137" i="8"/>
  <c r="T137" i="8"/>
  <c r="R137" i="8"/>
  <c r="P137" i="8"/>
  <c r="BK137" i="8"/>
  <c r="J137" i="8"/>
  <c r="BE137" i="8"/>
  <c r="BI136" i="8"/>
  <c r="BH136" i="8"/>
  <c r="BG136" i="8"/>
  <c r="BF136" i="8"/>
  <c r="T136" i="8"/>
  <c r="R136" i="8"/>
  <c r="P136" i="8"/>
  <c r="BK136" i="8"/>
  <c r="J136" i="8"/>
  <c r="BE136" i="8"/>
  <c r="BI135" i="8"/>
  <c r="BH135" i="8"/>
  <c r="BG135" i="8"/>
  <c r="BF135" i="8"/>
  <c r="T135" i="8"/>
  <c r="R135" i="8"/>
  <c r="P135" i="8"/>
  <c r="BK135" i="8"/>
  <c r="J135" i="8"/>
  <c r="BE135" i="8"/>
  <c r="BI134" i="8"/>
  <c r="BH134" i="8"/>
  <c r="BG134" i="8"/>
  <c r="BF134" i="8"/>
  <c r="T134" i="8"/>
  <c r="R134" i="8"/>
  <c r="P134" i="8"/>
  <c r="BK134" i="8"/>
  <c r="J134" i="8"/>
  <c r="BE134" i="8"/>
  <c r="BI133" i="8"/>
  <c r="BH133" i="8"/>
  <c r="BG133" i="8"/>
  <c r="BF133" i="8"/>
  <c r="T133" i="8"/>
  <c r="R133" i="8"/>
  <c r="P133" i="8"/>
  <c r="BK133" i="8"/>
  <c r="J133" i="8"/>
  <c r="BE133" i="8"/>
  <c r="BI132" i="8"/>
  <c r="BH132" i="8"/>
  <c r="BG132" i="8"/>
  <c r="BF132" i="8"/>
  <c r="T132" i="8"/>
  <c r="R132" i="8"/>
  <c r="P132" i="8"/>
  <c r="BK132" i="8"/>
  <c r="J132" i="8"/>
  <c r="BE132" i="8"/>
  <c r="BI131" i="8"/>
  <c r="BH131" i="8"/>
  <c r="BG131" i="8"/>
  <c r="BF131" i="8"/>
  <c r="T131" i="8"/>
  <c r="R131" i="8"/>
  <c r="P131" i="8"/>
  <c r="BK131" i="8"/>
  <c r="J131" i="8"/>
  <c r="BE131" i="8"/>
  <c r="BI130" i="8"/>
  <c r="BH130" i="8"/>
  <c r="BG130" i="8"/>
  <c r="BF130" i="8"/>
  <c r="T130" i="8"/>
  <c r="R130" i="8"/>
  <c r="P130" i="8"/>
  <c r="BK130" i="8"/>
  <c r="J130" i="8"/>
  <c r="BE130" i="8"/>
  <c r="BI129" i="8"/>
  <c r="BH129" i="8"/>
  <c r="BG129" i="8"/>
  <c r="BF129" i="8"/>
  <c r="T129" i="8"/>
  <c r="R129" i="8"/>
  <c r="P129" i="8"/>
  <c r="BK129" i="8"/>
  <c r="J129" i="8"/>
  <c r="BE129" i="8"/>
  <c r="BI128" i="8"/>
  <c r="BH128" i="8"/>
  <c r="BG128" i="8"/>
  <c r="BF128" i="8"/>
  <c r="T128" i="8"/>
  <c r="R128" i="8"/>
  <c r="P128" i="8"/>
  <c r="BK128" i="8"/>
  <c r="J128" i="8"/>
  <c r="BE128" i="8"/>
  <c r="BI127" i="8"/>
  <c r="BH127" i="8"/>
  <c r="BG127" i="8"/>
  <c r="BF127" i="8"/>
  <c r="T127" i="8"/>
  <c r="R127" i="8"/>
  <c r="P127" i="8"/>
  <c r="BK127" i="8"/>
  <c r="J127" i="8"/>
  <c r="BE127" i="8"/>
  <c r="BI126" i="8"/>
  <c r="BH126" i="8"/>
  <c r="BG126" i="8"/>
  <c r="BF126" i="8"/>
  <c r="T126" i="8"/>
  <c r="R126" i="8"/>
  <c r="P126" i="8"/>
  <c r="BK126" i="8"/>
  <c r="J126" i="8"/>
  <c r="BE126" i="8"/>
  <c r="BI125" i="8"/>
  <c r="BH125" i="8"/>
  <c r="BG125" i="8"/>
  <c r="BF125" i="8"/>
  <c r="T125" i="8"/>
  <c r="R125" i="8"/>
  <c r="R122" i="8" s="1"/>
  <c r="P125" i="8"/>
  <c r="BK125" i="8"/>
  <c r="J125" i="8"/>
  <c r="BE125" i="8"/>
  <c r="BI124" i="8"/>
  <c r="BH124" i="8"/>
  <c r="BG124" i="8"/>
  <c r="BF124" i="8"/>
  <c r="T124" i="8"/>
  <c r="R124" i="8"/>
  <c r="P124" i="8"/>
  <c r="BK124" i="8"/>
  <c r="BK122" i="8" s="1"/>
  <c r="J122" i="8" s="1"/>
  <c r="J64" i="8" s="1"/>
  <c r="J124" i="8"/>
  <c r="BE124" i="8"/>
  <c r="BI123" i="8"/>
  <c r="BH123" i="8"/>
  <c r="BG123" i="8"/>
  <c r="BF123" i="8"/>
  <c r="T123" i="8"/>
  <c r="T122" i="8"/>
  <c r="R123" i="8"/>
  <c r="P123" i="8"/>
  <c r="P122" i="8"/>
  <c r="BK123" i="8"/>
  <c r="J123" i="8"/>
  <c r="BE123" i="8" s="1"/>
  <c r="BI121" i="8"/>
  <c r="BH121" i="8"/>
  <c r="BG121" i="8"/>
  <c r="BF121" i="8"/>
  <c r="T121" i="8"/>
  <c r="R121" i="8"/>
  <c r="P121" i="8"/>
  <c r="BK121" i="8"/>
  <c r="J121" i="8"/>
  <c r="BE121" i="8"/>
  <c r="BI120" i="8"/>
  <c r="BH120" i="8"/>
  <c r="BG120" i="8"/>
  <c r="BF120" i="8"/>
  <c r="T120" i="8"/>
  <c r="R120" i="8"/>
  <c r="P120" i="8"/>
  <c r="BK120" i="8"/>
  <c r="J120" i="8"/>
  <c r="BE120" i="8"/>
  <c r="BI119" i="8"/>
  <c r="BH119" i="8"/>
  <c r="BG119" i="8"/>
  <c r="BF119" i="8"/>
  <c r="T119" i="8"/>
  <c r="R119" i="8"/>
  <c r="P119" i="8"/>
  <c r="BK119" i="8"/>
  <c r="J119" i="8"/>
  <c r="BE119" i="8"/>
  <c r="BI118" i="8"/>
  <c r="BH118" i="8"/>
  <c r="BG118" i="8"/>
  <c r="BF118" i="8"/>
  <c r="T118" i="8"/>
  <c r="R118" i="8"/>
  <c r="P118" i="8"/>
  <c r="BK118" i="8"/>
  <c r="J118" i="8"/>
  <c r="BE118" i="8"/>
  <c r="BI117" i="8"/>
  <c r="BH117" i="8"/>
  <c r="BG117" i="8"/>
  <c r="BF117" i="8"/>
  <c r="T117" i="8"/>
  <c r="R117" i="8"/>
  <c r="P117" i="8"/>
  <c r="BK117" i="8"/>
  <c r="J117" i="8"/>
  <c r="BE117" i="8"/>
  <c r="BI116" i="8"/>
  <c r="BH116" i="8"/>
  <c r="BG116" i="8"/>
  <c r="BF116" i="8"/>
  <c r="T116" i="8"/>
  <c r="R116" i="8"/>
  <c r="P116" i="8"/>
  <c r="BK116" i="8"/>
  <c r="J116" i="8"/>
  <c r="BE116" i="8"/>
  <c r="BI115" i="8"/>
  <c r="BH115" i="8"/>
  <c r="BG115" i="8"/>
  <c r="BF115" i="8"/>
  <c r="T115" i="8"/>
  <c r="R115" i="8"/>
  <c r="P115" i="8"/>
  <c r="BK115" i="8"/>
  <c r="J115" i="8"/>
  <c r="BE115" i="8"/>
  <c r="BI114" i="8"/>
  <c r="BH114" i="8"/>
  <c r="BG114" i="8"/>
  <c r="BF114" i="8"/>
  <c r="T114" i="8"/>
  <c r="R114" i="8"/>
  <c r="P114" i="8"/>
  <c r="BK114" i="8"/>
  <c r="J114" i="8"/>
  <c r="BE114" i="8"/>
  <c r="BI113" i="8"/>
  <c r="BH113" i="8"/>
  <c r="BG113" i="8"/>
  <c r="BF113" i="8"/>
  <c r="T113" i="8"/>
  <c r="R113" i="8"/>
  <c r="P113" i="8"/>
  <c r="BK113" i="8"/>
  <c r="J113" i="8"/>
  <c r="BE113" i="8"/>
  <c r="BI112" i="8"/>
  <c r="BH112" i="8"/>
  <c r="BG112" i="8"/>
  <c r="BF112" i="8"/>
  <c r="T112" i="8"/>
  <c r="T111" i="8"/>
  <c r="R112" i="8"/>
  <c r="R111" i="8"/>
  <c r="P112" i="8"/>
  <c r="P111" i="8"/>
  <c r="BK112" i="8"/>
  <c r="BK111" i="8"/>
  <c r="J111" i="8" s="1"/>
  <c r="J63" i="8" s="1"/>
  <c r="J112" i="8"/>
  <c r="BE112" i="8" s="1"/>
  <c r="BI110" i="8"/>
  <c r="BH110" i="8"/>
  <c r="BG110" i="8"/>
  <c r="BF110" i="8"/>
  <c r="T110" i="8"/>
  <c r="R110" i="8"/>
  <c r="P110" i="8"/>
  <c r="BK110" i="8"/>
  <c r="J110" i="8"/>
  <c r="BE110" i="8"/>
  <c r="BI109" i="8"/>
  <c r="BH109" i="8"/>
  <c r="BG109" i="8"/>
  <c r="BF109" i="8"/>
  <c r="T109" i="8"/>
  <c r="R109" i="8"/>
  <c r="P109" i="8"/>
  <c r="BK109" i="8"/>
  <c r="J109" i="8"/>
  <c r="BE109" i="8"/>
  <c r="BI108" i="8"/>
  <c r="BH108" i="8"/>
  <c r="BG108" i="8"/>
  <c r="BF108" i="8"/>
  <c r="T108" i="8"/>
  <c r="R108" i="8"/>
  <c r="P108" i="8"/>
  <c r="BK108" i="8"/>
  <c r="J108" i="8"/>
  <c r="BE108" i="8"/>
  <c r="BI107" i="8"/>
  <c r="BH107" i="8"/>
  <c r="BG107" i="8"/>
  <c r="BF107" i="8"/>
  <c r="T107" i="8"/>
  <c r="R107" i="8"/>
  <c r="P107" i="8"/>
  <c r="BK107" i="8"/>
  <c r="J107" i="8"/>
  <c r="BE107" i="8"/>
  <c r="BI106" i="8"/>
  <c r="BH106" i="8"/>
  <c r="BG106" i="8"/>
  <c r="BF106" i="8"/>
  <c r="T106" i="8"/>
  <c r="R106" i="8"/>
  <c r="P106" i="8"/>
  <c r="BK106" i="8"/>
  <c r="J106" i="8"/>
  <c r="BE106" i="8"/>
  <c r="BI105" i="8"/>
  <c r="BH105" i="8"/>
  <c r="BG105" i="8"/>
  <c r="BF105" i="8"/>
  <c r="T105" i="8"/>
  <c r="R105" i="8"/>
  <c r="P105" i="8"/>
  <c r="BK105" i="8"/>
  <c r="J105" i="8"/>
  <c r="BE105" i="8"/>
  <c r="BI104" i="8"/>
  <c r="BH104" i="8"/>
  <c r="BG104" i="8"/>
  <c r="BF104" i="8"/>
  <c r="T104" i="8"/>
  <c r="R104" i="8"/>
  <c r="P104" i="8"/>
  <c r="BK104" i="8"/>
  <c r="J104" i="8"/>
  <c r="BE104" i="8"/>
  <c r="BI103" i="8"/>
  <c r="BH103" i="8"/>
  <c r="BG103" i="8"/>
  <c r="BF103" i="8"/>
  <c r="T103" i="8"/>
  <c r="R103" i="8"/>
  <c r="P103" i="8"/>
  <c r="BK103" i="8"/>
  <c r="J103" i="8"/>
  <c r="BE103" i="8"/>
  <c r="BI102" i="8"/>
  <c r="BH102" i="8"/>
  <c r="BG102" i="8"/>
  <c r="BF102" i="8"/>
  <c r="T102" i="8"/>
  <c r="R102" i="8"/>
  <c r="P102" i="8"/>
  <c r="BK102" i="8"/>
  <c r="J102" i="8"/>
  <c r="BE102" i="8"/>
  <c r="BI101" i="8"/>
  <c r="BH101" i="8"/>
  <c r="BG101" i="8"/>
  <c r="BF101" i="8"/>
  <c r="T101" i="8"/>
  <c r="R101" i="8"/>
  <c r="P101" i="8"/>
  <c r="BK101" i="8"/>
  <c r="J101" i="8"/>
  <c r="BE101" i="8"/>
  <c r="BI100" i="8"/>
  <c r="BH100" i="8"/>
  <c r="BG100" i="8"/>
  <c r="BF100" i="8"/>
  <c r="T100" i="8"/>
  <c r="R100" i="8"/>
  <c r="P100" i="8"/>
  <c r="BK100" i="8"/>
  <c r="J100" i="8"/>
  <c r="BE100" i="8"/>
  <c r="BI99" i="8"/>
  <c r="BH99" i="8"/>
  <c r="BG99" i="8"/>
  <c r="BF99" i="8"/>
  <c r="T99" i="8"/>
  <c r="R99" i="8"/>
  <c r="P99" i="8"/>
  <c r="BK99" i="8"/>
  <c r="J99" i="8"/>
  <c r="BE99" i="8"/>
  <c r="BI98" i="8"/>
  <c r="BH98" i="8"/>
  <c r="BG98" i="8"/>
  <c r="BF98" i="8"/>
  <c r="T98" i="8"/>
  <c r="R98" i="8"/>
  <c r="P98" i="8"/>
  <c r="BK98" i="8"/>
  <c r="J98" i="8"/>
  <c r="BE98" i="8"/>
  <c r="BI97" i="8"/>
  <c r="BH97" i="8"/>
  <c r="BG97" i="8"/>
  <c r="BF97" i="8"/>
  <c r="T97" i="8"/>
  <c r="R97" i="8"/>
  <c r="P97" i="8"/>
  <c r="BK97" i="8"/>
  <c r="J97" i="8"/>
  <c r="BE97" i="8"/>
  <c r="BI96" i="8"/>
  <c r="BH96" i="8"/>
  <c r="BG96" i="8"/>
  <c r="BF96" i="8"/>
  <c r="T96" i="8"/>
  <c r="R96" i="8"/>
  <c r="P96" i="8"/>
  <c r="BK96" i="8"/>
  <c r="J96" i="8"/>
  <c r="BE96" i="8"/>
  <c r="BI95" i="8"/>
  <c r="BH95" i="8"/>
  <c r="BG95" i="8"/>
  <c r="BF95" i="8"/>
  <c r="T95" i="8"/>
  <c r="R95" i="8"/>
  <c r="P95" i="8"/>
  <c r="BK95" i="8"/>
  <c r="J95" i="8"/>
  <c r="BE95" i="8"/>
  <c r="BI94" i="8"/>
  <c r="BH94" i="8"/>
  <c r="BG94" i="8"/>
  <c r="BF94" i="8"/>
  <c r="T94" i="8"/>
  <c r="R94" i="8"/>
  <c r="P94" i="8"/>
  <c r="BK94" i="8"/>
  <c r="J94" i="8"/>
  <c r="BE94" i="8"/>
  <c r="BI93" i="8"/>
  <c r="BH93" i="8"/>
  <c r="BG93" i="8"/>
  <c r="BF93" i="8"/>
  <c r="T93" i="8"/>
  <c r="R93" i="8"/>
  <c r="P93" i="8"/>
  <c r="BK93" i="8"/>
  <c r="J93" i="8"/>
  <c r="BE93" i="8"/>
  <c r="BI92" i="8"/>
  <c r="BH92" i="8"/>
  <c r="BG92" i="8"/>
  <c r="BF92" i="8"/>
  <c r="T92" i="8"/>
  <c r="T91" i="8"/>
  <c r="R92" i="8"/>
  <c r="R91" i="8"/>
  <c r="P92" i="8"/>
  <c r="P91" i="8"/>
  <c r="BK92" i="8"/>
  <c r="BK91" i="8"/>
  <c r="J91" i="8" s="1"/>
  <c r="J62" i="8" s="1"/>
  <c r="J92" i="8"/>
  <c r="BE92" i="8" s="1"/>
  <c r="BI89" i="8"/>
  <c r="F37" i="8"/>
  <c r="BD61" i="1" s="1"/>
  <c r="BH89" i="8"/>
  <c r="F36" i="8" s="1"/>
  <c r="BC61" i="1" s="1"/>
  <c r="BG89" i="8"/>
  <c r="F35" i="8"/>
  <c r="BB61" i="1" s="1"/>
  <c r="BF89" i="8"/>
  <c r="F34" i="8" s="1"/>
  <c r="BA61" i="1" s="1"/>
  <c r="T89" i="8"/>
  <c r="T88" i="8"/>
  <c r="T87" i="8" s="1"/>
  <c r="T86" i="8" s="1"/>
  <c r="R89" i="8"/>
  <c r="R88" i="8"/>
  <c r="P89" i="8"/>
  <c r="P88" i="8"/>
  <c r="P87" i="8" s="1"/>
  <c r="P86" i="8" s="1"/>
  <c r="AU61" i="1" s="1"/>
  <c r="BK89" i="8"/>
  <c r="BK88" i="8" s="1"/>
  <c r="J89" i="8"/>
  <c r="BE89" i="8" s="1"/>
  <c r="J83" i="8"/>
  <c r="J82" i="8"/>
  <c r="F82" i="8"/>
  <c r="F80" i="8"/>
  <c r="E78" i="8"/>
  <c r="J55" i="8"/>
  <c r="J54" i="8"/>
  <c r="F54" i="8"/>
  <c r="F52" i="8"/>
  <c r="E50" i="8"/>
  <c r="J18" i="8"/>
  <c r="E18" i="8"/>
  <c r="F83" i="8" s="1"/>
  <c r="F55" i="8"/>
  <c r="J17" i="8"/>
  <c r="J12" i="8"/>
  <c r="J80" i="8" s="1"/>
  <c r="J52" i="8"/>
  <c r="E7" i="8"/>
  <c r="E76" i="8"/>
  <c r="E48" i="8"/>
  <c r="J37" i="7"/>
  <c r="J36" i="7"/>
  <c r="AY60" i="1"/>
  <c r="J35" i="7"/>
  <c r="AX60" i="1"/>
  <c r="BI120" i="7"/>
  <c r="BH120" i="7"/>
  <c r="BG120" i="7"/>
  <c r="BF120" i="7"/>
  <c r="T120" i="7"/>
  <c r="R120" i="7"/>
  <c r="P120" i="7"/>
  <c r="BK120" i="7"/>
  <c r="J120" i="7"/>
  <c r="BE120" i="7"/>
  <c r="BI119" i="7"/>
  <c r="BH119" i="7"/>
  <c r="BG119" i="7"/>
  <c r="BF119" i="7"/>
  <c r="T119" i="7"/>
  <c r="R119" i="7"/>
  <c r="P119" i="7"/>
  <c r="BK119" i="7"/>
  <c r="J119" i="7"/>
  <c r="BE119" i="7"/>
  <c r="BI118" i="7"/>
  <c r="BH118" i="7"/>
  <c r="BG118" i="7"/>
  <c r="BF118" i="7"/>
  <c r="T118" i="7"/>
  <c r="R118" i="7"/>
  <c r="P118" i="7"/>
  <c r="BK118" i="7"/>
  <c r="J118" i="7"/>
  <c r="BE118" i="7"/>
  <c r="BI117" i="7"/>
  <c r="BH117" i="7"/>
  <c r="BG117" i="7"/>
  <c r="BF117" i="7"/>
  <c r="T117" i="7"/>
  <c r="R117" i="7"/>
  <c r="P117" i="7"/>
  <c r="BK117" i="7"/>
  <c r="J117" i="7"/>
  <c r="BE117" i="7"/>
  <c r="BI116" i="7"/>
  <c r="BH116" i="7"/>
  <c r="BG116" i="7"/>
  <c r="BF116" i="7"/>
  <c r="T116" i="7"/>
  <c r="R116" i="7"/>
  <c r="P116" i="7"/>
  <c r="BK116" i="7"/>
  <c r="J116" i="7"/>
  <c r="BE116" i="7"/>
  <c r="BI115" i="7"/>
  <c r="BH115" i="7"/>
  <c r="BG115" i="7"/>
  <c r="BF115" i="7"/>
  <c r="T115" i="7"/>
  <c r="R115" i="7"/>
  <c r="R112" i="7" s="1"/>
  <c r="P115" i="7"/>
  <c r="BK115" i="7"/>
  <c r="J115" i="7"/>
  <c r="BE115" i="7"/>
  <c r="BI114" i="7"/>
  <c r="BH114" i="7"/>
  <c r="BG114" i="7"/>
  <c r="BF114" i="7"/>
  <c r="T114" i="7"/>
  <c r="R114" i="7"/>
  <c r="P114" i="7"/>
  <c r="BK114" i="7"/>
  <c r="BK112" i="7" s="1"/>
  <c r="J112" i="7" s="1"/>
  <c r="J62" i="7" s="1"/>
  <c r="J114" i="7"/>
  <c r="BE114" i="7"/>
  <c r="BI113" i="7"/>
  <c r="BH113" i="7"/>
  <c r="BG113" i="7"/>
  <c r="BF113" i="7"/>
  <c r="T113" i="7"/>
  <c r="T112" i="7"/>
  <c r="R113" i="7"/>
  <c r="P113" i="7"/>
  <c r="P112" i="7"/>
  <c r="BK113" i="7"/>
  <c r="J113" i="7"/>
  <c r="BE113" i="7" s="1"/>
  <c r="BI110" i="7"/>
  <c r="BH110" i="7"/>
  <c r="BG110" i="7"/>
  <c r="BF110" i="7"/>
  <c r="T110" i="7"/>
  <c r="R110" i="7"/>
  <c r="P110" i="7"/>
  <c r="BK110" i="7"/>
  <c r="J110" i="7"/>
  <c r="BE110" i="7"/>
  <c r="BI109" i="7"/>
  <c r="BH109" i="7"/>
  <c r="BG109" i="7"/>
  <c r="BF109" i="7"/>
  <c r="T109" i="7"/>
  <c r="R109" i="7"/>
  <c r="P109" i="7"/>
  <c r="BK109" i="7"/>
  <c r="J109" i="7"/>
  <c r="BE109" i="7"/>
  <c r="BI108" i="7"/>
  <c r="BH108" i="7"/>
  <c r="BG108" i="7"/>
  <c r="BF108" i="7"/>
  <c r="T108" i="7"/>
  <c r="R108" i="7"/>
  <c r="P108" i="7"/>
  <c r="BK108" i="7"/>
  <c r="J108" i="7"/>
  <c r="BE108" i="7"/>
  <c r="BI106" i="7"/>
  <c r="BH106" i="7"/>
  <c r="BG106" i="7"/>
  <c r="BF106" i="7"/>
  <c r="T106" i="7"/>
  <c r="R106" i="7"/>
  <c r="P106" i="7"/>
  <c r="BK106" i="7"/>
  <c r="J106" i="7"/>
  <c r="BE106" i="7"/>
  <c r="BI105" i="7"/>
  <c r="BH105" i="7"/>
  <c r="BG105" i="7"/>
  <c r="BF105" i="7"/>
  <c r="T105" i="7"/>
  <c r="R105" i="7"/>
  <c r="P105" i="7"/>
  <c r="BK105" i="7"/>
  <c r="J105" i="7"/>
  <c r="BE105" i="7"/>
  <c r="BI103" i="7"/>
  <c r="BH103" i="7"/>
  <c r="BG103" i="7"/>
  <c r="BF103" i="7"/>
  <c r="T103" i="7"/>
  <c r="R103" i="7"/>
  <c r="P103" i="7"/>
  <c r="BK103" i="7"/>
  <c r="J103" i="7"/>
  <c r="BE103" i="7"/>
  <c r="BI101" i="7"/>
  <c r="BH101" i="7"/>
  <c r="BG101" i="7"/>
  <c r="BF101" i="7"/>
  <c r="T101" i="7"/>
  <c r="R101" i="7"/>
  <c r="P101" i="7"/>
  <c r="BK101" i="7"/>
  <c r="J101" i="7"/>
  <c r="BE101" i="7"/>
  <c r="BI99" i="7"/>
  <c r="BH99" i="7"/>
  <c r="BG99" i="7"/>
  <c r="BF99" i="7"/>
  <c r="T99" i="7"/>
  <c r="R99" i="7"/>
  <c r="P99" i="7"/>
  <c r="BK99" i="7"/>
  <c r="J99" i="7"/>
  <c r="BE99" i="7"/>
  <c r="BI98" i="7"/>
  <c r="BH98" i="7"/>
  <c r="BG98" i="7"/>
  <c r="BF98" i="7"/>
  <c r="T98" i="7"/>
  <c r="R98" i="7"/>
  <c r="P98" i="7"/>
  <c r="BK98" i="7"/>
  <c r="J98" i="7"/>
  <c r="BE98" i="7"/>
  <c r="BI97" i="7"/>
  <c r="BH97" i="7"/>
  <c r="BG97" i="7"/>
  <c r="BF97" i="7"/>
  <c r="T97" i="7"/>
  <c r="R97" i="7"/>
  <c r="P97" i="7"/>
  <c r="BK97" i="7"/>
  <c r="J97" i="7"/>
  <c r="BE97" i="7"/>
  <c r="BI96" i="7"/>
  <c r="BH96" i="7"/>
  <c r="BG96" i="7"/>
  <c r="BF96" i="7"/>
  <c r="T96" i="7"/>
  <c r="R96" i="7"/>
  <c r="P96" i="7"/>
  <c r="BK96" i="7"/>
  <c r="J96" i="7"/>
  <c r="BE96" i="7"/>
  <c r="BI95" i="7"/>
  <c r="BH95" i="7"/>
  <c r="BG95" i="7"/>
  <c r="BF95" i="7"/>
  <c r="T95" i="7"/>
  <c r="R95" i="7"/>
  <c r="P95" i="7"/>
  <c r="BK95" i="7"/>
  <c r="J95" i="7"/>
  <c r="BE95" i="7"/>
  <c r="BI94" i="7"/>
  <c r="BH94" i="7"/>
  <c r="BG94" i="7"/>
  <c r="BF94" i="7"/>
  <c r="T94" i="7"/>
  <c r="R94" i="7"/>
  <c r="P94" i="7"/>
  <c r="BK94" i="7"/>
  <c r="J94" i="7"/>
  <c r="BE94" i="7"/>
  <c r="BI93" i="7"/>
  <c r="BH93" i="7"/>
  <c r="BG93" i="7"/>
  <c r="BF93" i="7"/>
  <c r="T93" i="7"/>
  <c r="R93" i="7"/>
  <c r="P93" i="7"/>
  <c r="BK93" i="7"/>
  <c r="J93" i="7"/>
  <c r="BE93" i="7"/>
  <c r="BI92" i="7"/>
  <c r="BH92" i="7"/>
  <c r="BG92" i="7"/>
  <c r="BF92" i="7"/>
  <c r="T92" i="7"/>
  <c r="R92" i="7"/>
  <c r="P92" i="7"/>
  <c r="BK92" i="7"/>
  <c r="J92" i="7"/>
  <c r="BE92" i="7"/>
  <c r="BI91" i="7"/>
  <c r="BH91" i="7"/>
  <c r="BG91" i="7"/>
  <c r="BF91" i="7"/>
  <c r="T91" i="7"/>
  <c r="R91" i="7"/>
  <c r="P91" i="7"/>
  <c r="BK91" i="7"/>
  <c r="J91" i="7"/>
  <c r="BE91" i="7"/>
  <c r="BI90" i="7"/>
  <c r="BH90" i="7"/>
  <c r="BG90" i="7"/>
  <c r="BF90" i="7"/>
  <c r="T90" i="7"/>
  <c r="R90" i="7"/>
  <c r="P90" i="7"/>
  <c r="BK90" i="7"/>
  <c r="J90" i="7"/>
  <c r="BE90" i="7"/>
  <c r="BI89" i="7"/>
  <c r="BH89" i="7"/>
  <c r="BG89" i="7"/>
  <c r="BF89" i="7"/>
  <c r="T89" i="7"/>
  <c r="R89" i="7"/>
  <c r="P89" i="7"/>
  <c r="BK89" i="7"/>
  <c r="J89" i="7"/>
  <c r="BE89" i="7"/>
  <c r="BI88" i="7"/>
  <c r="BH88" i="7"/>
  <c r="BG88" i="7"/>
  <c r="BF88" i="7"/>
  <c r="T88" i="7"/>
  <c r="R88" i="7"/>
  <c r="R84" i="7" s="1"/>
  <c r="P88" i="7"/>
  <c r="BK88" i="7"/>
  <c r="J88" i="7"/>
  <c r="BE88" i="7"/>
  <c r="BI86" i="7"/>
  <c r="BH86" i="7"/>
  <c r="BG86" i="7"/>
  <c r="BF86" i="7"/>
  <c r="T86" i="7"/>
  <c r="R86" i="7"/>
  <c r="P86" i="7"/>
  <c r="BK86" i="7"/>
  <c r="J86" i="7"/>
  <c r="BE86" i="7"/>
  <c r="BI85" i="7"/>
  <c r="F37" i="7"/>
  <c r="BD60" i="1" s="1"/>
  <c r="BH85" i="7"/>
  <c r="F36" i="7" s="1"/>
  <c r="BC60" i="1" s="1"/>
  <c r="BG85" i="7"/>
  <c r="F35" i="7"/>
  <c r="BB60" i="1" s="1"/>
  <c r="BF85" i="7"/>
  <c r="J34" i="7" s="1"/>
  <c r="AW60" i="1" s="1"/>
  <c r="T85" i="7"/>
  <c r="T84" i="7"/>
  <c r="T83" i="7" s="1"/>
  <c r="T82" i="7" s="1"/>
  <c r="R85" i="7"/>
  <c r="P85" i="7"/>
  <c r="P84" i="7"/>
  <c r="P83" i="7" s="1"/>
  <c r="P82" i="7" s="1"/>
  <c r="AU60" i="1" s="1"/>
  <c r="BK85" i="7"/>
  <c r="BK84" i="7" s="1"/>
  <c r="J85" i="7"/>
  <c r="BE85" i="7" s="1"/>
  <c r="J79" i="7"/>
  <c r="J78" i="7"/>
  <c r="F78" i="7"/>
  <c r="F76" i="7"/>
  <c r="E74" i="7"/>
  <c r="J55" i="7"/>
  <c r="J54" i="7"/>
  <c r="F54" i="7"/>
  <c r="F52" i="7"/>
  <c r="E50" i="7"/>
  <c r="J18" i="7"/>
  <c r="E18" i="7"/>
  <c r="F79" i="7" s="1"/>
  <c r="J17" i="7"/>
  <c r="J12" i="7"/>
  <c r="J76" i="7" s="1"/>
  <c r="E7" i="7"/>
  <c r="E48" i="7" s="1"/>
  <c r="E72" i="7"/>
  <c r="J37" i="6"/>
  <c r="J36" i="6"/>
  <c r="AY59" i="1"/>
  <c r="J35" i="6"/>
  <c r="AX59" i="1"/>
  <c r="BI122" i="6"/>
  <c r="BH122" i="6"/>
  <c r="BG122" i="6"/>
  <c r="BF122" i="6"/>
  <c r="T122" i="6"/>
  <c r="R122" i="6"/>
  <c r="P122" i="6"/>
  <c r="BK122" i="6"/>
  <c r="J122" i="6"/>
  <c r="BE122" i="6"/>
  <c r="BI121" i="6"/>
  <c r="BH121" i="6"/>
  <c r="BG121" i="6"/>
  <c r="BF121" i="6"/>
  <c r="T121" i="6"/>
  <c r="T120" i="6"/>
  <c r="R121" i="6"/>
  <c r="R120" i="6"/>
  <c r="P121" i="6"/>
  <c r="P120" i="6"/>
  <c r="BK121" i="6"/>
  <c r="BK120" i="6"/>
  <c r="J120" i="6" s="1"/>
  <c r="J65" i="6" s="1"/>
  <c r="J121" i="6"/>
  <c r="BE121" i="6" s="1"/>
  <c r="BI119" i="6"/>
  <c r="BH119" i="6"/>
  <c r="BG119" i="6"/>
  <c r="BF119" i="6"/>
  <c r="T119" i="6"/>
  <c r="R119" i="6"/>
  <c r="P119" i="6"/>
  <c r="BK119" i="6"/>
  <c r="J119" i="6"/>
  <c r="BE119" i="6"/>
  <c r="BI118" i="6"/>
  <c r="BH118" i="6"/>
  <c r="BG118" i="6"/>
  <c r="BF118" i="6"/>
  <c r="T118" i="6"/>
  <c r="R118" i="6"/>
  <c r="P118" i="6"/>
  <c r="BK118" i="6"/>
  <c r="J118" i="6"/>
  <c r="BE118" i="6"/>
  <c r="BI117" i="6"/>
  <c r="BH117" i="6"/>
  <c r="BG117" i="6"/>
  <c r="BF117" i="6"/>
  <c r="T117" i="6"/>
  <c r="R117" i="6"/>
  <c r="P117" i="6"/>
  <c r="BK117" i="6"/>
  <c r="J117" i="6"/>
  <c r="BE117" i="6"/>
  <c r="BI116" i="6"/>
  <c r="BH116" i="6"/>
  <c r="BG116" i="6"/>
  <c r="BF116" i="6"/>
  <c r="T116" i="6"/>
  <c r="R116" i="6"/>
  <c r="P116" i="6"/>
  <c r="BK116" i="6"/>
  <c r="J116" i="6"/>
  <c r="BE116" i="6"/>
  <c r="BI115" i="6"/>
  <c r="BH115" i="6"/>
  <c r="BG115" i="6"/>
  <c r="BF115" i="6"/>
  <c r="T115" i="6"/>
  <c r="R115" i="6"/>
  <c r="P115" i="6"/>
  <c r="BK115" i="6"/>
  <c r="J115" i="6"/>
  <c r="BE115" i="6"/>
  <c r="BI114" i="6"/>
  <c r="BH114" i="6"/>
  <c r="BG114" i="6"/>
  <c r="BF114" i="6"/>
  <c r="T114" i="6"/>
  <c r="R114" i="6"/>
  <c r="P114" i="6"/>
  <c r="BK114" i="6"/>
  <c r="J114" i="6"/>
  <c r="BE114" i="6"/>
  <c r="BI113" i="6"/>
  <c r="BH113" i="6"/>
  <c r="BG113" i="6"/>
  <c r="BF113" i="6"/>
  <c r="T113" i="6"/>
  <c r="R113" i="6"/>
  <c r="P113" i="6"/>
  <c r="BK113" i="6"/>
  <c r="J113" i="6"/>
  <c r="BE113" i="6"/>
  <c r="BI112" i="6"/>
  <c r="BH112" i="6"/>
  <c r="BG112" i="6"/>
  <c r="BF112" i="6"/>
  <c r="T112" i="6"/>
  <c r="R112" i="6"/>
  <c r="R109" i="6" s="1"/>
  <c r="P112" i="6"/>
  <c r="BK112" i="6"/>
  <c r="J112" i="6"/>
  <c r="BE112" i="6"/>
  <c r="BI111" i="6"/>
  <c r="BH111" i="6"/>
  <c r="BG111" i="6"/>
  <c r="BF111" i="6"/>
  <c r="T111" i="6"/>
  <c r="R111" i="6"/>
  <c r="P111" i="6"/>
  <c r="BK111" i="6"/>
  <c r="BK109" i="6" s="1"/>
  <c r="J109" i="6" s="1"/>
  <c r="J64" i="6" s="1"/>
  <c r="J111" i="6"/>
  <c r="BE111" i="6"/>
  <c r="BI110" i="6"/>
  <c r="BH110" i="6"/>
  <c r="BG110" i="6"/>
  <c r="BF110" i="6"/>
  <c r="T110" i="6"/>
  <c r="T109" i="6"/>
  <c r="R110" i="6"/>
  <c r="P110" i="6"/>
  <c r="P109" i="6"/>
  <c r="BK110" i="6"/>
  <c r="J110" i="6"/>
  <c r="BE110" i="6" s="1"/>
  <c r="BI108" i="6"/>
  <c r="BH108" i="6"/>
  <c r="BG108" i="6"/>
  <c r="BF108" i="6"/>
  <c r="T108" i="6"/>
  <c r="R108" i="6"/>
  <c r="P108" i="6"/>
  <c r="BK108" i="6"/>
  <c r="J108" i="6"/>
  <c r="BE108" i="6"/>
  <c r="BI107" i="6"/>
  <c r="BH107" i="6"/>
  <c r="BG107" i="6"/>
  <c r="BF107" i="6"/>
  <c r="T107" i="6"/>
  <c r="R107" i="6"/>
  <c r="P107" i="6"/>
  <c r="BK107" i="6"/>
  <c r="J107" i="6"/>
  <c r="BE107" i="6"/>
  <c r="BI106" i="6"/>
  <c r="BH106" i="6"/>
  <c r="BG106" i="6"/>
  <c r="BF106" i="6"/>
  <c r="T106" i="6"/>
  <c r="R106" i="6"/>
  <c r="P106" i="6"/>
  <c r="BK106" i="6"/>
  <c r="J106" i="6"/>
  <c r="BE106" i="6"/>
  <c r="BI105" i="6"/>
  <c r="BH105" i="6"/>
  <c r="BG105" i="6"/>
  <c r="BF105" i="6"/>
  <c r="T105" i="6"/>
  <c r="R105" i="6"/>
  <c r="P105" i="6"/>
  <c r="BK105" i="6"/>
  <c r="J105" i="6"/>
  <c r="BE105" i="6"/>
  <c r="BI104" i="6"/>
  <c r="BH104" i="6"/>
  <c r="BG104" i="6"/>
  <c r="BF104" i="6"/>
  <c r="T104" i="6"/>
  <c r="R104" i="6"/>
  <c r="P104" i="6"/>
  <c r="BK104" i="6"/>
  <c r="J104" i="6"/>
  <c r="BE104" i="6"/>
  <c r="BI103" i="6"/>
  <c r="BH103" i="6"/>
  <c r="BG103" i="6"/>
  <c r="BF103" i="6"/>
  <c r="T103" i="6"/>
  <c r="R103" i="6"/>
  <c r="P103" i="6"/>
  <c r="BK103" i="6"/>
  <c r="J103" i="6"/>
  <c r="BE103" i="6"/>
  <c r="BI102" i="6"/>
  <c r="BH102" i="6"/>
  <c r="BG102" i="6"/>
  <c r="BF102" i="6"/>
  <c r="T102" i="6"/>
  <c r="R102" i="6"/>
  <c r="P102" i="6"/>
  <c r="BK102" i="6"/>
  <c r="J102" i="6"/>
  <c r="BE102" i="6"/>
  <c r="BI101" i="6"/>
  <c r="BH101" i="6"/>
  <c r="BG101" i="6"/>
  <c r="BF101" i="6"/>
  <c r="T101" i="6"/>
  <c r="T100" i="6"/>
  <c r="R101" i="6"/>
  <c r="R100" i="6"/>
  <c r="P101" i="6"/>
  <c r="P100" i="6"/>
  <c r="BK101" i="6"/>
  <c r="BK100" i="6"/>
  <c r="J100" i="6" s="1"/>
  <c r="J63" i="6" s="1"/>
  <c r="J101" i="6"/>
  <c r="BE101" i="6" s="1"/>
  <c r="BI99" i="6"/>
  <c r="BH99" i="6"/>
  <c r="BG99" i="6"/>
  <c r="BF99" i="6"/>
  <c r="T99" i="6"/>
  <c r="R99" i="6"/>
  <c r="P99" i="6"/>
  <c r="BK99" i="6"/>
  <c r="J99" i="6"/>
  <c r="BE99" i="6"/>
  <c r="BI98" i="6"/>
  <c r="BH98" i="6"/>
  <c r="BG98" i="6"/>
  <c r="BF98" i="6"/>
  <c r="T98" i="6"/>
  <c r="R98" i="6"/>
  <c r="R95" i="6" s="1"/>
  <c r="P98" i="6"/>
  <c r="BK98" i="6"/>
  <c r="J98" i="6"/>
  <c r="BE98" i="6"/>
  <c r="BI97" i="6"/>
  <c r="BH97" i="6"/>
  <c r="BG97" i="6"/>
  <c r="BF97" i="6"/>
  <c r="T97" i="6"/>
  <c r="R97" i="6"/>
  <c r="P97" i="6"/>
  <c r="BK97" i="6"/>
  <c r="BK95" i="6" s="1"/>
  <c r="J95" i="6" s="1"/>
  <c r="J62" i="6" s="1"/>
  <c r="J97" i="6"/>
  <c r="BE97" i="6"/>
  <c r="BI96" i="6"/>
  <c r="BH96" i="6"/>
  <c r="BG96" i="6"/>
  <c r="BF96" i="6"/>
  <c r="T96" i="6"/>
  <c r="T95" i="6"/>
  <c r="R96" i="6"/>
  <c r="P96" i="6"/>
  <c r="P95" i="6"/>
  <c r="BK96" i="6"/>
  <c r="J96" i="6"/>
  <c r="BE96" i="6" s="1"/>
  <c r="BI94" i="6"/>
  <c r="BH94" i="6"/>
  <c r="BG94" i="6"/>
  <c r="BF94" i="6"/>
  <c r="T94" i="6"/>
  <c r="R94" i="6"/>
  <c r="P94" i="6"/>
  <c r="BK94" i="6"/>
  <c r="J94" i="6"/>
  <c r="BE94" i="6"/>
  <c r="BI93" i="6"/>
  <c r="BH93" i="6"/>
  <c r="BG93" i="6"/>
  <c r="BF93" i="6"/>
  <c r="T93" i="6"/>
  <c r="R93" i="6"/>
  <c r="P93" i="6"/>
  <c r="BK93" i="6"/>
  <c r="J93" i="6"/>
  <c r="BE93" i="6"/>
  <c r="BI92" i="6"/>
  <c r="BH92" i="6"/>
  <c r="BG92" i="6"/>
  <c r="BF92" i="6"/>
  <c r="T92" i="6"/>
  <c r="R92" i="6"/>
  <c r="P92" i="6"/>
  <c r="BK92" i="6"/>
  <c r="J92" i="6"/>
  <c r="BE92" i="6"/>
  <c r="BI91" i="6"/>
  <c r="BH91" i="6"/>
  <c r="BG91" i="6"/>
  <c r="BF91" i="6"/>
  <c r="T91" i="6"/>
  <c r="R91" i="6"/>
  <c r="P91" i="6"/>
  <c r="BK91" i="6"/>
  <c r="J91" i="6"/>
  <c r="BE91" i="6"/>
  <c r="BI90" i="6"/>
  <c r="BH90" i="6"/>
  <c r="BG90" i="6"/>
  <c r="BF90" i="6"/>
  <c r="T90" i="6"/>
  <c r="R90" i="6"/>
  <c r="R87" i="6" s="1"/>
  <c r="R86" i="6" s="1"/>
  <c r="R85" i="6" s="1"/>
  <c r="P90" i="6"/>
  <c r="BK90" i="6"/>
  <c r="J90" i="6"/>
  <c r="BE90" i="6"/>
  <c r="BI89" i="6"/>
  <c r="BH89" i="6"/>
  <c r="BG89" i="6"/>
  <c r="BF89" i="6"/>
  <c r="T89" i="6"/>
  <c r="R89" i="6"/>
  <c r="P89" i="6"/>
  <c r="BK89" i="6"/>
  <c r="J89" i="6"/>
  <c r="BE89" i="6"/>
  <c r="BI88" i="6"/>
  <c r="F37" i="6"/>
  <c r="BD59" i="1" s="1"/>
  <c r="BH88" i="6"/>
  <c r="F36" i="6" s="1"/>
  <c r="BC59" i="1" s="1"/>
  <c r="BG88" i="6"/>
  <c r="F35" i="6"/>
  <c r="BB59" i="1" s="1"/>
  <c r="BF88" i="6"/>
  <c r="J34" i="6" s="1"/>
  <c r="AW59" i="1" s="1"/>
  <c r="T88" i="6"/>
  <c r="T87" i="6"/>
  <c r="T86" i="6" s="1"/>
  <c r="T85" i="6" s="1"/>
  <c r="R88" i="6"/>
  <c r="P88" i="6"/>
  <c r="P87" i="6"/>
  <c r="P86" i="6" s="1"/>
  <c r="P85" i="6" s="1"/>
  <c r="AU59" i="1" s="1"/>
  <c r="BK88" i="6"/>
  <c r="BK87" i="6" s="1"/>
  <c r="J88" i="6"/>
  <c r="BE88" i="6" s="1"/>
  <c r="J82" i="6"/>
  <c r="J81" i="6"/>
  <c r="F81" i="6"/>
  <c r="F79" i="6"/>
  <c r="E77" i="6"/>
  <c r="J55" i="6"/>
  <c r="J54" i="6"/>
  <c r="F54" i="6"/>
  <c r="F52" i="6"/>
  <c r="E50" i="6"/>
  <c r="J18" i="6"/>
  <c r="E18" i="6"/>
  <c r="F82" i="6" s="1"/>
  <c r="J17" i="6"/>
  <c r="J12" i="6"/>
  <c r="J79" i="6" s="1"/>
  <c r="E7" i="6"/>
  <c r="E48" i="6" s="1"/>
  <c r="E75" i="6"/>
  <c r="J37" i="5"/>
  <c r="J36" i="5"/>
  <c r="AY58" i="1"/>
  <c r="J35" i="5"/>
  <c r="AX58" i="1"/>
  <c r="BI162" i="5"/>
  <c r="BH162" i="5"/>
  <c r="BG162" i="5"/>
  <c r="BF162" i="5"/>
  <c r="T162" i="5"/>
  <c r="R162" i="5"/>
  <c r="R159" i="5" s="1"/>
  <c r="P162" i="5"/>
  <c r="BK162" i="5"/>
  <c r="J162" i="5"/>
  <c r="BE162" i="5"/>
  <c r="BI161" i="5"/>
  <c r="BH161" i="5"/>
  <c r="BG161" i="5"/>
  <c r="BF161" i="5"/>
  <c r="T161" i="5"/>
  <c r="R161" i="5"/>
  <c r="P161" i="5"/>
  <c r="BK161" i="5"/>
  <c r="BK159" i="5" s="1"/>
  <c r="J159" i="5" s="1"/>
  <c r="J68" i="5" s="1"/>
  <c r="J161" i="5"/>
  <c r="BE161" i="5"/>
  <c r="BI160" i="5"/>
  <c r="BH160" i="5"/>
  <c r="BG160" i="5"/>
  <c r="BF160" i="5"/>
  <c r="T160" i="5"/>
  <c r="T159" i="5"/>
  <c r="R160" i="5"/>
  <c r="P160" i="5"/>
  <c r="P159" i="5"/>
  <c r="BK160" i="5"/>
  <c r="J160" i="5"/>
  <c r="BE160" i="5" s="1"/>
  <c r="BI158" i="5"/>
  <c r="BH158" i="5"/>
  <c r="BG158" i="5"/>
  <c r="BF158" i="5"/>
  <c r="T158" i="5"/>
  <c r="R158" i="5"/>
  <c r="P158" i="5"/>
  <c r="BK158" i="5"/>
  <c r="J158" i="5"/>
  <c r="BE158" i="5"/>
  <c r="BI157" i="5"/>
  <c r="BH157" i="5"/>
  <c r="BG157" i="5"/>
  <c r="BF157" i="5"/>
  <c r="T157" i="5"/>
  <c r="R157" i="5"/>
  <c r="P157" i="5"/>
  <c r="BK157" i="5"/>
  <c r="J157" i="5"/>
  <c r="BE157" i="5"/>
  <c r="BI156" i="5"/>
  <c r="BH156" i="5"/>
  <c r="BG156" i="5"/>
  <c r="BF156" i="5"/>
  <c r="T156" i="5"/>
  <c r="R156" i="5"/>
  <c r="P156" i="5"/>
  <c r="BK156" i="5"/>
  <c r="J156" i="5"/>
  <c r="BE156" i="5"/>
  <c r="BI155" i="5"/>
  <c r="BH155" i="5"/>
  <c r="BG155" i="5"/>
  <c r="BF155" i="5"/>
  <c r="T155" i="5"/>
  <c r="R155" i="5"/>
  <c r="P155" i="5"/>
  <c r="BK155" i="5"/>
  <c r="J155" i="5"/>
  <c r="BE155" i="5"/>
  <c r="BI154" i="5"/>
  <c r="BH154" i="5"/>
  <c r="BG154" i="5"/>
  <c r="BF154" i="5"/>
  <c r="T154" i="5"/>
  <c r="R154" i="5"/>
  <c r="P154" i="5"/>
  <c r="BK154" i="5"/>
  <c r="J154" i="5"/>
  <c r="BE154" i="5"/>
  <c r="BI153" i="5"/>
  <c r="BH153" i="5"/>
  <c r="BG153" i="5"/>
  <c r="BF153" i="5"/>
  <c r="T153" i="5"/>
  <c r="R153" i="5"/>
  <c r="P153" i="5"/>
  <c r="BK153" i="5"/>
  <c r="J153" i="5"/>
  <c r="BE153" i="5"/>
  <c r="BI152" i="5"/>
  <c r="BH152" i="5"/>
  <c r="BG152" i="5"/>
  <c r="BF152" i="5"/>
  <c r="T152" i="5"/>
  <c r="R152" i="5"/>
  <c r="P152" i="5"/>
  <c r="BK152" i="5"/>
  <c r="J152" i="5"/>
  <c r="BE152" i="5"/>
  <c r="BI151" i="5"/>
  <c r="BH151" i="5"/>
  <c r="BG151" i="5"/>
  <c r="BF151" i="5"/>
  <c r="T151" i="5"/>
  <c r="R151" i="5"/>
  <c r="P151" i="5"/>
  <c r="BK151" i="5"/>
  <c r="J151" i="5"/>
  <c r="BE151" i="5"/>
  <c r="BI150" i="5"/>
  <c r="BH150" i="5"/>
  <c r="BG150" i="5"/>
  <c r="BF150" i="5"/>
  <c r="T150" i="5"/>
  <c r="R150" i="5"/>
  <c r="P150" i="5"/>
  <c r="BK150" i="5"/>
  <c r="J150" i="5"/>
  <c r="BE150" i="5"/>
  <c r="BI149" i="5"/>
  <c r="BH149" i="5"/>
  <c r="BG149" i="5"/>
  <c r="BF149" i="5"/>
  <c r="T149" i="5"/>
  <c r="R149" i="5"/>
  <c r="P149" i="5"/>
  <c r="BK149" i="5"/>
  <c r="J149" i="5"/>
  <c r="BE149" i="5"/>
  <c r="BI148" i="5"/>
  <c r="BH148" i="5"/>
  <c r="BG148" i="5"/>
  <c r="BF148" i="5"/>
  <c r="T148" i="5"/>
  <c r="R148" i="5"/>
  <c r="P148" i="5"/>
  <c r="BK148" i="5"/>
  <c r="J148" i="5"/>
  <c r="BE148" i="5"/>
  <c r="BI147" i="5"/>
  <c r="BH147" i="5"/>
  <c r="BG147" i="5"/>
  <c r="BF147" i="5"/>
  <c r="T147" i="5"/>
  <c r="T146" i="5"/>
  <c r="R147" i="5"/>
  <c r="R146" i="5"/>
  <c r="P147" i="5"/>
  <c r="P146" i="5"/>
  <c r="BK147" i="5"/>
  <c r="BK146" i="5"/>
  <c r="J146" i="5" s="1"/>
  <c r="J67" i="5" s="1"/>
  <c r="J147" i="5"/>
  <c r="BE147" i="5" s="1"/>
  <c r="BI145" i="5"/>
  <c r="BH145" i="5"/>
  <c r="BG145" i="5"/>
  <c r="BF145" i="5"/>
  <c r="T145" i="5"/>
  <c r="R145" i="5"/>
  <c r="P145" i="5"/>
  <c r="BK145" i="5"/>
  <c r="J145" i="5"/>
  <c r="BE145" i="5"/>
  <c r="BI144" i="5"/>
  <c r="BH144" i="5"/>
  <c r="BG144" i="5"/>
  <c r="BF144" i="5"/>
  <c r="T144" i="5"/>
  <c r="R144" i="5"/>
  <c r="R132" i="5" s="1"/>
  <c r="P144" i="5"/>
  <c r="BK144" i="5"/>
  <c r="J144" i="5"/>
  <c r="BE144" i="5"/>
  <c r="BI143" i="5"/>
  <c r="BH143" i="5"/>
  <c r="BG143" i="5"/>
  <c r="BF143" i="5"/>
  <c r="T143" i="5"/>
  <c r="R143" i="5"/>
  <c r="P143" i="5"/>
  <c r="BK143" i="5"/>
  <c r="J143" i="5"/>
  <c r="BE143" i="5"/>
  <c r="BI142" i="5"/>
  <c r="BH142" i="5"/>
  <c r="BG142" i="5"/>
  <c r="BF142" i="5"/>
  <c r="T142" i="5"/>
  <c r="R142" i="5"/>
  <c r="P142" i="5"/>
  <c r="BK142" i="5"/>
  <c r="J142" i="5"/>
  <c r="BE142" i="5"/>
  <c r="BI141" i="5"/>
  <c r="BH141" i="5"/>
  <c r="BG141" i="5"/>
  <c r="BF141" i="5"/>
  <c r="T141" i="5"/>
  <c r="R141" i="5"/>
  <c r="P141" i="5"/>
  <c r="BK141" i="5"/>
  <c r="J141" i="5"/>
  <c r="BE141" i="5"/>
  <c r="BI140" i="5"/>
  <c r="BH140" i="5"/>
  <c r="BG140" i="5"/>
  <c r="BF140" i="5"/>
  <c r="T140" i="5"/>
  <c r="R140" i="5"/>
  <c r="P140" i="5"/>
  <c r="BK140" i="5"/>
  <c r="J140" i="5"/>
  <c r="BE140" i="5"/>
  <c r="BI139" i="5"/>
  <c r="BH139" i="5"/>
  <c r="BG139" i="5"/>
  <c r="BF139" i="5"/>
  <c r="T139" i="5"/>
  <c r="R139" i="5"/>
  <c r="P139" i="5"/>
  <c r="BK139" i="5"/>
  <c r="J139" i="5"/>
  <c r="BE139" i="5"/>
  <c r="BI138" i="5"/>
  <c r="BH138" i="5"/>
  <c r="BG138" i="5"/>
  <c r="BF138" i="5"/>
  <c r="T138" i="5"/>
  <c r="R138" i="5"/>
  <c r="P138" i="5"/>
  <c r="BK138" i="5"/>
  <c r="J138" i="5"/>
  <c r="BE138" i="5"/>
  <c r="BI137" i="5"/>
  <c r="BH137" i="5"/>
  <c r="BG137" i="5"/>
  <c r="BF137" i="5"/>
  <c r="T137" i="5"/>
  <c r="R137" i="5"/>
  <c r="P137" i="5"/>
  <c r="BK137" i="5"/>
  <c r="J137" i="5"/>
  <c r="BE137" i="5"/>
  <c r="BI136" i="5"/>
  <c r="BH136" i="5"/>
  <c r="BG136" i="5"/>
  <c r="BF136" i="5"/>
  <c r="T136" i="5"/>
  <c r="R136" i="5"/>
  <c r="P136" i="5"/>
  <c r="BK136" i="5"/>
  <c r="J136" i="5"/>
  <c r="BE136" i="5"/>
  <c r="BI135" i="5"/>
  <c r="BH135" i="5"/>
  <c r="BG135" i="5"/>
  <c r="BF135" i="5"/>
  <c r="T135" i="5"/>
  <c r="R135" i="5"/>
  <c r="P135" i="5"/>
  <c r="BK135" i="5"/>
  <c r="J135" i="5"/>
  <c r="BE135" i="5"/>
  <c r="BI134" i="5"/>
  <c r="BH134" i="5"/>
  <c r="BG134" i="5"/>
  <c r="BF134" i="5"/>
  <c r="T134" i="5"/>
  <c r="R134" i="5"/>
  <c r="P134" i="5"/>
  <c r="BK134" i="5"/>
  <c r="J134" i="5"/>
  <c r="BE134" i="5"/>
  <c r="BI133" i="5"/>
  <c r="BH133" i="5"/>
  <c r="BG133" i="5"/>
  <c r="BF133" i="5"/>
  <c r="T133" i="5"/>
  <c r="T132" i="5"/>
  <c r="R133" i="5"/>
  <c r="P133" i="5"/>
  <c r="P132" i="5"/>
  <c r="BK133" i="5"/>
  <c r="BK132" i="5"/>
  <c r="J132" i="5" s="1"/>
  <c r="J66" i="5" s="1"/>
  <c r="J133" i="5"/>
  <c r="BE133" i="5" s="1"/>
  <c r="BI131" i="5"/>
  <c r="BH131" i="5"/>
  <c r="BG131" i="5"/>
  <c r="BF131" i="5"/>
  <c r="T131" i="5"/>
  <c r="R131" i="5"/>
  <c r="P131" i="5"/>
  <c r="BK131" i="5"/>
  <c r="J131" i="5"/>
  <c r="BE131" i="5"/>
  <c r="BI130" i="5"/>
  <c r="BH130" i="5"/>
  <c r="BG130" i="5"/>
  <c r="BF130" i="5"/>
  <c r="T130" i="5"/>
  <c r="R130" i="5"/>
  <c r="P130" i="5"/>
  <c r="BK130" i="5"/>
  <c r="J130" i="5"/>
  <c r="BE130" i="5"/>
  <c r="BI129" i="5"/>
  <c r="BH129" i="5"/>
  <c r="BG129" i="5"/>
  <c r="BF129" i="5"/>
  <c r="T129" i="5"/>
  <c r="R129" i="5"/>
  <c r="P129" i="5"/>
  <c r="BK129" i="5"/>
  <c r="J129" i="5"/>
  <c r="BE129" i="5"/>
  <c r="BI128" i="5"/>
  <c r="BH128" i="5"/>
  <c r="BG128" i="5"/>
  <c r="BF128" i="5"/>
  <c r="T128" i="5"/>
  <c r="R128" i="5"/>
  <c r="P128" i="5"/>
  <c r="BK128" i="5"/>
  <c r="J128" i="5"/>
  <c r="BE128" i="5"/>
  <c r="BI127" i="5"/>
  <c r="BH127" i="5"/>
  <c r="BG127" i="5"/>
  <c r="BF127" i="5"/>
  <c r="T127" i="5"/>
  <c r="R127" i="5"/>
  <c r="P127" i="5"/>
  <c r="BK127" i="5"/>
  <c r="J127" i="5"/>
  <c r="BE127" i="5"/>
  <c r="BI126" i="5"/>
  <c r="BH126" i="5"/>
  <c r="BG126" i="5"/>
  <c r="BF126" i="5"/>
  <c r="T126" i="5"/>
  <c r="R126" i="5"/>
  <c r="P126" i="5"/>
  <c r="BK126" i="5"/>
  <c r="J126" i="5"/>
  <c r="BE126" i="5"/>
  <c r="BI125" i="5"/>
  <c r="BH125" i="5"/>
  <c r="BG125" i="5"/>
  <c r="BF125" i="5"/>
  <c r="T125" i="5"/>
  <c r="R125" i="5"/>
  <c r="P125" i="5"/>
  <c r="BK125" i="5"/>
  <c r="J125" i="5"/>
  <c r="BE125" i="5"/>
  <c r="BI124" i="5"/>
  <c r="BH124" i="5"/>
  <c r="BG124" i="5"/>
  <c r="BF124" i="5"/>
  <c r="T124" i="5"/>
  <c r="R124" i="5"/>
  <c r="P124" i="5"/>
  <c r="BK124" i="5"/>
  <c r="J124" i="5"/>
  <c r="BE124" i="5"/>
  <c r="BI123" i="5"/>
  <c r="BH123" i="5"/>
  <c r="BG123" i="5"/>
  <c r="BF123" i="5"/>
  <c r="T123" i="5"/>
  <c r="R123" i="5"/>
  <c r="P123" i="5"/>
  <c r="BK123" i="5"/>
  <c r="J123" i="5"/>
  <c r="BE123" i="5"/>
  <c r="BI122" i="5"/>
  <c r="BH122" i="5"/>
  <c r="BG122" i="5"/>
  <c r="BF122" i="5"/>
  <c r="T122" i="5"/>
  <c r="R122" i="5"/>
  <c r="P122" i="5"/>
  <c r="BK122" i="5"/>
  <c r="J122" i="5"/>
  <c r="BE122" i="5"/>
  <c r="BI121" i="5"/>
  <c r="BH121" i="5"/>
  <c r="BG121" i="5"/>
  <c r="BF121" i="5"/>
  <c r="T121" i="5"/>
  <c r="R121" i="5"/>
  <c r="P121" i="5"/>
  <c r="BK121" i="5"/>
  <c r="J121" i="5"/>
  <c r="BE121" i="5"/>
  <c r="BI120" i="5"/>
  <c r="BH120" i="5"/>
  <c r="BG120" i="5"/>
  <c r="BF120" i="5"/>
  <c r="T120" i="5"/>
  <c r="R120" i="5"/>
  <c r="P120" i="5"/>
  <c r="BK120" i="5"/>
  <c r="J120" i="5"/>
  <c r="BE120" i="5"/>
  <c r="BI119" i="5"/>
  <c r="BH119" i="5"/>
  <c r="BG119" i="5"/>
  <c r="BF119" i="5"/>
  <c r="T119" i="5"/>
  <c r="T118" i="5"/>
  <c r="R119" i="5"/>
  <c r="R118" i="5"/>
  <c r="P119" i="5"/>
  <c r="P118" i="5"/>
  <c r="BK119" i="5"/>
  <c r="BK118" i="5"/>
  <c r="J118" i="5" s="1"/>
  <c r="J65" i="5" s="1"/>
  <c r="J119" i="5"/>
  <c r="BE119" i="5" s="1"/>
  <c r="BI117" i="5"/>
  <c r="BH117" i="5"/>
  <c r="BG117" i="5"/>
  <c r="BF117" i="5"/>
  <c r="T117" i="5"/>
  <c r="R117" i="5"/>
  <c r="P117" i="5"/>
  <c r="BK117" i="5"/>
  <c r="J117" i="5"/>
  <c r="BE117" i="5"/>
  <c r="BI116" i="5"/>
  <c r="BH116" i="5"/>
  <c r="BG116" i="5"/>
  <c r="BF116" i="5"/>
  <c r="T116" i="5"/>
  <c r="R116" i="5"/>
  <c r="P116" i="5"/>
  <c r="BK116" i="5"/>
  <c r="J116" i="5"/>
  <c r="BE116" i="5"/>
  <c r="BI115" i="5"/>
  <c r="BH115" i="5"/>
  <c r="BG115" i="5"/>
  <c r="BF115" i="5"/>
  <c r="T115" i="5"/>
  <c r="R115" i="5"/>
  <c r="P115" i="5"/>
  <c r="BK115" i="5"/>
  <c r="J115" i="5"/>
  <c r="BE115" i="5"/>
  <c r="BI114" i="5"/>
  <c r="BH114" i="5"/>
  <c r="BG114" i="5"/>
  <c r="BF114" i="5"/>
  <c r="T114" i="5"/>
  <c r="R114" i="5"/>
  <c r="P114" i="5"/>
  <c r="BK114" i="5"/>
  <c r="J114" i="5"/>
  <c r="BE114" i="5"/>
  <c r="BI113" i="5"/>
  <c r="BH113" i="5"/>
  <c r="BG113" i="5"/>
  <c r="BF113" i="5"/>
  <c r="T113" i="5"/>
  <c r="R113" i="5"/>
  <c r="P113" i="5"/>
  <c r="BK113" i="5"/>
  <c r="J113" i="5"/>
  <c r="BE113" i="5"/>
  <c r="BI112" i="5"/>
  <c r="BH112" i="5"/>
  <c r="BG112" i="5"/>
  <c r="BF112" i="5"/>
  <c r="T112" i="5"/>
  <c r="R112" i="5"/>
  <c r="P112" i="5"/>
  <c r="BK112" i="5"/>
  <c r="J112" i="5"/>
  <c r="BE112" i="5"/>
  <c r="BI111" i="5"/>
  <c r="BH111" i="5"/>
  <c r="BG111" i="5"/>
  <c r="BF111" i="5"/>
  <c r="T111" i="5"/>
  <c r="R111" i="5"/>
  <c r="P111" i="5"/>
  <c r="BK111" i="5"/>
  <c r="J111" i="5"/>
  <c r="BE111" i="5"/>
  <c r="BI110" i="5"/>
  <c r="BH110" i="5"/>
  <c r="BG110" i="5"/>
  <c r="BF110" i="5"/>
  <c r="T110" i="5"/>
  <c r="R110" i="5"/>
  <c r="P110" i="5"/>
  <c r="BK110" i="5"/>
  <c r="J110" i="5"/>
  <c r="BE110" i="5"/>
  <c r="BI109" i="5"/>
  <c r="BH109" i="5"/>
  <c r="BG109" i="5"/>
  <c r="BF109" i="5"/>
  <c r="T109" i="5"/>
  <c r="R109" i="5"/>
  <c r="P109" i="5"/>
  <c r="BK109" i="5"/>
  <c r="J109" i="5"/>
  <c r="BE109" i="5"/>
  <c r="BI108" i="5"/>
  <c r="BH108" i="5"/>
  <c r="BG108" i="5"/>
  <c r="BF108" i="5"/>
  <c r="T108" i="5"/>
  <c r="R108" i="5"/>
  <c r="P108" i="5"/>
  <c r="BK108" i="5"/>
  <c r="J108" i="5"/>
  <c r="BE108" i="5"/>
  <c r="BI107" i="5"/>
  <c r="BH107" i="5"/>
  <c r="BG107" i="5"/>
  <c r="BF107" i="5"/>
  <c r="T107" i="5"/>
  <c r="T106" i="5"/>
  <c r="T105" i="5" s="1"/>
  <c r="R107" i="5"/>
  <c r="P107" i="5"/>
  <c r="P106" i="5"/>
  <c r="P105" i="5" s="1"/>
  <c r="BK107" i="5"/>
  <c r="J107" i="5"/>
  <c r="BE107" i="5"/>
  <c r="BI103" i="5"/>
  <c r="BH103" i="5"/>
  <c r="BG103" i="5"/>
  <c r="BF103" i="5"/>
  <c r="T103" i="5"/>
  <c r="T102" i="5"/>
  <c r="R103" i="5"/>
  <c r="R102" i="5"/>
  <c r="P103" i="5"/>
  <c r="P102" i="5"/>
  <c r="BK103" i="5"/>
  <c r="BK102" i="5"/>
  <c r="J102" i="5" s="1"/>
  <c r="J62" i="5" s="1"/>
  <c r="J103" i="5"/>
  <c r="BE103" i="5" s="1"/>
  <c r="BI101" i="5"/>
  <c r="BH101" i="5"/>
  <c r="BG101" i="5"/>
  <c r="BF101" i="5"/>
  <c r="T101" i="5"/>
  <c r="R101" i="5"/>
  <c r="P101" i="5"/>
  <c r="BK101" i="5"/>
  <c r="J101" i="5"/>
  <c r="BE101" i="5"/>
  <c r="BI99" i="5"/>
  <c r="BH99" i="5"/>
  <c r="BG99" i="5"/>
  <c r="BF99" i="5"/>
  <c r="T99" i="5"/>
  <c r="R99" i="5"/>
  <c r="P99" i="5"/>
  <c r="BK99" i="5"/>
  <c r="J99" i="5"/>
  <c r="BE99" i="5"/>
  <c r="BI98" i="5"/>
  <c r="BH98" i="5"/>
  <c r="BG98" i="5"/>
  <c r="BF98" i="5"/>
  <c r="T98" i="5"/>
  <c r="R98" i="5"/>
  <c r="P98" i="5"/>
  <c r="BK98" i="5"/>
  <c r="J98" i="5"/>
  <c r="BE98" i="5"/>
  <c r="BI97" i="5"/>
  <c r="BH97" i="5"/>
  <c r="BG97" i="5"/>
  <c r="BF97" i="5"/>
  <c r="T97" i="5"/>
  <c r="R97" i="5"/>
  <c r="P97" i="5"/>
  <c r="BK97" i="5"/>
  <c r="J97" i="5"/>
  <c r="BE97" i="5"/>
  <c r="BI96" i="5"/>
  <c r="BH96" i="5"/>
  <c r="BG96" i="5"/>
  <c r="BF96" i="5"/>
  <c r="T96" i="5"/>
  <c r="R96" i="5"/>
  <c r="P96" i="5"/>
  <c r="BK96" i="5"/>
  <c r="J96" i="5"/>
  <c r="BE96" i="5"/>
  <c r="BI94" i="5"/>
  <c r="BH94" i="5"/>
  <c r="BG94" i="5"/>
  <c r="BF94" i="5"/>
  <c r="T94" i="5"/>
  <c r="R94" i="5"/>
  <c r="P94" i="5"/>
  <c r="BK94" i="5"/>
  <c r="J94" i="5"/>
  <c r="BE94" i="5"/>
  <c r="BI93" i="5"/>
  <c r="BH93" i="5"/>
  <c r="BG93" i="5"/>
  <c r="BF93" i="5"/>
  <c r="T93" i="5"/>
  <c r="R93" i="5"/>
  <c r="R90" i="5" s="1"/>
  <c r="R89" i="5" s="1"/>
  <c r="P93" i="5"/>
  <c r="BK93" i="5"/>
  <c r="J93" i="5"/>
  <c r="BE93" i="5"/>
  <c r="BI91" i="5"/>
  <c r="F37" i="5"/>
  <c r="BD58" i="1" s="1"/>
  <c r="BH91" i="5"/>
  <c r="BG91" i="5"/>
  <c r="F35" i="5"/>
  <c r="BB58" i="1" s="1"/>
  <c r="BF91" i="5"/>
  <c r="T91" i="5"/>
  <c r="T90" i="5"/>
  <c r="T89" i="5" s="1"/>
  <c r="T88" i="5" s="1"/>
  <c r="R91" i="5"/>
  <c r="P91" i="5"/>
  <c r="P90" i="5"/>
  <c r="P89" i="5" s="1"/>
  <c r="P88" i="5" s="1"/>
  <c r="AU58" i="1" s="1"/>
  <c r="BK91" i="5"/>
  <c r="J91" i="5"/>
  <c r="BE91" i="5" s="1"/>
  <c r="J33" i="5" s="1"/>
  <c r="AV58" i="1" s="1"/>
  <c r="J85" i="5"/>
  <c r="J84" i="5"/>
  <c r="F84" i="5"/>
  <c r="F82" i="5"/>
  <c r="E80" i="5"/>
  <c r="J55" i="5"/>
  <c r="J54" i="5"/>
  <c r="F54" i="5"/>
  <c r="F52" i="5"/>
  <c r="E50" i="5"/>
  <c r="J18" i="5"/>
  <c r="E18" i="5"/>
  <c r="F85" i="5" s="1"/>
  <c r="F55" i="5"/>
  <c r="J17" i="5"/>
  <c r="J12" i="5"/>
  <c r="J82" i="5" s="1"/>
  <c r="J52" i="5"/>
  <c r="E7" i="5"/>
  <c r="E78" i="5"/>
  <c r="E48" i="5"/>
  <c r="J37" i="4"/>
  <c r="J36" i="4"/>
  <c r="AY57" i="1"/>
  <c r="J35" i="4"/>
  <c r="AX57" i="1"/>
  <c r="BI554" i="4"/>
  <c r="BH554" i="4"/>
  <c r="BG554" i="4"/>
  <c r="BF554" i="4"/>
  <c r="T554" i="4"/>
  <c r="R554" i="4"/>
  <c r="P554" i="4"/>
  <c r="BK554" i="4"/>
  <c r="J554" i="4"/>
  <c r="BE554" i="4"/>
  <c r="BI553" i="4"/>
  <c r="BH553" i="4"/>
  <c r="BG553" i="4"/>
  <c r="BF553" i="4"/>
  <c r="T553" i="4"/>
  <c r="R553" i="4"/>
  <c r="P553" i="4"/>
  <c r="BK553" i="4"/>
  <c r="J553" i="4"/>
  <c r="BE553" i="4"/>
  <c r="BI552" i="4"/>
  <c r="BH552" i="4"/>
  <c r="BG552" i="4"/>
  <c r="BF552" i="4"/>
  <c r="T552" i="4"/>
  <c r="R552" i="4"/>
  <c r="P552" i="4"/>
  <c r="BK552" i="4"/>
  <c r="J552" i="4"/>
  <c r="BE552" i="4"/>
  <c r="BI551" i="4"/>
  <c r="BH551" i="4"/>
  <c r="BG551" i="4"/>
  <c r="BF551" i="4"/>
  <c r="T551" i="4"/>
  <c r="R551" i="4"/>
  <c r="P551" i="4"/>
  <c r="BK551" i="4"/>
  <c r="J551" i="4"/>
  <c r="BE551" i="4"/>
  <c r="BI550" i="4"/>
  <c r="BH550" i="4"/>
  <c r="BG550" i="4"/>
  <c r="BF550" i="4"/>
  <c r="T550" i="4"/>
  <c r="R550" i="4"/>
  <c r="P550" i="4"/>
  <c r="BK550" i="4"/>
  <c r="J550" i="4"/>
  <c r="BE550" i="4"/>
  <c r="BI549" i="4"/>
  <c r="BH549" i="4"/>
  <c r="BG549" i="4"/>
  <c r="BF549" i="4"/>
  <c r="T549" i="4"/>
  <c r="R549" i="4"/>
  <c r="P549" i="4"/>
  <c r="BK549" i="4"/>
  <c r="J549" i="4"/>
  <c r="BE549" i="4"/>
  <c r="BI548" i="4"/>
  <c r="BH548" i="4"/>
  <c r="BG548" i="4"/>
  <c r="BF548" i="4"/>
  <c r="T548" i="4"/>
  <c r="T547" i="4"/>
  <c r="R548" i="4"/>
  <c r="R547" i="4"/>
  <c r="P548" i="4"/>
  <c r="P547" i="4"/>
  <c r="BK548" i="4"/>
  <c r="BK547" i="4"/>
  <c r="J547" i="4" s="1"/>
  <c r="J79" i="4" s="1"/>
  <c r="J548" i="4"/>
  <c r="BE548" i="4" s="1"/>
  <c r="BI541" i="4"/>
  <c r="BH541" i="4"/>
  <c r="BG541" i="4"/>
  <c r="BF541" i="4"/>
  <c r="T541" i="4"/>
  <c r="R541" i="4"/>
  <c r="P541" i="4"/>
  <c r="BK541" i="4"/>
  <c r="BK533" i="4" s="1"/>
  <c r="J533" i="4" s="1"/>
  <c r="J78" i="4" s="1"/>
  <c r="J541" i="4"/>
  <c r="BE541" i="4"/>
  <c r="BI534" i="4"/>
  <c r="BH534" i="4"/>
  <c r="BG534" i="4"/>
  <c r="BF534" i="4"/>
  <c r="T534" i="4"/>
  <c r="T533" i="4"/>
  <c r="R534" i="4"/>
  <c r="R533" i="4"/>
  <c r="P534" i="4"/>
  <c r="P533" i="4"/>
  <c r="BK534" i="4"/>
  <c r="J534" i="4"/>
  <c r="BE534" i="4" s="1"/>
  <c r="BI529" i="4"/>
  <c r="BH529" i="4"/>
  <c r="BG529" i="4"/>
  <c r="BF529" i="4"/>
  <c r="T529" i="4"/>
  <c r="R529" i="4"/>
  <c r="R522" i="4" s="1"/>
  <c r="P529" i="4"/>
  <c r="BK529" i="4"/>
  <c r="J529" i="4"/>
  <c r="BE529" i="4"/>
  <c r="BI528" i="4"/>
  <c r="BH528" i="4"/>
  <c r="BG528" i="4"/>
  <c r="BF528" i="4"/>
  <c r="T528" i="4"/>
  <c r="R528" i="4"/>
  <c r="P528" i="4"/>
  <c r="BK528" i="4"/>
  <c r="BK522" i="4" s="1"/>
  <c r="J522" i="4" s="1"/>
  <c r="J77" i="4" s="1"/>
  <c r="J528" i="4"/>
  <c r="BE528" i="4"/>
  <c r="BI523" i="4"/>
  <c r="BH523" i="4"/>
  <c r="BG523" i="4"/>
  <c r="BF523" i="4"/>
  <c r="T523" i="4"/>
  <c r="T522" i="4"/>
  <c r="R523" i="4"/>
  <c r="P523" i="4"/>
  <c r="P522" i="4"/>
  <c r="BK523" i="4"/>
  <c r="J523" i="4"/>
  <c r="BE523" i="4" s="1"/>
  <c r="BI521" i="4"/>
  <c r="BH521" i="4"/>
  <c r="BG521" i="4"/>
  <c r="BF521" i="4"/>
  <c r="T521" i="4"/>
  <c r="R521" i="4"/>
  <c r="R507" i="4" s="1"/>
  <c r="P521" i="4"/>
  <c r="BK521" i="4"/>
  <c r="J521" i="4"/>
  <c r="BE521" i="4"/>
  <c r="BI512" i="4"/>
  <c r="BH512" i="4"/>
  <c r="BG512" i="4"/>
  <c r="BF512" i="4"/>
  <c r="T512" i="4"/>
  <c r="R512" i="4"/>
  <c r="P512" i="4"/>
  <c r="BK512" i="4"/>
  <c r="BK507" i="4" s="1"/>
  <c r="J507" i="4" s="1"/>
  <c r="J76" i="4" s="1"/>
  <c r="J512" i="4"/>
  <c r="BE512" i="4"/>
  <c r="BI508" i="4"/>
  <c r="BH508" i="4"/>
  <c r="BG508" i="4"/>
  <c r="BF508" i="4"/>
  <c r="T508" i="4"/>
  <c r="T507" i="4"/>
  <c r="R508" i="4"/>
  <c r="P508" i="4"/>
  <c r="P507" i="4"/>
  <c r="BK508" i="4"/>
  <c r="J508" i="4"/>
  <c r="BE508" i="4" s="1"/>
  <c r="BI506" i="4"/>
  <c r="BH506" i="4"/>
  <c r="BG506" i="4"/>
  <c r="BF506" i="4"/>
  <c r="T506" i="4"/>
  <c r="R506" i="4"/>
  <c r="P506" i="4"/>
  <c r="BK506" i="4"/>
  <c r="J506" i="4"/>
  <c r="BE506" i="4"/>
  <c r="BI505" i="4"/>
  <c r="BH505" i="4"/>
  <c r="BG505" i="4"/>
  <c r="BF505" i="4"/>
  <c r="T505" i="4"/>
  <c r="R505" i="4"/>
  <c r="P505" i="4"/>
  <c r="BK505" i="4"/>
  <c r="J505" i="4"/>
  <c r="BE505" i="4"/>
  <c r="BI504" i="4"/>
  <c r="BH504" i="4"/>
  <c r="BG504" i="4"/>
  <c r="BF504" i="4"/>
  <c r="T504" i="4"/>
  <c r="R504" i="4"/>
  <c r="P504" i="4"/>
  <c r="BK504" i="4"/>
  <c r="J504" i="4"/>
  <c r="BE504" i="4"/>
  <c r="BI503" i="4"/>
  <c r="BH503" i="4"/>
  <c r="BG503" i="4"/>
  <c r="BF503" i="4"/>
  <c r="T503" i="4"/>
  <c r="T502" i="4"/>
  <c r="R503" i="4"/>
  <c r="R502" i="4"/>
  <c r="P503" i="4"/>
  <c r="P502" i="4"/>
  <c r="BK503" i="4"/>
  <c r="BK502" i="4"/>
  <c r="J502" i="4" s="1"/>
  <c r="J75" i="4" s="1"/>
  <c r="J503" i="4"/>
  <c r="BE503" i="4" s="1"/>
  <c r="BI501" i="4"/>
  <c r="BH501" i="4"/>
  <c r="BG501" i="4"/>
  <c r="BF501" i="4"/>
  <c r="T501" i="4"/>
  <c r="R501" i="4"/>
  <c r="P501" i="4"/>
  <c r="BK501" i="4"/>
  <c r="J501" i="4"/>
  <c r="BE501" i="4"/>
  <c r="BI500" i="4"/>
  <c r="BH500" i="4"/>
  <c r="BG500" i="4"/>
  <c r="BF500" i="4"/>
  <c r="T500" i="4"/>
  <c r="R500" i="4"/>
  <c r="P500" i="4"/>
  <c r="BK500" i="4"/>
  <c r="J500" i="4"/>
  <c r="BE500" i="4"/>
  <c r="BI499" i="4"/>
  <c r="BH499" i="4"/>
  <c r="BG499" i="4"/>
  <c r="BF499" i="4"/>
  <c r="T499" i="4"/>
  <c r="R499" i="4"/>
  <c r="P499" i="4"/>
  <c r="BK499" i="4"/>
  <c r="J499" i="4"/>
  <c r="BE499" i="4"/>
  <c r="BI498" i="4"/>
  <c r="BH498" i="4"/>
  <c r="BG498" i="4"/>
  <c r="BF498" i="4"/>
  <c r="T498" i="4"/>
  <c r="R498" i="4"/>
  <c r="P498" i="4"/>
  <c r="BK498" i="4"/>
  <c r="J498" i="4"/>
  <c r="BE498" i="4"/>
  <c r="BI497" i="4"/>
  <c r="BH497" i="4"/>
  <c r="BG497" i="4"/>
  <c r="BF497" i="4"/>
  <c r="T497" i="4"/>
  <c r="R497" i="4"/>
  <c r="P497" i="4"/>
  <c r="BK497" i="4"/>
  <c r="J497" i="4"/>
  <c r="BE497" i="4"/>
  <c r="BI496" i="4"/>
  <c r="BH496" i="4"/>
  <c r="BG496" i="4"/>
  <c r="BF496" i="4"/>
  <c r="T496" i="4"/>
  <c r="R496" i="4"/>
  <c r="P496" i="4"/>
  <c r="BK496" i="4"/>
  <c r="J496" i="4"/>
  <c r="BE496" i="4"/>
  <c r="BI495" i="4"/>
  <c r="BH495" i="4"/>
  <c r="BG495" i="4"/>
  <c r="BF495" i="4"/>
  <c r="T495" i="4"/>
  <c r="R495" i="4"/>
  <c r="P495" i="4"/>
  <c r="BK495" i="4"/>
  <c r="J495" i="4"/>
  <c r="BE495" i="4"/>
  <c r="BI494" i="4"/>
  <c r="BH494" i="4"/>
  <c r="BG494" i="4"/>
  <c r="BF494" i="4"/>
  <c r="T494" i="4"/>
  <c r="R494" i="4"/>
  <c r="P494" i="4"/>
  <c r="BK494" i="4"/>
  <c r="J494" i="4"/>
  <c r="BE494" i="4"/>
  <c r="BI493" i="4"/>
  <c r="BH493" i="4"/>
  <c r="BG493" i="4"/>
  <c r="BF493" i="4"/>
  <c r="T493" i="4"/>
  <c r="R493" i="4"/>
  <c r="P493" i="4"/>
  <c r="BK493" i="4"/>
  <c r="J493" i="4"/>
  <c r="BE493" i="4"/>
  <c r="BI492" i="4"/>
  <c r="BH492" i="4"/>
  <c r="BG492" i="4"/>
  <c r="BF492" i="4"/>
  <c r="T492" i="4"/>
  <c r="R492" i="4"/>
  <c r="P492" i="4"/>
  <c r="BK492" i="4"/>
  <c r="J492" i="4"/>
  <c r="BE492" i="4"/>
  <c r="BI491" i="4"/>
  <c r="BH491" i="4"/>
  <c r="BG491" i="4"/>
  <c r="BF491" i="4"/>
  <c r="T491" i="4"/>
  <c r="R491" i="4"/>
  <c r="P491" i="4"/>
  <c r="BK491" i="4"/>
  <c r="J491" i="4"/>
  <c r="BE491" i="4"/>
  <c r="BI490" i="4"/>
  <c r="BH490" i="4"/>
  <c r="BG490" i="4"/>
  <c r="BF490" i="4"/>
  <c r="T490" i="4"/>
  <c r="R490" i="4"/>
  <c r="P490" i="4"/>
  <c r="BK490" i="4"/>
  <c r="J490" i="4"/>
  <c r="BE490" i="4"/>
  <c r="BI489" i="4"/>
  <c r="BH489" i="4"/>
  <c r="BG489" i="4"/>
  <c r="BF489" i="4"/>
  <c r="T489" i="4"/>
  <c r="R489" i="4"/>
  <c r="P489" i="4"/>
  <c r="BK489" i="4"/>
  <c r="J489" i="4"/>
  <c r="BE489" i="4"/>
  <c r="BI488" i="4"/>
  <c r="BH488" i="4"/>
  <c r="BG488" i="4"/>
  <c r="BF488" i="4"/>
  <c r="T488" i="4"/>
  <c r="R488" i="4"/>
  <c r="P488" i="4"/>
  <c r="BK488" i="4"/>
  <c r="J488" i="4"/>
  <c r="BE488" i="4"/>
  <c r="BI487" i="4"/>
  <c r="BH487" i="4"/>
  <c r="BG487" i="4"/>
  <c r="BF487" i="4"/>
  <c r="T487" i="4"/>
  <c r="R487" i="4"/>
  <c r="P487" i="4"/>
  <c r="BK487" i="4"/>
  <c r="J487" i="4"/>
  <c r="BE487" i="4"/>
  <c r="BI486" i="4"/>
  <c r="BH486" i="4"/>
  <c r="BG486" i="4"/>
  <c r="BF486" i="4"/>
  <c r="T486" i="4"/>
  <c r="R486" i="4"/>
  <c r="P486" i="4"/>
  <c r="BK486" i="4"/>
  <c r="J486" i="4"/>
  <c r="BE486" i="4"/>
  <c r="BI485" i="4"/>
  <c r="BH485" i="4"/>
  <c r="BG485" i="4"/>
  <c r="BF485" i="4"/>
  <c r="T485" i="4"/>
  <c r="R485" i="4"/>
  <c r="P485" i="4"/>
  <c r="BK485" i="4"/>
  <c r="J485" i="4"/>
  <c r="BE485" i="4"/>
  <c r="BI484" i="4"/>
  <c r="BH484" i="4"/>
  <c r="BG484" i="4"/>
  <c r="BF484" i="4"/>
  <c r="T484" i="4"/>
  <c r="R484" i="4"/>
  <c r="P484" i="4"/>
  <c r="BK484" i="4"/>
  <c r="J484" i="4"/>
  <c r="BE484" i="4"/>
  <c r="BI483" i="4"/>
  <c r="BH483" i="4"/>
  <c r="BG483" i="4"/>
  <c r="BF483" i="4"/>
  <c r="T483" i="4"/>
  <c r="R483" i="4"/>
  <c r="P483" i="4"/>
  <c r="BK483" i="4"/>
  <c r="J483" i="4"/>
  <c r="BE483" i="4"/>
  <c r="BI482" i="4"/>
  <c r="BH482" i="4"/>
  <c r="BG482" i="4"/>
  <c r="BF482" i="4"/>
  <c r="T482" i="4"/>
  <c r="R482" i="4"/>
  <c r="P482" i="4"/>
  <c r="BK482" i="4"/>
  <c r="J482" i="4"/>
  <c r="BE482" i="4"/>
  <c r="BI481" i="4"/>
  <c r="BH481" i="4"/>
  <c r="BG481" i="4"/>
  <c r="BF481" i="4"/>
  <c r="T481" i="4"/>
  <c r="R481" i="4"/>
  <c r="P481" i="4"/>
  <c r="BK481" i="4"/>
  <c r="J481" i="4"/>
  <c r="BE481" i="4"/>
  <c r="BI480" i="4"/>
  <c r="BH480" i="4"/>
  <c r="BG480" i="4"/>
  <c r="BF480" i="4"/>
  <c r="T480" i="4"/>
  <c r="R480" i="4"/>
  <c r="P480" i="4"/>
  <c r="BK480" i="4"/>
  <c r="J480" i="4"/>
  <c r="BE480" i="4"/>
  <c r="BI479" i="4"/>
  <c r="BH479" i="4"/>
  <c r="BG479" i="4"/>
  <c r="BF479" i="4"/>
  <c r="T479" i="4"/>
  <c r="T478" i="4"/>
  <c r="R479" i="4"/>
  <c r="R478" i="4"/>
  <c r="P479" i="4"/>
  <c r="P478" i="4"/>
  <c r="BK479" i="4"/>
  <c r="BK478" i="4"/>
  <c r="J478" i="4" s="1"/>
  <c r="J74" i="4" s="1"/>
  <c r="J479" i="4"/>
  <c r="BE479" i="4" s="1"/>
  <c r="BI477" i="4"/>
  <c r="BH477" i="4"/>
  <c r="BG477" i="4"/>
  <c r="BF477" i="4"/>
  <c r="T477" i="4"/>
  <c r="R477" i="4"/>
  <c r="P477" i="4"/>
  <c r="BK477" i="4"/>
  <c r="J477" i="4"/>
  <c r="BE477" i="4"/>
  <c r="BI475" i="4"/>
  <c r="BH475" i="4"/>
  <c r="BG475" i="4"/>
  <c r="BF475" i="4"/>
  <c r="T475" i="4"/>
  <c r="R475" i="4"/>
  <c r="P475" i="4"/>
  <c r="BK475" i="4"/>
  <c r="J475" i="4"/>
  <c r="BE475" i="4"/>
  <c r="BI473" i="4"/>
  <c r="BH473" i="4"/>
  <c r="BG473" i="4"/>
  <c r="BF473" i="4"/>
  <c r="T473" i="4"/>
  <c r="R473" i="4"/>
  <c r="P473" i="4"/>
  <c r="BK473" i="4"/>
  <c r="J473" i="4"/>
  <c r="BE473" i="4"/>
  <c r="BI471" i="4"/>
  <c r="BH471" i="4"/>
  <c r="BG471" i="4"/>
  <c r="BF471" i="4"/>
  <c r="T471" i="4"/>
  <c r="R471" i="4"/>
  <c r="R464" i="4" s="1"/>
  <c r="P471" i="4"/>
  <c r="BK471" i="4"/>
  <c r="J471" i="4"/>
  <c r="BE471" i="4"/>
  <c r="BI469" i="4"/>
  <c r="BH469" i="4"/>
  <c r="BG469" i="4"/>
  <c r="BF469" i="4"/>
  <c r="T469" i="4"/>
  <c r="R469" i="4"/>
  <c r="P469" i="4"/>
  <c r="BK469" i="4"/>
  <c r="BK464" i="4" s="1"/>
  <c r="J464" i="4" s="1"/>
  <c r="J73" i="4" s="1"/>
  <c r="J469" i="4"/>
  <c r="BE469" i="4"/>
  <c r="BI465" i="4"/>
  <c r="BH465" i="4"/>
  <c r="BG465" i="4"/>
  <c r="BF465" i="4"/>
  <c r="T465" i="4"/>
  <c r="T464" i="4"/>
  <c r="R465" i="4"/>
  <c r="P465" i="4"/>
  <c r="P464" i="4"/>
  <c r="BK465" i="4"/>
  <c r="J465" i="4"/>
  <c r="BE465" i="4" s="1"/>
  <c r="BI463" i="4"/>
  <c r="BH463" i="4"/>
  <c r="BG463" i="4"/>
  <c r="BF463" i="4"/>
  <c r="T463" i="4"/>
  <c r="R463" i="4"/>
  <c r="P463" i="4"/>
  <c r="BK463" i="4"/>
  <c r="J463" i="4"/>
  <c r="BE463" i="4"/>
  <c r="BI462" i="4"/>
  <c r="BH462" i="4"/>
  <c r="BG462" i="4"/>
  <c r="BF462" i="4"/>
  <c r="T462" i="4"/>
  <c r="R462" i="4"/>
  <c r="P462" i="4"/>
  <c r="BK462" i="4"/>
  <c r="J462" i="4"/>
  <c r="BE462" i="4"/>
  <c r="BI461" i="4"/>
  <c r="BH461" i="4"/>
  <c r="BG461" i="4"/>
  <c r="BF461" i="4"/>
  <c r="T461" i="4"/>
  <c r="R461" i="4"/>
  <c r="P461" i="4"/>
  <c r="BK461" i="4"/>
  <c r="J461" i="4"/>
  <c r="BE461" i="4"/>
  <c r="BI460" i="4"/>
  <c r="BH460" i="4"/>
  <c r="BG460" i="4"/>
  <c r="BF460" i="4"/>
  <c r="T460" i="4"/>
  <c r="R460" i="4"/>
  <c r="P460" i="4"/>
  <c r="BK460" i="4"/>
  <c r="J460" i="4"/>
  <c r="BE460" i="4"/>
  <c r="BI459" i="4"/>
  <c r="BH459" i="4"/>
  <c r="BG459" i="4"/>
  <c r="BF459" i="4"/>
  <c r="T459" i="4"/>
  <c r="R459" i="4"/>
  <c r="P459" i="4"/>
  <c r="BK459" i="4"/>
  <c r="J459" i="4"/>
  <c r="BE459" i="4"/>
  <c r="BI457" i="4"/>
  <c r="BH457" i="4"/>
  <c r="BG457" i="4"/>
  <c r="BF457" i="4"/>
  <c r="T457" i="4"/>
  <c r="R457" i="4"/>
  <c r="P457" i="4"/>
  <c r="BK457" i="4"/>
  <c r="J457" i="4"/>
  <c r="BE457" i="4"/>
  <c r="BI455" i="4"/>
  <c r="BH455" i="4"/>
  <c r="BG455" i="4"/>
  <c r="BF455" i="4"/>
  <c r="T455" i="4"/>
  <c r="R455" i="4"/>
  <c r="P455" i="4"/>
  <c r="BK455" i="4"/>
  <c r="J455" i="4"/>
  <c r="BE455" i="4"/>
  <c r="BI451" i="4"/>
  <c r="BH451" i="4"/>
  <c r="BG451" i="4"/>
  <c r="BF451" i="4"/>
  <c r="T451" i="4"/>
  <c r="R451" i="4"/>
  <c r="P451" i="4"/>
  <c r="BK451" i="4"/>
  <c r="J451" i="4"/>
  <c r="BE451" i="4"/>
  <c r="BI446" i="4"/>
  <c r="BH446" i="4"/>
  <c r="BG446" i="4"/>
  <c r="BF446" i="4"/>
  <c r="T446" i="4"/>
  <c r="R446" i="4"/>
  <c r="P446" i="4"/>
  <c r="BK446" i="4"/>
  <c r="J446" i="4"/>
  <c r="BE446" i="4"/>
  <c r="BI444" i="4"/>
  <c r="BH444" i="4"/>
  <c r="BG444" i="4"/>
  <c r="BF444" i="4"/>
  <c r="T444" i="4"/>
  <c r="R444" i="4"/>
  <c r="P444" i="4"/>
  <c r="BK444" i="4"/>
  <c r="J444" i="4"/>
  <c r="BE444" i="4"/>
  <c r="BI442" i="4"/>
  <c r="BH442" i="4"/>
  <c r="BG442" i="4"/>
  <c r="BF442" i="4"/>
  <c r="T442" i="4"/>
  <c r="R442" i="4"/>
  <c r="P442" i="4"/>
  <c r="BK442" i="4"/>
  <c r="J442" i="4"/>
  <c r="BE442" i="4"/>
  <c r="BI440" i="4"/>
  <c r="BH440" i="4"/>
  <c r="BG440" i="4"/>
  <c r="BF440" i="4"/>
  <c r="T440" i="4"/>
  <c r="R440" i="4"/>
  <c r="P440" i="4"/>
  <c r="BK440" i="4"/>
  <c r="J440" i="4"/>
  <c r="BE440" i="4"/>
  <c r="BI436" i="4"/>
  <c r="BH436" i="4"/>
  <c r="BG436" i="4"/>
  <c r="BF436" i="4"/>
  <c r="T436" i="4"/>
  <c r="R436" i="4"/>
  <c r="P436" i="4"/>
  <c r="BK436" i="4"/>
  <c r="J436" i="4"/>
  <c r="BE436" i="4"/>
  <c r="BI434" i="4"/>
  <c r="BH434" i="4"/>
  <c r="BG434" i="4"/>
  <c r="BF434" i="4"/>
  <c r="T434" i="4"/>
  <c r="T433" i="4"/>
  <c r="R434" i="4"/>
  <c r="R433" i="4"/>
  <c r="P434" i="4"/>
  <c r="P433" i="4"/>
  <c r="BK434" i="4"/>
  <c r="BK433" i="4"/>
  <c r="J433" i="4" s="1"/>
  <c r="J72" i="4" s="1"/>
  <c r="J434" i="4"/>
  <c r="BE434" i="4" s="1"/>
  <c r="BI432" i="4"/>
  <c r="BH432" i="4"/>
  <c r="BG432" i="4"/>
  <c r="BF432" i="4"/>
  <c r="T432" i="4"/>
  <c r="R432" i="4"/>
  <c r="P432" i="4"/>
  <c r="BK432" i="4"/>
  <c r="J432" i="4"/>
  <c r="BE432" i="4"/>
  <c r="BI430" i="4"/>
  <c r="BH430" i="4"/>
  <c r="BG430" i="4"/>
  <c r="BF430" i="4"/>
  <c r="T430" i="4"/>
  <c r="R430" i="4"/>
  <c r="P430" i="4"/>
  <c r="BK430" i="4"/>
  <c r="J430" i="4"/>
  <c r="BE430" i="4"/>
  <c r="BI428" i="4"/>
  <c r="BH428" i="4"/>
  <c r="BG428" i="4"/>
  <c r="BF428" i="4"/>
  <c r="T428" i="4"/>
  <c r="R428" i="4"/>
  <c r="P428" i="4"/>
  <c r="BK428" i="4"/>
  <c r="J428" i="4"/>
  <c r="BE428" i="4"/>
  <c r="BI426" i="4"/>
  <c r="BH426" i="4"/>
  <c r="BG426" i="4"/>
  <c r="BF426" i="4"/>
  <c r="T426" i="4"/>
  <c r="R426" i="4"/>
  <c r="P426" i="4"/>
  <c r="BK426" i="4"/>
  <c r="J426" i="4"/>
  <c r="BE426" i="4"/>
  <c r="BI424" i="4"/>
  <c r="BH424" i="4"/>
  <c r="BG424" i="4"/>
  <c r="BF424" i="4"/>
  <c r="T424" i="4"/>
  <c r="R424" i="4"/>
  <c r="P424" i="4"/>
  <c r="BK424" i="4"/>
  <c r="J424" i="4"/>
  <c r="BE424" i="4"/>
  <c r="BI422" i="4"/>
  <c r="BH422" i="4"/>
  <c r="BG422" i="4"/>
  <c r="BF422" i="4"/>
  <c r="T422" i="4"/>
  <c r="R422" i="4"/>
  <c r="P422" i="4"/>
  <c r="BK422" i="4"/>
  <c r="J422" i="4"/>
  <c r="BE422" i="4"/>
  <c r="BI420" i="4"/>
  <c r="BH420" i="4"/>
  <c r="BG420" i="4"/>
  <c r="BF420" i="4"/>
  <c r="T420" i="4"/>
  <c r="R420" i="4"/>
  <c r="P420" i="4"/>
  <c r="BK420" i="4"/>
  <c r="J420" i="4"/>
  <c r="BE420" i="4"/>
  <c r="BI418" i="4"/>
  <c r="BH418" i="4"/>
  <c r="BG418" i="4"/>
  <c r="BF418" i="4"/>
  <c r="T418" i="4"/>
  <c r="R418" i="4"/>
  <c r="P418" i="4"/>
  <c r="BK418" i="4"/>
  <c r="J418" i="4"/>
  <c r="BE418" i="4"/>
  <c r="BI416" i="4"/>
  <c r="BH416" i="4"/>
  <c r="BG416" i="4"/>
  <c r="BF416" i="4"/>
  <c r="T416" i="4"/>
  <c r="R416" i="4"/>
  <c r="P416" i="4"/>
  <c r="BK416" i="4"/>
  <c r="J416" i="4"/>
  <c r="BE416" i="4"/>
  <c r="BI414" i="4"/>
  <c r="BH414" i="4"/>
  <c r="BG414" i="4"/>
  <c r="BF414" i="4"/>
  <c r="T414" i="4"/>
  <c r="R414" i="4"/>
  <c r="P414" i="4"/>
  <c r="BK414" i="4"/>
  <c r="J414" i="4"/>
  <c r="BE414" i="4"/>
  <c r="BI412" i="4"/>
  <c r="BH412" i="4"/>
  <c r="BG412" i="4"/>
  <c r="BF412" i="4"/>
  <c r="T412" i="4"/>
  <c r="R412" i="4"/>
  <c r="P412" i="4"/>
  <c r="BK412" i="4"/>
  <c r="J412" i="4"/>
  <c r="BE412" i="4"/>
  <c r="BI410" i="4"/>
  <c r="BH410" i="4"/>
  <c r="BG410" i="4"/>
  <c r="BF410" i="4"/>
  <c r="T410" i="4"/>
  <c r="R410" i="4"/>
  <c r="P410" i="4"/>
  <c r="BK410" i="4"/>
  <c r="J410" i="4"/>
  <c r="BE410" i="4"/>
  <c r="BI408" i="4"/>
  <c r="BH408" i="4"/>
  <c r="BG408" i="4"/>
  <c r="BF408" i="4"/>
  <c r="T408" i="4"/>
  <c r="R408" i="4"/>
  <c r="P408" i="4"/>
  <c r="BK408" i="4"/>
  <c r="J408" i="4"/>
  <c r="BE408" i="4"/>
  <c r="BI406" i="4"/>
  <c r="BH406" i="4"/>
  <c r="BG406" i="4"/>
  <c r="BF406" i="4"/>
  <c r="T406" i="4"/>
  <c r="R406" i="4"/>
  <c r="P406" i="4"/>
  <c r="BK406" i="4"/>
  <c r="J406" i="4"/>
  <c r="BE406" i="4"/>
  <c r="BI405" i="4"/>
  <c r="BH405" i="4"/>
  <c r="BG405" i="4"/>
  <c r="BF405" i="4"/>
  <c r="T405" i="4"/>
  <c r="R405" i="4"/>
  <c r="P405" i="4"/>
  <c r="BK405" i="4"/>
  <c r="J405" i="4"/>
  <c r="BE405" i="4"/>
  <c r="BI401" i="4"/>
  <c r="BH401" i="4"/>
  <c r="BG401" i="4"/>
  <c r="BF401" i="4"/>
  <c r="T401" i="4"/>
  <c r="R401" i="4"/>
  <c r="P401" i="4"/>
  <c r="BK401" i="4"/>
  <c r="J401" i="4"/>
  <c r="BE401" i="4"/>
  <c r="BI399" i="4"/>
  <c r="BH399" i="4"/>
  <c r="BG399" i="4"/>
  <c r="BF399" i="4"/>
  <c r="T399" i="4"/>
  <c r="R399" i="4"/>
  <c r="P399" i="4"/>
  <c r="BK399" i="4"/>
  <c r="J399" i="4"/>
  <c r="BE399" i="4"/>
  <c r="BI397" i="4"/>
  <c r="BH397" i="4"/>
  <c r="BG397" i="4"/>
  <c r="BF397" i="4"/>
  <c r="T397" i="4"/>
  <c r="R397" i="4"/>
  <c r="P397" i="4"/>
  <c r="BK397" i="4"/>
  <c r="J397" i="4"/>
  <c r="BE397" i="4"/>
  <c r="BI395" i="4"/>
  <c r="BH395" i="4"/>
  <c r="BG395" i="4"/>
  <c r="BF395" i="4"/>
  <c r="T395" i="4"/>
  <c r="R395" i="4"/>
  <c r="P395" i="4"/>
  <c r="BK395" i="4"/>
  <c r="J395" i="4"/>
  <c r="BE395" i="4"/>
  <c r="BI393" i="4"/>
  <c r="BH393" i="4"/>
  <c r="BG393" i="4"/>
  <c r="BF393" i="4"/>
  <c r="T393" i="4"/>
  <c r="R393" i="4"/>
  <c r="P393" i="4"/>
  <c r="BK393" i="4"/>
  <c r="J393" i="4"/>
  <c r="BE393" i="4"/>
  <c r="BI392" i="4"/>
  <c r="BH392" i="4"/>
  <c r="BG392" i="4"/>
  <c r="BF392" i="4"/>
  <c r="T392" i="4"/>
  <c r="R392" i="4"/>
  <c r="P392" i="4"/>
  <c r="BK392" i="4"/>
  <c r="J392" i="4"/>
  <c r="BE392" i="4"/>
  <c r="BI388" i="4"/>
  <c r="BH388" i="4"/>
  <c r="BG388" i="4"/>
  <c r="BF388" i="4"/>
  <c r="T388" i="4"/>
  <c r="R388" i="4"/>
  <c r="P388" i="4"/>
  <c r="BK388" i="4"/>
  <c r="J388" i="4"/>
  <c r="BE388" i="4"/>
  <c r="BI384" i="4"/>
  <c r="BH384" i="4"/>
  <c r="BG384" i="4"/>
  <c r="BF384" i="4"/>
  <c r="T384" i="4"/>
  <c r="R384" i="4"/>
  <c r="P384" i="4"/>
  <c r="BK384" i="4"/>
  <c r="J384" i="4"/>
  <c r="BE384" i="4"/>
  <c r="BI373" i="4"/>
  <c r="BH373" i="4"/>
  <c r="BG373" i="4"/>
  <c r="BF373" i="4"/>
  <c r="T373" i="4"/>
  <c r="R373" i="4"/>
  <c r="P373" i="4"/>
  <c r="BK373" i="4"/>
  <c r="J373" i="4"/>
  <c r="BE373" i="4"/>
  <c r="BI371" i="4"/>
  <c r="BH371" i="4"/>
  <c r="BG371" i="4"/>
  <c r="BF371" i="4"/>
  <c r="T371" i="4"/>
  <c r="R371" i="4"/>
  <c r="P371" i="4"/>
  <c r="BK371" i="4"/>
  <c r="J371" i="4"/>
  <c r="BE371" i="4"/>
  <c r="BI365" i="4"/>
  <c r="BH365" i="4"/>
  <c r="BG365" i="4"/>
  <c r="BF365" i="4"/>
  <c r="T365" i="4"/>
  <c r="R365" i="4"/>
  <c r="P365" i="4"/>
  <c r="BK365" i="4"/>
  <c r="J365" i="4"/>
  <c r="BE365" i="4"/>
  <c r="BI361" i="4"/>
  <c r="BH361" i="4"/>
  <c r="BG361" i="4"/>
  <c r="BF361" i="4"/>
  <c r="T361" i="4"/>
  <c r="R361" i="4"/>
  <c r="P361" i="4"/>
  <c r="BK361" i="4"/>
  <c r="J361" i="4"/>
  <c r="BE361" i="4"/>
  <c r="BI357" i="4"/>
  <c r="BH357" i="4"/>
  <c r="BG357" i="4"/>
  <c r="BF357" i="4"/>
  <c r="T357" i="4"/>
  <c r="R357" i="4"/>
  <c r="P357" i="4"/>
  <c r="BK357" i="4"/>
  <c r="J357" i="4"/>
  <c r="BE357" i="4"/>
  <c r="BI353" i="4"/>
  <c r="BH353" i="4"/>
  <c r="BG353" i="4"/>
  <c r="BF353" i="4"/>
  <c r="T353" i="4"/>
  <c r="T352" i="4"/>
  <c r="R353" i="4"/>
  <c r="R352" i="4"/>
  <c r="P353" i="4"/>
  <c r="P352" i="4"/>
  <c r="BK353" i="4"/>
  <c r="BK352" i="4"/>
  <c r="J352" i="4" s="1"/>
  <c r="J71" i="4" s="1"/>
  <c r="J353" i="4"/>
  <c r="BE353" i="4" s="1"/>
  <c r="BI351" i="4"/>
  <c r="BH351" i="4"/>
  <c r="BG351" i="4"/>
  <c r="BF351" i="4"/>
  <c r="T351" i="4"/>
  <c r="R351" i="4"/>
  <c r="P351" i="4"/>
  <c r="BK351" i="4"/>
  <c r="J351" i="4"/>
  <c r="BE351" i="4"/>
  <c r="BI349" i="4"/>
  <c r="BH349" i="4"/>
  <c r="BG349" i="4"/>
  <c r="BF349" i="4"/>
  <c r="T349" i="4"/>
  <c r="R349" i="4"/>
  <c r="P349" i="4"/>
  <c r="BK349" i="4"/>
  <c r="J349" i="4"/>
  <c r="BE349" i="4"/>
  <c r="BI348" i="4"/>
  <c r="BH348" i="4"/>
  <c r="BG348" i="4"/>
  <c r="BF348" i="4"/>
  <c r="T348" i="4"/>
  <c r="R348" i="4"/>
  <c r="P348" i="4"/>
  <c r="BK348" i="4"/>
  <c r="J348" i="4"/>
  <c r="BE348" i="4"/>
  <c r="BI346" i="4"/>
  <c r="BH346" i="4"/>
  <c r="BG346" i="4"/>
  <c r="BF346" i="4"/>
  <c r="T346" i="4"/>
  <c r="R346" i="4"/>
  <c r="P346" i="4"/>
  <c r="BK346" i="4"/>
  <c r="J346" i="4"/>
  <c r="BE346" i="4"/>
  <c r="BI345" i="4"/>
  <c r="BH345" i="4"/>
  <c r="BG345" i="4"/>
  <c r="BF345" i="4"/>
  <c r="T345" i="4"/>
  <c r="R345" i="4"/>
  <c r="P345" i="4"/>
  <c r="BK345" i="4"/>
  <c r="J345" i="4"/>
  <c r="BE345" i="4"/>
  <c r="BI343" i="4"/>
  <c r="BH343" i="4"/>
  <c r="BG343" i="4"/>
  <c r="BF343" i="4"/>
  <c r="T343" i="4"/>
  <c r="R343" i="4"/>
  <c r="P343" i="4"/>
  <c r="BK343" i="4"/>
  <c r="J343" i="4"/>
  <c r="BE343" i="4"/>
  <c r="BI342" i="4"/>
  <c r="BH342" i="4"/>
  <c r="BG342" i="4"/>
  <c r="BF342" i="4"/>
  <c r="T342" i="4"/>
  <c r="R342" i="4"/>
  <c r="P342" i="4"/>
  <c r="BK342" i="4"/>
  <c r="J342" i="4"/>
  <c r="BE342" i="4"/>
  <c r="BI340" i="4"/>
  <c r="BH340" i="4"/>
  <c r="BG340" i="4"/>
  <c r="BF340" i="4"/>
  <c r="T340" i="4"/>
  <c r="R340" i="4"/>
  <c r="P340" i="4"/>
  <c r="BK340" i="4"/>
  <c r="J340" i="4"/>
  <c r="BE340" i="4"/>
  <c r="BI339" i="4"/>
  <c r="BH339" i="4"/>
  <c r="BG339" i="4"/>
  <c r="BF339" i="4"/>
  <c r="T339" i="4"/>
  <c r="R339" i="4"/>
  <c r="P339" i="4"/>
  <c r="BK339" i="4"/>
  <c r="J339" i="4"/>
  <c r="BE339" i="4"/>
  <c r="BI337" i="4"/>
  <c r="BH337" i="4"/>
  <c r="BG337" i="4"/>
  <c r="BF337" i="4"/>
  <c r="T337" i="4"/>
  <c r="R337" i="4"/>
  <c r="P337" i="4"/>
  <c r="BK337" i="4"/>
  <c r="J337" i="4"/>
  <c r="BE337" i="4"/>
  <c r="BI331" i="4"/>
  <c r="BH331" i="4"/>
  <c r="BG331" i="4"/>
  <c r="BF331" i="4"/>
  <c r="T331" i="4"/>
  <c r="R331" i="4"/>
  <c r="P331" i="4"/>
  <c r="BK331" i="4"/>
  <c r="J331" i="4"/>
  <c r="BE331" i="4"/>
  <c r="BI329" i="4"/>
  <c r="BH329" i="4"/>
  <c r="BG329" i="4"/>
  <c r="BF329" i="4"/>
  <c r="T329" i="4"/>
  <c r="R329" i="4"/>
  <c r="P329" i="4"/>
  <c r="BK329" i="4"/>
  <c r="J329" i="4"/>
  <c r="BE329" i="4"/>
  <c r="BI327" i="4"/>
  <c r="BH327" i="4"/>
  <c r="BG327" i="4"/>
  <c r="BF327" i="4"/>
  <c r="T327" i="4"/>
  <c r="R327" i="4"/>
  <c r="P327" i="4"/>
  <c r="BK327" i="4"/>
  <c r="J327" i="4"/>
  <c r="BE327" i="4"/>
  <c r="BI325" i="4"/>
  <c r="BH325" i="4"/>
  <c r="BG325" i="4"/>
  <c r="BF325" i="4"/>
  <c r="T325" i="4"/>
  <c r="R325" i="4"/>
  <c r="P325" i="4"/>
  <c r="BK325" i="4"/>
  <c r="J325" i="4"/>
  <c r="BE325" i="4"/>
  <c r="BI319" i="4"/>
  <c r="BH319" i="4"/>
  <c r="BG319" i="4"/>
  <c r="BF319" i="4"/>
  <c r="T319" i="4"/>
  <c r="R319" i="4"/>
  <c r="P319" i="4"/>
  <c r="BK319" i="4"/>
  <c r="J319" i="4"/>
  <c r="BE319" i="4"/>
  <c r="BI317" i="4"/>
  <c r="BH317" i="4"/>
  <c r="BG317" i="4"/>
  <c r="BF317" i="4"/>
  <c r="T317" i="4"/>
  <c r="R317" i="4"/>
  <c r="P317" i="4"/>
  <c r="BK317" i="4"/>
  <c r="J317" i="4"/>
  <c r="BE317" i="4"/>
  <c r="BI315" i="4"/>
  <c r="BH315" i="4"/>
  <c r="BG315" i="4"/>
  <c r="BF315" i="4"/>
  <c r="T315" i="4"/>
  <c r="R315" i="4"/>
  <c r="P315" i="4"/>
  <c r="BK315" i="4"/>
  <c r="J315" i="4"/>
  <c r="BE315" i="4"/>
  <c r="BI304" i="4"/>
  <c r="BH304" i="4"/>
  <c r="BG304" i="4"/>
  <c r="BF304" i="4"/>
  <c r="T304" i="4"/>
  <c r="R304" i="4"/>
  <c r="P304" i="4"/>
  <c r="BK304" i="4"/>
  <c r="J304" i="4"/>
  <c r="BE304" i="4"/>
  <c r="BI302" i="4"/>
  <c r="BH302" i="4"/>
  <c r="BG302" i="4"/>
  <c r="BF302" i="4"/>
  <c r="T302" i="4"/>
  <c r="R302" i="4"/>
  <c r="P302" i="4"/>
  <c r="BK302" i="4"/>
  <c r="J302" i="4"/>
  <c r="BE302" i="4"/>
  <c r="BI300" i="4"/>
  <c r="BH300" i="4"/>
  <c r="BG300" i="4"/>
  <c r="BF300" i="4"/>
  <c r="T300" i="4"/>
  <c r="R300" i="4"/>
  <c r="P300" i="4"/>
  <c r="BK300" i="4"/>
  <c r="J300" i="4"/>
  <c r="BE300" i="4"/>
  <c r="BI296" i="4"/>
  <c r="BH296" i="4"/>
  <c r="BG296" i="4"/>
  <c r="BF296" i="4"/>
  <c r="T296" i="4"/>
  <c r="R296" i="4"/>
  <c r="P296" i="4"/>
  <c r="BK296" i="4"/>
  <c r="J296" i="4"/>
  <c r="BE296" i="4"/>
  <c r="BI294" i="4"/>
  <c r="BH294" i="4"/>
  <c r="BG294" i="4"/>
  <c r="BF294" i="4"/>
  <c r="T294" i="4"/>
  <c r="R294" i="4"/>
  <c r="P294" i="4"/>
  <c r="BK294" i="4"/>
  <c r="J294" i="4"/>
  <c r="BE294" i="4"/>
  <c r="BI293" i="4"/>
  <c r="BH293" i="4"/>
  <c r="BG293" i="4"/>
  <c r="BF293" i="4"/>
  <c r="T293" i="4"/>
  <c r="R293" i="4"/>
  <c r="P293" i="4"/>
  <c r="BK293" i="4"/>
  <c r="J293" i="4"/>
  <c r="BE293" i="4"/>
  <c r="BI291" i="4"/>
  <c r="BH291" i="4"/>
  <c r="BG291" i="4"/>
  <c r="BF291" i="4"/>
  <c r="T291" i="4"/>
  <c r="R291" i="4"/>
  <c r="P291" i="4"/>
  <c r="BK291" i="4"/>
  <c r="J291" i="4"/>
  <c r="BE291" i="4"/>
  <c r="BI289" i="4"/>
  <c r="BH289" i="4"/>
  <c r="BG289" i="4"/>
  <c r="BF289" i="4"/>
  <c r="T289" i="4"/>
  <c r="T288" i="4"/>
  <c r="R289" i="4"/>
  <c r="R288" i="4"/>
  <c r="P289" i="4"/>
  <c r="P288" i="4"/>
  <c r="BK289" i="4"/>
  <c r="BK288" i="4"/>
  <c r="J288" i="4" s="1"/>
  <c r="J289" i="4"/>
  <c r="BE289" i="4" s="1"/>
  <c r="J70" i="4"/>
  <c r="BI287" i="4"/>
  <c r="BH287" i="4"/>
  <c r="BG287" i="4"/>
  <c r="BF287" i="4"/>
  <c r="T287" i="4"/>
  <c r="R287" i="4"/>
  <c r="P287" i="4"/>
  <c r="BK287" i="4"/>
  <c r="J287" i="4"/>
  <c r="BE287" i="4"/>
  <c r="BI285" i="4"/>
  <c r="BH285" i="4"/>
  <c r="BG285" i="4"/>
  <c r="BF285" i="4"/>
  <c r="T285" i="4"/>
  <c r="R285" i="4"/>
  <c r="P285" i="4"/>
  <c r="BK285" i="4"/>
  <c r="J285" i="4"/>
  <c r="BE285" i="4"/>
  <c r="BI284" i="4"/>
  <c r="BH284" i="4"/>
  <c r="BG284" i="4"/>
  <c r="BF284" i="4"/>
  <c r="T284" i="4"/>
  <c r="T283" i="4"/>
  <c r="R284" i="4"/>
  <c r="R283" i="4"/>
  <c r="P284" i="4"/>
  <c r="P283" i="4"/>
  <c r="BK284" i="4"/>
  <c r="BK283" i="4"/>
  <c r="J283" i="4" s="1"/>
  <c r="J69" i="4" s="1"/>
  <c r="J284" i="4"/>
  <c r="BE284" i="4" s="1"/>
  <c r="BI282" i="4"/>
  <c r="BH282" i="4"/>
  <c r="BG282" i="4"/>
  <c r="BF282" i="4"/>
  <c r="T282" i="4"/>
  <c r="R282" i="4"/>
  <c r="P282" i="4"/>
  <c r="BK282" i="4"/>
  <c r="J282" i="4"/>
  <c r="BE282" i="4"/>
  <c r="BI280" i="4"/>
  <c r="BH280" i="4"/>
  <c r="BG280" i="4"/>
  <c r="BF280" i="4"/>
  <c r="T280" i="4"/>
  <c r="R280" i="4"/>
  <c r="P280" i="4"/>
  <c r="BK280" i="4"/>
  <c r="J280" i="4"/>
  <c r="BE280" i="4"/>
  <c r="BI275" i="4"/>
  <c r="BH275" i="4"/>
  <c r="BG275" i="4"/>
  <c r="BF275" i="4"/>
  <c r="T275" i="4"/>
  <c r="R275" i="4"/>
  <c r="P275" i="4"/>
  <c r="BK275" i="4"/>
  <c r="J275" i="4"/>
  <c r="BE275" i="4"/>
  <c r="BI272" i="4"/>
  <c r="BH272" i="4"/>
  <c r="BG272" i="4"/>
  <c r="BF272" i="4"/>
  <c r="T272" i="4"/>
  <c r="R272" i="4"/>
  <c r="P272" i="4"/>
  <c r="BK272" i="4"/>
  <c r="J272" i="4"/>
  <c r="BE272" i="4"/>
  <c r="BI269" i="4"/>
  <c r="BH269" i="4"/>
  <c r="BG269" i="4"/>
  <c r="BF269" i="4"/>
  <c r="T269" i="4"/>
  <c r="R269" i="4"/>
  <c r="P269" i="4"/>
  <c r="BK269" i="4"/>
  <c r="J269" i="4"/>
  <c r="BE269" i="4"/>
  <c r="BI267" i="4"/>
  <c r="BH267" i="4"/>
  <c r="BG267" i="4"/>
  <c r="BF267" i="4"/>
  <c r="T267" i="4"/>
  <c r="R267" i="4"/>
  <c r="P267" i="4"/>
  <c r="BK267" i="4"/>
  <c r="J267" i="4"/>
  <c r="BE267" i="4"/>
  <c r="BI265" i="4"/>
  <c r="BH265" i="4"/>
  <c r="BG265" i="4"/>
  <c r="BF265" i="4"/>
  <c r="T265" i="4"/>
  <c r="R265" i="4"/>
  <c r="P265" i="4"/>
  <c r="BK265" i="4"/>
  <c r="J265" i="4"/>
  <c r="BE265" i="4"/>
  <c r="BI263" i="4"/>
  <c r="BH263" i="4"/>
  <c r="BG263" i="4"/>
  <c r="BF263" i="4"/>
  <c r="T263" i="4"/>
  <c r="R263" i="4"/>
  <c r="P263" i="4"/>
  <c r="BK263" i="4"/>
  <c r="J263" i="4"/>
  <c r="BE263" i="4"/>
  <c r="BI261" i="4"/>
  <c r="BH261" i="4"/>
  <c r="BG261" i="4"/>
  <c r="BF261" i="4"/>
  <c r="T261" i="4"/>
  <c r="R261" i="4"/>
  <c r="P261" i="4"/>
  <c r="BK261" i="4"/>
  <c r="J261" i="4"/>
  <c r="BE261" i="4"/>
  <c r="BI259" i="4"/>
  <c r="BH259" i="4"/>
  <c r="BG259" i="4"/>
  <c r="BF259" i="4"/>
  <c r="T259" i="4"/>
  <c r="R259" i="4"/>
  <c r="P259" i="4"/>
  <c r="BK259" i="4"/>
  <c r="J259" i="4"/>
  <c r="BE259" i="4"/>
  <c r="BI257" i="4"/>
  <c r="BH257" i="4"/>
  <c r="BG257" i="4"/>
  <c r="BF257" i="4"/>
  <c r="T257" i="4"/>
  <c r="R257" i="4"/>
  <c r="P257" i="4"/>
  <c r="BK257" i="4"/>
  <c r="J257" i="4"/>
  <c r="BE257" i="4"/>
  <c r="BI255" i="4"/>
  <c r="BH255" i="4"/>
  <c r="BG255" i="4"/>
  <c r="BF255" i="4"/>
  <c r="T255" i="4"/>
  <c r="R255" i="4"/>
  <c r="P255" i="4"/>
  <c r="BK255" i="4"/>
  <c r="J255" i="4"/>
  <c r="BE255" i="4"/>
  <c r="BI253" i="4"/>
  <c r="BH253" i="4"/>
  <c r="BG253" i="4"/>
  <c r="BF253" i="4"/>
  <c r="T253" i="4"/>
  <c r="T252" i="4"/>
  <c r="T251" i="4" s="1"/>
  <c r="R253" i="4"/>
  <c r="P253" i="4"/>
  <c r="P252" i="4"/>
  <c r="P251" i="4" s="1"/>
  <c r="BK253" i="4"/>
  <c r="BK252" i="4" s="1"/>
  <c r="BK251" i="4" s="1"/>
  <c r="J251" i="4" s="1"/>
  <c r="J67" i="4" s="1"/>
  <c r="J253" i="4"/>
  <c r="BE253" i="4"/>
  <c r="BI250" i="4"/>
  <c r="BH250" i="4"/>
  <c r="BG250" i="4"/>
  <c r="BF250" i="4"/>
  <c r="T250" i="4"/>
  <c r="T249" i="4"/>
  <c r="R250" i="4"/>
  <c r="R249" i="4"/>
  <c r="P250" i="4"/>
  <c r="P249" i="4"/>
  <c r="BK250" i="4"/>
  <c r="BK249" i="4"/>
  <c r="J249" i="4" s="1"/>
  <c r="J66" i="4" s="1"/>
  <c r="J250" i="4"/>
  <c r="BE250" i="4" s="1"/>
  <c r="BI247" i="4"/>
  <c r="BH247" i="4"/>
  <c r="BG247" i="4"/>
  <c r="BF247" i="4"/>
  <c r="T247" i="4"/>
  <c r="R247" i="4"/>
  <c r="R243" i="4" s="1"/>
  <c r="P247" i="4"/>
  <c r="BK247" i="4"/>
  <c r="J247" i="4"/>
  <c r="BE247" i="4"/>
  <c r="BI245" i="4"/>
  <c r="BH245" i="4"/>
  <c r="BG245" i="4"/>
  <c r="BF245" i="4"/>
  <c r="T245" i="4"/>
  <c r="R245" i="4"/>
  <c r="P245" i="4"/>
  <c r="BK245" i="4"/>
  <c r="BK243" i="4" s="1"/>
  <c r="J243" i="4" s="1"/>
  <c r="J65" i="4" s="1"/>
  <c r="J245" i="4"/>
  <c r="BE245" i="4"/>
  <c r="BI244" i="4"/>
  <c r="BH244" i="4"/>
  <c r="BG244" i="4"/>
  <c r="BF244" i="4"/>
  <c r="T244" i="4"/>
  <c r="T243" i="4"/>
  <c r="R244" i="4"/>
  <c r="P244" i="4"/>
  <c r="P243" i="4"/>
  <c r="BK244" i="4"/>
  <c r="J244" i="4"/>
  <c r="BE244" i="4" s="1"/>
  <c r="BI242" i="4"/>
  <c r="BH242" i="4"/>
  <c r="BG242" i="4"/>
  <c r="BF242" i="4"/>
  <c r="T242" i="4"/>
  <c r="R242" i="4"/>
  <c r="P242" i="4"/>
  <c r="BK242" i="4"/>
  <c r="J242" i="4"/>
  <c r="BE242" i="4"/>
  <c r="BI241" i="4"/>
  <c r="BH241" i="4"/>
  <c r="BG241" i="4"/>
  <c r="BF241" i="4"/>
  <c r="T241" i="4"/>
  <c r="R241" i="4"/>
  <c r="P241" i="4"/>
  <c r="BK241" i="4"/>
  <c r="J241" i="4"/>
  <c r="BE241" i="4"/>
  <c r="BI240" i="4"/>
  <c r="BH240" i="4"/>
  <c r="BG240" i="4"/>
  <c r="BF240" i="4"/>
  <c r="T240" i="4"/>
  <c r="R240" i="4"/>
  <c r="P240" i="4"/>
  <c r="BK240" i="4"/>
  <c r="J240" i="4"/>
  <c r="BE240" i="4"/>
  <c r="BI239" i="4"/>
  <c r="BH239" i="4"/>
  <c r="BG239" i="4"/>
  <c r="BF239" i="4"/>
  <c r="T239" i="4"/>
  <c r="R239" i="4"/>
  <c r="P239" i="4"/>
  <c r="BK239" i="4"/>
  <c r="J239" i="4"/>
  <c r="BE239" i="4"/>
  <c r="BI235" i="4"/>
  <c r="BH235" i="4"/>
  <c r="BG235" i="4"/>
  <c r="BF235" i="4"/>
  <c r="T235" i="4"/>
  <c r="R235" i="4"/>
  <c r="P235" i="4"/>
  <c r="BK235" i="4"/>
  <c r="J235" i="4"/>
  <c r="BE235" i="4"/>
  <c r="BI234" i="4"/>
  <c r="BH234" i="4"/>
  <c r="BG234" i="4"/>
  <c r="BF234" i="4"/>
  <c r="T234" i="4"/>
  <c r="R234" i="4"/>
  <c r="P234" i="4"/>
  <c r="BK234" i="4"/>
  <c r="J234" i="4"/>
  <c r="BE234" i="4"/>
  <c r="BI233" i="4"/>
  <c r="BH233" i="4"/>
  <c r="BG233" i="4"/>
  <c r="BF233" i="4"/>
  <c r="T233" i="4"/>
  <c r="R233" i="4"/>
  <c r="P233" i="4"/>
  <c r="BK233" i="4"/>
  <c r="J233" i="4"/>
  <c r="BE233" i="4"/>
  <c r="BI232" i="4"/>
  <c r="BH232" i="4"/>
  <c r="BG232" i="4"/>
  <c r="BF232" i="4"/>
  <c r="T232" i="4"/>
  <c r="R232" i="4"/>
  <c r="P232" i="4"/>
  <c r="BK232" i="4"/>
  <c r="J232" i="4"/>
  <c r="BE232" i="4"/>
  <c r="BI230" i="4"/>
  <c r="BH230" i="4"/>
  <c r="BG230" i="4"/>
  <c r="BF230" i="4"/>
  <c r="T230" i="4"/>
  <c r="R230" i="4"/>
  <c r="P230" i="4"/>
  <c r="BK230" i="4"/>
  <c r="J230" i="4"/>
  <c r="BE230" i="4"/>
  <c r="BI228" i="4"/>
  <c r="BH228" i="4"/>
  <c r="BG228" i="4"/>
  <c r="BF228" i="4"/>
  <c r="T228" i="4"/>
  <c r="R228" i="4"/>
  <c r="P228" i="4"/>
  <c r="BK228" i="4"/>
  <c r="J228" i="4"/>
  <c r="BE228" i="4"/>
  <c r="BI224" i="4"/>
  <c r="BH224" i="4"/>
  <c r="BG224" i="4"/>
  <c r="BF224" i="4"/>
  <c r="T224" i="4"/>
  <c r="R224" i="4"/>
  <c r="P224" i="4"/>
  <c r="BK224" i="4"/>
  <c r="J224" i="4"/>
  <c r="BE224" i="4"/>
  <c r="BI219" i="4"/>
  <c r="BH219" i="4"/>
  <c r="BG219" i="4"/>
  <c r="BF219" i="4"/>
  <c r="T219" i="4"/>
  <c r="R219" i="4"/>
  <c r="P219" i="4"/>
  <c r="BK219" i="4"/>
  <c r="J219" i="4"/>
  <c r="BE219" i="4"/>
  <c r="BI193" i="4"/>
  <c r="BH193" i="4"/>
  <c r="BG193" i="4"/>
  <c r="BF193" i="4"/>
  <c r="T193" i="4"/>
  <c r="R193" i="4"/>
  <c r="P193" i="4"/>
  <c r="BK193" i="4"/>
  <c r="J193" i="4"/>
  <c r="BE193" i="4"/>
  <c r="BI192" i="4"/>
  <c r="BH192" i="4"/>
  <c r="BG192" i="4"/>
  <c r="BF192" i="4"/>
  <c r="T192" i="4"/>
  <c r="R192" i="4"/>
  <c r="P192" i="4"/>
  <c r="BK192" i="4"/>
  <c r="J192" i="4"/>
  <c r="BE192" i="4"/>
  <c r="BI191" i="4"/>
  <c r="BH191" i="4"/>
  <c r="BG191" i="4"/>
  <c r="BF191" i="4"/>
  <c r="T191" i="4"/>
  <c r="R191" i="4"/>
  <c r="P191" i="4"/>
  <c r="BK191" i="4"/>
  <c r="J191" i="4"/>
  <c r="BE191" i="4"/>
  <c r="BI181" i="4"/>
  <c r="BH181" i="4"/>
  <c r="BG181" i="4"/>
  <c r="BF181" i="4"/>
  <c r="T181" i="4"/>
  <c r="T180" i="4"/>
  <c r="R181" i="4"/>
  <c r="R180" i="4"/>
  <c r="P181" i="4"/>
  <c r="P180" i="4"/>
  <c r="BK181" i="4"/>
  <c r="BK180" i="4"/>
  <c r="J180" i="4" s="1"/>
  <c r="J64" i="4" s="1"/>
  <c r="J181" i="4"/>
  <c r="BE181" i="4" s="1"/>
  <c r="BI176" i="4"/>
  <c r="BH176" i="4"/>
  <c r="BG176" i="4"/>
  <c r="BF176" i="4"/>
  <c r="T176" i="4"/>
  <c r="R176" i="4"/>
  <c r="P176" i="4"/>
  <c r="BK176" i="4"/>
  <c r="J176" i="4"/>
  <c r="BE176" i="4"/>
  <c r="BI174" i="4"/>
  <c r="BH174" i="4"/>
  <c r="BG174" i="4"/>
  <c r="BF174" i="4"/>
  <c r="T174" i="4"/>
  <c r="R174" i="4"/>
  <c r="P174" i="4"/>
  <c r="BK174" i="4"/>
  <c r="J174" i="4"/>
  <c r="BE174" i="4"/>
  <c r="BI154" i="4"/>
  <c r="BH154" i="4"/>
  <c r="BG154" i="4"/>
  <c r="BF154" i="4"/>
  <c r="T154" i="4"/>
  <c r="T153" i="4"/>
  <c r="R154" i="4"/>
  <c r="R153" i="4"/>
  <c r="P154" i="4"/>
  <c r="P153" i="4"/>
  <c r="BK154" i="4"/>
  <c r="BK153" i="4"/>
  <c r="J153" i="4" s="1"/>
  <c r="J154" i="4"/>
  <c r="BE154" i="4" s="1"/>
  <c r="J63" i="4"/>
  <c r="BI152" i="4"/>
  <c r="BH152" i="4"/>
  <c r="BG152" i="4"/>
  <c r="BF152" i="4"/>
  <c r="T152" i="4"/>
  <c r="R152" i="4"/>
  <c r="P152" i="4"/>
  <c r="BK152" i="4"/>
  <c r="J152" i="4"/>
  <c r="BE152" i="4"/>
  <c r="BI151" i="4"/>
  <c r="BH151" i="4"/>
  <c r="BG151" i="4"/>
  <c r="BF151" i="4"/>
  <c r="T151" i="4"/>
  <c r="R151" i="4"/>
  <c r="P151" i="4"/>
  <c r="BK151" i="4"/>
  <c r="J151" i="4"/>
  <c r="BE151" i="4"/>
  <c r="BI150" i="4"/>
  <c r="BH150" i="4"/>
  <c r="BG150" i="4"/>
  <c r="BF150" i="4"/>
  <c r="T150" i="4"/>
  <c r="R150" i="4"/>
  <c r="P150" i="4"/>
  <c r="BK150" i="4"/>
  <c r="J150" i="4"/>
  <c r="BE150" i="4"/>
  <c r="BI142" i="4"/>
  <c r="BH142" i="4"/>
  <c r="BG142" i="4"/>
  <c r="BF142" i="4"/>
  <c r="T142" i="4"/>
  <c r="R142" i="4"/>
  <c r="P142" i="4"/>
  <c r="BK142" i="4"/>
  <c r="J142" i="4"/>
  <c r="BE142" i="4"/>
  <c r="BI133" i="4"/>
  <c r="BH133" i="4"/>
  <c r="BG133" i="4"/>
  <c r="BF133" i="4"/>
  <c r="T133" i="4"/>
  <c r="R133" i="4"/>
  <c r="P133" i="4"/>
  <c r="BK133" i="4"/>
  <c r="J133" i="4"/>
  <c r="BE133" i="4"/>
  <c r="BI129" i="4"/>
  <c r="BH129" i="4"/>
  <c r="BG129" i="4"/>
  <c r="BF129" i="4"/>
  <c r="T129" i="4"/>
  <c r="R129" i="4"/>
  <c r="P129" i="4"/>
  <c r="BK129" i="4"/>
  <c r="J129" i="4"/>
  <c r="BE129" i="4"/>
  <c r="BI125" i="4"/>
  <c r="BH125" i="4"/>
  <c r="BG125" i="4"/>
  <c r="BF125" i="4"/>
  <c r="T125" i="4"/>
  <c r="T124" i="4"/>
  <c r="R125" i="4"/>
  <c r="R124" i="4"/>
  <c r="P125" i="4"/>
  <c r="P124" i="4"/>
  <c r="BK125" i="4"/>
  <c r="BK124" i="4"/>
  <c r="J124" i="4" s="1"/>
  <c r="J62" i="4" s="1"/>
  <c r="J125" i="4"/>
  <c r="BE125" i="4" s="1"/>
  <c r="BI120" i="4"/>
  <c r="BH120" i="4"/>
  <c r="BG120" i="4"/>
  <c r="BF120" i="4"/>
  <c r="T120" i="4"/>
  <c r="R120" i="4"/>
  <c r="P120" i="4"/>
  <c r="BK120" i="4"/>
  <c r="J120" i="4"/>
  <c r="BE120" i="4"/>
  <c r="BI118" i="4"/>
  <c r="BH118" i="4"/>
  <c r="BG118" i="4"/>
  <c r="BF118" i="4"/>
  <c r="T118" i="4"/>
  <c r="R118" i="4"/>
  <c r="P118" i="4"/>
  <c r="BK118" i="4"/>
  <c r="J118" i="4"/>
  <c r="BE118" i="4"/>
  <c r="BI117" i="4"/>
  <c r="BH117" i="4"/>
  <c r="BG117" i="4"/>
  <c r="BF117" i="4"/>
  <c r="T117" i="4"/>
  <c r="R117" i="4"/>
  <c r="P117" i="4"/>
  <c r="BK117" i="4"/>
  <c r="J117" i="4"/>
  <c r="BE117" i="4"/>
  <c r="BI116" i="4"/>
  <c r="BH116" i="4"/>
  <c r="BG116" i="4"/>
  <c r="BF116" i="4"/>
  <c r="T116" i="4"/>
  <c r="R116" i="4"/>
  <c r="P116" i="4"/>
  <c r="BK116" i="4"/>
  <c r="J116" i="4"/>
  <c r="BE116" i="4"/>
  <c r="BI114" i="4"/>
  <c r="BH114" i="4"/>
  <c r="BG114" i="4"/>
  <c r="BF114" i="4"/>
  <c r="T114" i="4"/>
  <c r="R114" i="4"/>
  <c r="P114" i="4"/>
  <c r="BK114" i="4"/>
  <c r="J114" i="4"/>
  <c r="BE114" i="4"/>
  <c r="BI113" i="4"/>
  <c r="BH113" i="4"/>
  <c r="BG113" i="4"/>
  <c r="BF113" i="4"/>
  <c r="T113" i="4"/>
  <c r="R113" i="4"/>
  <c r="P113" i="4"/>
  <c r="BK113" i="4"/>
  <c r="J113" i="4"/>
  <c r="BE113" i="4"/>
  <c r="BI112" i="4"/>
  <c r="BH112" i="4"/>
  <c r="BG112" i="4"/>
  <c r="BF112" i="4"/>
  <c r="T112" i="4"/>
  <c r="R112" i="4"/>
  <c r="P112" i="4"/>
  <c r="BK112" i="4"/>
  <c r="J112" i="4"/>
  <c r="BE112" i="4"/>
  <c r="BI105" i="4"/>
  <c r="BH105" i="4"/>
  <c r="BG105" i="4"/>
  <c r="BF105" i="4"/>
  <c r="T105" i="4"/>
  <c r="R105" i="4"/>
  <c r="R101" i="4" s="1"/>
  <c r="P105" i="4"/>
  <c r="BK105" i="4"/>
  <c r="J105" i="4"/>
  <c r="BE105" i="4"/>
  <c r="BI104" i="4"/>
  <c r="BH104" i="4"/>
  <c r="BG104" i="4"/>
  <c r="BF104" i="4"/>
  <c r="T104" i="4"/>
  <c r="R104" i="4"/>
  <c r="P104" i="4"/>
  <c r="BK104" i="4"/>
  <c r="J104" i="4"/>
  <c r="BE104" i="4"/>
  <c r="BI102" i="4"/>
  <c r="F37" i="4"/>
  <c r="BD57" i="1" s="1"/>
  <c r="BH102" i="4"/>
  <c r="F36" i="4" s="1"/>
  <c r="BC57" i="1" s="1"/>
  <c r="BG102" i="4"/>
  <c r="F35" i="4"/>
  <c r="BB57" i="1" s="1"/>
  <c r="BF102" i="4"/>
  <c r="T102" i="4"/>
  <c r="T101" i="4"/>
  <c r="T100" i="4" s="1"/>
  <c r="T99" i="4"/>
  <c r="R102" i="4"/>
  <c r="P102" i="4"/>
  <c r="P101" i="4"/>
  <c r="P100" i="4" s="1"/>
  <c r="P99" i="4" s="1"/>
  <c r="AU57" i="1" s="1"/>
  <c r="BK102" i="4"/>
  <c r="BK101" i="4" s="1"/>
  <c r="BK100" i="4" s="1"/>
  <c r="J102" i="4"/>
  <c r="BE102" i="4" s="1"/>
  <c r="J33" i="4" s="1"/>
  <c r="AV57" i="1" s="1"/>
  <c r="J96" i="4"/>
  <c r="J95" i="4"/>
  <c r="F95" i="4"/>
  <c r="F93" i="4"/>
  <c r="E91" i="4"/>
  <c r="J55" i="4"/>
  <c r="J54" i="4"/>
  <c r="F54" i="4"/>
  <c r="F52" i="4"/>
  <c r="E50" i="4"/>
  <c r="J18" i="4"/>
  <c r="E18" i="4"/>
  <c r="J17" i="4"/>
  <c r="J12" i="4"/>
  <c r="E7" i="4"/>
  <c r="E48" i="4" s="1"/>
  <c r="E89" i="4"/>
  <c r="J37" i="3"/>
  <c r="J36" i="3"/>
  <c r="AY56" i="1"/>
  <c r="J35" i="3"/>
  <c r="AX56" i="1"/>
  <c r="BI104" i="3"/>
  <c r="BH104" i="3"/>
  <c r="BG104" i="3"/>
  <c r="BF104" i="3"/>
  <c r="T104" i="3"/>
  <c r="R104" i="3"/>
  <c r="R101" i="3" s="1"/>
  <c r="P104" i="3"/>
  <c r="BK104" i="3"/>
  <c r="J104" i="3"/>
  <c r="BE104" i="3"/>
  <c r="BI103" i="3"/>
  <c r="BH103" i="3"/>
  <c r="BG103" i="3"/>
  <c r="BF103" i="3"/>
  <c r="T103" i="3"/>
  <c r="R103" i="3"/>
  <c r="P103" i="3"/>
  <c r="BK103" i="3"/>
  <c r="BK101" i="3" s="1"/>
  <c r="J101" i="3" s="1"/>
  <c r="J62" i="3" s="1"/>
  <c r="J103" i="3"/>
  <c r="BE103" i="3"/>
  <c r="BI102" i="3"/>
  <c r="BH102" i="3"/>
  <c r="BG102" i="3"/>
  <c r="BF102" i="3"/>
  <c r="T102" i="3"/>
  <c r="T101" i="3"/>
  <c r="R102" i="3"/>
  <c r="P102" i="3"/>
  <c r="P101" i="3"/>
  <c r="BK102" i="3"/>
  <c r="J102" i="3"/>
  <c r="BE102" i="3" s="1"/>
  <c r="BI99" i="3"/>
  <c r="BH99" i="3"/>
  <c r="BG99" i="3"/>
  <c r="BF99" i="3"/>
  <c r="T99" i="3"/>
  <c r="R99" i="3"/>
  <c r="P99" i="3"/>
  <c r="BK99" i="3"/>
  <c r="J99" i="3"/>
  <c r="BE99" i="3"/>
  <c r="BI98" i="3"/>
  <c r="BH98" i="3"/>
  <c r="BG98" i="3"/>
  <c r="BF98" i="3"/>
  <c r="T98" i="3"/>
  <c r="R98" i="3"/>
  <c r="P98" i="3"/>
  <c r="BK98" i="3"/>
  <c r="J98" i="3"/>
  <c r="BE98" i="3"/>
  <c r="BI92" i="3"/>
  <c r="BH92" i="3"/>
  <c r="BG92" i="3"/>
  <c r="BF92" i="3"/>
  <c r="T92" i="3"/>
  <c r="R92" i="3"/>
  <c r="P92" i="3"/>
  <c r="BK92" i="3"/>
  <c r="J92" i="3"/>
  <c r="BE92" i="3"/>
  <c r="BI88" i="3"/>
  <c r="BH88" i="3"/>
  <c r="BG88" i="3"/>
  <c r="BF88" i="3"/>
  <c r="T88" i="3"/>
  <c r="R88" i="3"/>
  <c r="P88" i="3"/>
  <c r="BK88" i="3"/>
  <c r="J88" i="3"/>
  <c r="BE88" i="3"/>
  <c r="BI87" i="3"/>
  <c r="BH87" i="3"/>
  <c r="BG87" i="3"/>
  <c r="BF87" i="3"/>
  <c r="T87" i="3"/>
  <c r="R87" i="3"/>
  <c r="R84" i="3" s="1"/>
  <c r="R83" i="3" s="1"/>
  <c r="R82" i="3" s="1"/>
  <c r="P87" i="3"/>
  <c r="BK87" i="3"/>
  <c r="J87" i="3"/>
  <c r="BE87" i="3"/>
  <c r="BI85" i="3"/>
  <c r="F37" i="3"/>
  <c r="BD56" i="1" s="1"/>
  <c r="BH85" i="3"/>
  <c r="BG85" i="3"/>
  <c r="F35" i="3"/>
  <c r="BB56" i="1" s="1"/>
  <c r="BF85" i="3"/>
  <c r="T85" i="3"/>
  <c r="T84" i="3"/>
  <c r="T83" i="3" s="1"/>
  <c r="T82" i="3" s="1"/>
  <c r="R85" i="3"/>
  <c r="P85" i="3"/>
  <c r="P84" i="3"/>
  <c r="P83" i="3" s="1"/>
  <c r="P82" i="3" s="1"/>
  <c r="AU56" i="1" s="1"/>
  <c r="BK85" i="3"/>
  <c r="J85" i="3"/>
  <c r="BE85" i="3" s="1"/>
  <c r="F33" i="3" s="1"/>
  <c r="AZ56" i="1" s="1"/>
  <c r="J79" i="3"/>
  <c r="J78" i="3"/>
  <c r="F78" i="3"/>
  <c r="F76" i="3"/>
  <c r="E74" i="3"/>
  <c r="J55" i="3"/>
  <c r="J54" i="3"/>
  <c r="F54" i="3"/>
  <c r="F52" i="3"/>
  <c r="E50" i="3"/>
  <c r="J18" i="3"/>
  <c r="E18" i="3"/>
  <c r="F79" i="3" s="1"/>
  <c r="F55" i="3"/>
  <c r="J17" i="3"/>
  <c r="J12" i="3"/>
  <c r="J76" i="3" s="1"/>
  <c r="J52" i="3"/>
  <c r="E7" i="3"/>
  <c r="E72" i="3"/>
  <c r="E48" i="3"/>
  <c r="J37" i="2"/>
  <c r="J36" i="2"/>
  <c r="AY55" i="1"/>
  <c r="J35" i="2"/>
  <c r="AX55" i="1"/>
  <c r="BI88" i="2"/>
  <c r="BH88" i="2"/>
  <c r="BG88" i="2"/>
  <c r="BF88" i="2"/>
  <c r="T88" i="2"/>
  <c r="T87" i="2"/>
  <c r="R88" i="2"/>
  <c r="R87" i="2"/>
  <c r="P88" i="2"/>
  <c r="P87" i="2"/>
  <c r="BK88" i="2"/>
  <c r="BK87" i="2"/>
  <c r="J87" i="2" s="1"/>
  <c r="J62" i="2" s="1"/>
  <c r="J88" i="2"/>
  <c r="BE88" i="2" s="1"/>
  <c r="BI86" i="2"/>
  <c r="BH86" i="2"/>
  <c r="BG86" i="2"/>
  <c r="BF86" i="2"/>
  <c r="T86" i="2"/>
  <c r="R86" i="2"/>
  <c r="P86" i="2"/>
  <c r="BK86" i="2"/>
  <c r="J86" i="2"/>
  <c r="BE86" i="2"/>
  <c r="BI85" i="2"/>
  <c r="F37" i="2"/>
  <c r="BD55" i="1" s="1"/>
  <c r="BH85" i="2"/>
  <c r="F36" i="2" s="1"/>
  <c r="BC55" i="1"/>
  <c r="BG85" i="2"/>
  <c r="F35" i="2"/>
  <c r="BB55" i="1" s="1"/>
  <c r="BF85" i="2"/>
  <c r="T85" i="2"/>
  <c r="T84" i="2"/>
  <c r="T83" i="2" s="1"/>
  <c r="T82" i="2" s="1"/>
  <c r="R85" i="2"/>
  <c r="R84" i="2"/>
  <c r="R83" i="2" s="1"/>
  <c r="R82" i="2" s="1"/>
  <c r="P85" i="2"/>
  <c r="P84" i="2"/>
  <c r="P83" i="2" s="1"/>
  <c r="P82" i="2"/>
  <c r="AU55" i="1" s="1"/>
  <c r="BK85" i="2"/>
  <c r="BK84" i="2" s="1"/>
  <c r="J84" i="2" s="1"/>
  <c r="J61" i="2" s="1"/>
  <c r="J85" i="2"/>
  <c r="BE85" i="2" s="1"/>
  <c r="J33" i="2" s="1"/>
  <c r="AV55" i="1" s="1"/>
  <c r="J79" i="2"/>
  <c r="J78" i="2"/>
  <c r="F78" i="2"/>
  <c r="F76" i="2"/>
  <c r="E74" i="2"/>
  <c r="J55" i="2"/>
  <c r="J54" i="2"/>
  <c r="F54" i="2"/>
  <c r="F52" i="2"/>
  <c r="E50" i="2"/>
  <c r="J18" i="2"/>
  <c r="E18" i="2"/>
  <c r="J17" i="2"/>
  <c r="J12" i="2"/>
  <c r="E7" i="2"/>
  <c r="E48" i="2" s="1"/>
  <c r="E72" i="2"/>
  <c r="AS54" i="1"/>
  <c r="L50" i="1"/>
  <c r="AM50" i="1"/>
  <c r="AM49" i="1"/>
  <c r="L49" i="1"/>
  <c r="AM47" i="1"/>
  <c r="L47" i="1"/>
  <c r="L45" i="1"/>
  <c r="L44" i="1"/>
  <c r="J76" i="2" l="1"/>
  <c r="J52" i="2"/>
  <c r="J34" i="2"/>
  <c r="AW55" i="1" s="1"/>
  <c r="F34" i="2"/>
  <c r="BA55" i="1" s="1"/>
  <c r="F36" i="3"/>
  <c r="BC56" i="1" s="1"/>
  <c r="J101" i="4"/>
  <c r="J61" i="4" s="1"/>
  <c r="R100" i="4"/>
  <c r="J33" i="6"/>
  <c r="AV59" i="1" s="1"/>
  <c r="AT59" i="1" s="1"/>
  <c r="F33" i="6"/>
  <c r="AZ59" i="1" s="1"/>
  <c r="F33" i="8"/>
  <c r="AZ61" i="1" s="1"/>
  <c r="J33" i="8"/>
  <c r="AV61" i="1" s="1"/>
  <c r="R87" i="8"/>
  <c r="R86" i="8" s="1"/>
  <c r="BK84" i="10"/>
  <c r="J85" i="10"/>
  <c r="J61" i="10" s="1"/>
  <c r="AT55" i="1"/>
  <c r="F79" i="2"/>
  <c r="F55" i="2"/>
  <c r="F33" i="2"/>
  <c r="AZ55" i="1" s="1"/>
  <c r="BK83" i="2"/>
  <c r="J33" i="3"/>
  <c r="AV56" i="1" s="1"/>
  <c r="BK84" i="3"/>
  <c r="F34" i="3"/>
  <c r="BA56" i="1" s="1"/>
  <c r="F96" i="4"/>
  <c r="F55" i="4"/>
  <c r="F33" i="4"/>
  <c r="AZ57" i="1" s="1"/>
  <c r="J100" i="4"/>
  <c r="J60" i="4" s="1"/>
  <c r="BK99" i="4"/>
  <c r="J99" i="4" s="1"/>
  <c r="F36" i="5"/>
  <c r="BC58" i="1" s="1"/>
  <c r="BC54" i="1" s="1"/>
  <c r="R106" i="5"/>
  <c r="R105" i="5" s="1"/>
  <c r="R88" i="5" s="1"/>
  <c r="BK86" i="6"/>
  <c r="J87" i="6"/>
  <c r="J61" i="6" s="1"/>
  <c r="R83" i="7"/>
  <c r="R82" i="7" s="1"/>
  <c r="J88" i="8"/>
  <c r="J61" i="8" s="1"/>
  <c r="BK87" i="8"/>
  <c r="J93" i="11"/>
  <c r="J61" i="11" s="1"/>
  <c r="J252" i="4"/>
  <c r="J68" i="4" s="1"/>
  <c r="R252" i="4"/>
  <c r="R251" i="4" s="1"/>
  <c r="BK90" i="5"/>
  <c r="F34" i="5"/>
  <c r="BA58" i="1" s="1"/>
  <c r="BK106" i="5"/>
  <c r="J33" i="7"/>
  <c r="AV60" i="1" s="1"/>
  <c r="AT60" i="1" s="1"/>
  <c r="F33" i="7"/>
  <c r="AZ60" i="1" s="1"/>
  <c r="J33" i="9"/>
  <c r="AV62" i="1" s="1"/>
  <c r="AT62" i="1" s="1"/>
  <c r="F33" i="9"/>
  <c r="AZ62" i="1" s="1"/>
  <c r="J93" i="4"/>
  <c r="J52" i="4"/>
  <c r="J34" i="4"/>
  <c r="AW57" i="1" s="1"/>
  <c r="AT57" i="1" s="1"/>
  <c r="F34" i="4"/>
  <c r="BA57" i="1" s="1"/>
  <c r="F33" i="5"/>
  <c r="AZ58" i="1" s="1"/>
  <c r="BK83" i="7"/>
  <c r="J84" i="7"/>
  <c r="J61" i="7" s="1"/>
  <c r="BK83" i="9"/>
  <c r="J84" i="9"/>
  <c r="J61" i="9" s="1"/>
  <c r="J33" i="10"/>
  <c r="AV63" i="1" s="1"/>
  <c r="AT63" i="1" s="1"/>
  <c r="F33" i="10"/>
  <c r="AZ63" i="1" s="1"/>
  <c r="J278" i="11"/>
  <c r="J71" i="11" s="1"/>
  <c r="BK277" i="11"/>
  <c r="J277" i="11" s="1"/>
  <c r="J70" i="11" s="1"/>
  <c r="J33" i="12"/>
  <c r="AV65" i="1" s="1"/>
  <c r="AT65" i="1" s="1"/>
  <c r="F33" i="12"/>
  <c r="AZ65" i="1" s="1"/>
  <c r="E74" i="13"/>
  <c r="E48" i="13"/>
  <c r="J86" i="13"/>
  <c r="J61" i="13" s="1"/>
  <c r="BK85" i="13"/>
  <c r="E74" i="14"/>
  <c r="E48" i="14"/>
  <c r="BK89" i="18"/>
  <c r="J90" i="18"/>
  <c r="J61" i="18" s="1"/>
  <c r="J34" i="3"/>
  <c r="AW56" i="1" s="1"/>
  <c r="J34" i="5"/>
  <c r="AW58" i="1" s="1"/>
  <c r="AT58" i="1" s="1"/>
  <c r="F34" i="6"/>
  <c r="BA59" i="1" s="1"/>
  <c r="F34" i="7"/>
  <c r="BA60" i="1" s="1"/>
  <c r="J34" i="8"/>
  <c r="AW61" i="1" s="1"/>
  <c r="F34" i="9"/>
  <c r="BA62" i="1" s="1"/>
  <c r="F34" i="10"/>
  <c r="BA63" i="1" s="1"/>
  <c r="BK248" i="11"/>
  <c r="J248" i="11" s="1"/>
  <c r="J67" i="11" s="1"/>
  <c r="T278" i="11"/>
  <c r="T277" i="11" s="1"/>
  <c r="T91" i="11" s="1"/>
  <c r="F34" i="12"/>
  <c r="BA65" i="1" s="1"/>
  <c r="J107" i="15"/>
  <c r="J64" i="15" s="1"/>
  <c r="BK106" i="15"/>
  <c r="J106" i="15" s="1"/>
  <c r="J63" i="15" s="1"/>
  <c r="J52" i="6"/>
  <c r="F55" i="6"/>
  <c r="J52" i="7"/>
  <c r="F55" i="7"/>
  <c r="J52" i="9"/>
  <c r="F55" i="9"/>
  <c r="J52" i="10"/>
  <c r="F55" i="10"/>
  <c r="P88" i="12"/>
  <c r="P87" i="12" s="1"/>
  <c r="P86" i="12" s="1"/>
  <c r="AU65" i="1" s="1"/>
  <c r="J33" i="13"/>
  <c r="AV66" i="1" s="1"/>
  <c r="J34" i="13"/>
  <c r="AW66" i="1" s="1"/>
  <c r="P86" i="16"/>
  <c r="P85" i="16" s="1"/>
  <c r="F34" i="17"/>
  <c r="BA70" i="1" s="1"/>
  <c r="BK87" i="12"/>
  <c r="R87" i="12"/>
  <c r="R86" i="12" s="1"/>
  <c r="F35" i="12"/>
  <c r="BB65" i="1" s="1"/>
  <c r="BB54" i="1" s="1"/>
  <c r="R86" i="13"/>
  <c r="R85" i="13" s="1"/>
  <c r="R84" i="13" s="1"/>
  <c r="J33" i="15"/>
  <c r="AV68" i="1" s="1"/>
  <c r="AT68" i="1" s="1"/>
  <c r="F33" i="15"/>
  <c r="AZ68" i="1" s="1"/>
  <c r="J87" i="15"/>
  <c r="J61" i="15" s="1"/>
  <c r="BK86" i="15"/>
  <c r="T101" i="13"/>
  <c r="T85" i="13" s="1"/>
  <c r="T84" i="13" s="1"/>
  <c r="T105" i="13"/>
  <c r="F33" i="14"/>
  <c r="AZ67" i="1" s="1"/>
  <c r="J86" i="14"/>
  <c r="J61" i="14" s="1"/>
  <c r="BK85" i="14"/>
  <c r="T100" i="15"/>
  <c r="T86" i="15" s="1"/>
  <c r="T85" i="15" s="1"/>
  <c r="BK85" i="16"/>
  <c r="F35" i="16"/>
  <c r="BB69" i="1" s="1"/>
  <c r="F37" i="16"/>
  <c r="BD69" i="1" s="1"/>
  <c r="BK102" i="16"/>
  <c r="J102" i="16" s="1"/>
  <c r="J63" i="16" s="1"/>
  <c r="F93" i="17"/>
  <c r="F55" i="17"/>
  <c r="T97" i="17"/>
  <c r="J82" i="18"/>
  <c r="J52" i="18"/>
  <c r="T88" i="18"/>
  <c r="J34" i="19"/>
  <c r="AW72" i="1" s="1"/>
  <c r="F34" i="19"/>
  <c r="BA72" i="1" s="1"/>
  <c r="BK83" i="22"/>
  <c r="F33" i="13"/>
  <c r="AZ66" i="1" s="1"/>
  <c r="F37" i="13"/>
  <c r="BD66" i="1" s="1"/>
  <c r="BD54" i="1" s="1"/>
  <c r="W33" i="1" s="1"/>
  <c r="P105" i="13"/>
  <c r="P85" i="13" s="1"/>
  <c r="P84" i="13" s="1"/>
  <c r="AU66" i="1" s="1"/>
  <c r="P87" i="15"/>
  <c r="P86" i="15" s="1"/>
  <c r="P85" i="15" s="1"/>
  <c r="AU68" i="1" s="1"/>
  <c r="P100" i="15"/>
  <c r="J33" i="16"/>
  <c r="AV69" i="1" s="1"/>
  <c r="AT69" i="1" s="1"/>
  <c r="F33" i="16"/>
  <c r="AZ69" i="1" s="1"/>
  <c r="T86" i="16"/>
  <c r="T85" i="16" s="1"/>
  <c r="F33" i="17"/>
  <c r="AZ70" i="1" s="1"/>
  <c r="J33" i="17"/>
  <c r="AV70" i="1" s="1"/>
  <c r="T174" i="17"/>
  <c r="R174" i="17"/>
  <c r="R96" i="17" s="1"/>
  <c r="P115" i="18"/>
  <c r="P88" i="18" s="1"/>
  <c r="AU71" i="1" s="1"/>
  <c r="BK115" i="18"/>
  <c r="J115" i="18" s="1"/>
  <c r="J65" i="18" s="1"/>
  <c r="J116" i="18"/>
  <c r="J66" i="18" s="1"/>
  <c r="F33" i="19"/>
  <c r="AZ72" i="1" s="1"/>
  <c r="J33" i="19"/>
  <c r="AV72" i="1" s="1"/>
  <c r="AT72" i="1" s="1"/>
  <c r="J33" i="14"/>
  <c r="AV67" i="1" s="1"/>
  <c r="AT67" i="1" s="1"/>
  <c r="F35" i="15"/>
  <c r="BB68" i="1" s="1"/>
  <c r="F37" i="15"/>
  <c r="BD68" i="1" s="1"/>
  <c r="T103" i="16"/>
  <c r="T102" i="16" s="1"/>
  <c r="P103" i="16"/>
  <c r="P102" i="16" s="1"/>
  <c r="P174" i="17"/>
  <c r="P96" i="17" s="1"/>
  <c r="AU70" i="1" s="1"/>
  <c r="BK88" i="19"/>
  <c r="E71" i="22"/>
  <c r="E48" i="22"/>
  <c r="BK97" i="17"/>
  <c r="J33" i="18"/>
  <c r="AV71" i="1" s="1"/>
  <c r="BK118" i="19"/>
  <c r="J118" i="19" s="1"/>
  <c r="J65" i="19" s="1"/>
  <c r="J119" i="19"/>
  <c r="J66" i="19" s="1"/>
  <c r="R86" i="20"/>
  <c r="P83" i="22"/>
  <c r="P82" i="22" s="1"/>
  <c r="P81" i="22" s="1"/>
  <c r="AU75" i="1" s="1"/>
  <c r="F35" i="22"/>
  <c r="BB75" i="1" s="1"/>
  <c r="F34" i="22"/>
  <c r="BA75" i="1" s="1"/>
  <c r="F35" i="17"/>
  <c r="BB70" i="1" s="1"/>
  <c r="BK175" i="17"/>
  <c r="F85" i="18"/>
  <c r="F55" i="18"/>
  <c r="F35" i="18"/>
  <c r="BB71" i="1" s="1"/>
  <c r="R116" i="18"/>
  <c r="R115" i="18" s="1"/>
  <c r="R88" i="18" s="1"/>
  <c r="F36" i="20"/>
  <c r="BC73" i="1" s="1"/>
  <c r="E74" i="21"/>
  <c r="E48" i="21"/>
  <c r="J86" i="21"/>
  <c r="J61" i="21" s="1"/>
  <c r="J33" i="21"/>
  <c r="AV74" i="1" s="1"/>
  <c r="AT74" i="1" s="1"/>
  <c r="T103" i="21"/>
  <c r="T85" i="21" s="1"/>
  <c r="T84" i="21" s="1"/>
  <c r="J34" i="22"/>
  <c r="AW75" i="1" s="1"/>
  <c r="AT75" i="1" s="1"/>
  <c r="J34" i="17"/>
  <c r="AW70" i="1" s="1"/>
  <c r="F33" i="18"/>
  <c r="AZ71" i="1" s="1"/>
  <c r="J34" i="18"/>
  <c r="AW71" i="1" s="1"/>
  <c r="J52" i="20"/>
  <c r="J78" i="20"/>
  <c r="P86" i="21"/>
  <c r="P85" i="21" s="1"/>
  <c r="P84" i="21" s="1"/>
  <c r="AU74" i="1" s="1"/>
  <c r="F35" i="21"/>
  <c r="BB74" i="1" s="1"/>
  <c r="F34" i="21"/>
  <c r="BA74" i="1" s="1"/>
  <c r="J33" i="20"/>
  <c r="AV73" i="1" s="1"/>
  <c r="AT73" i="1" s="1"/>
  <c r="F34" i="20"/>
  <c r="BA73" i="1" s="1"/>
  <c r="P86" i="20"/>
  <c r="P85" i="20" s="1"/>
  <c r="P84" i="20" s="1"/>
  <c r="AU73" i="1" s="1"/>
  <c r="T86" i="20"/>
  <c r="T85" i="20" s="1"/>
  <c r="T84" i="20" s="1"/>
  <c r="F35" i="20"/>
  <c r="BB73" i="1" s="1"/>
  <c r="R106" i="20"/>
  <c r="F33" i="21"/>
  <c r="AZ74" i="1" s="1"/>
  <c r="F37" i="21"/>
  <c r="BD74" i="1" s="1"/>
  <c r="R103" i="21"/>
  <c r="R85" i="21" s="1"/>
  <c r="R84" i="21" s="1"/>
  <c r="F33" i="22"/>
  <c r="AZ75" i="1" s="1"/>
  <c r="F37" i="22"/>
  <c r="BD75" i="1" s="1"/>
  <c r="BK86" i="20"/>
  <c r="BK106" i="20"/>
  <c r="J106" i="20" s="1"/>
  <c r="J63" i="20" s="1"/>
  <c r="BK103" i="21"/>
  <c r="J103" i="21" s="1"/>
  <c r="J63" i="21" s="1"/>
  <c r="W32" i="1" l="1"/>
  <c r="AY54" i="1"/>
  <c r="AX54" i="1"/>
  <c r="W31" i="1"/>
  <c r="T84" i="16"/>
  <c r="J83" i="22"/>
  <c r="J61" i="22" s="1"/>
  <c r="BK82" i="22"/>
  <c r="J85" i="16"/>
  <c r="J60" i="16" s="1"/>
  <c r="BK84" i="16"/>
  <c r="J84" i="16" s="1"/>
  <c r="P84" i="16"/>
  <c r="AU69" i="1" s="1"/>
  <c r="AU54" i="1" s="1"/>
  <c r="J85" i="13"/>
  <c r="J60" i="13" s="1"/>
  <c r="BK84" i="13"/>
  <c r="J84" i="13" s="1"/>
  <c r="BK105" i="5"/>
  <c r="J105" i="5" s="1"/>
  <c r="J63" i="5" s="1"/>
  <c r="J106" i="5"/>
  <c r="J64" i="5" s="1"/>
  <c r="BK86" i="8"/>
  <c r="J86" i="8" s="1"/>
  <c r="J87" i="8"/>
  <c r="J60" i="8" s="1"/>
  <c r="J86" i="6"/>
  <c r="J60" i="6" s="1"/>
  <c r="BK85" i="6"/>
  <c r="J85" i="6" s="1"/>
  <c r="BA54" i="1"/>
  <c r="J86" i="20"/>
  <c r="J61" i="20" s="1"/>
  <c r="BK85" i="20"/>
  <c r="BK85" i="21"/>
  <c r="J83" i="7"/>
  <c r="J60" i="7" s="1"/>
  <c r="BK82" i="7"/>
  <c r="J82" i="7" s="1"/>
  <c r="J84" i="3"/>
  <c r="J61" i="3" s="1"/>
  <c r="BK83" i="3"/>
  <c r="J83" i="2"/>
  <c r="J60" i="2" s="1"/>
  <c r="BK82" i="2"/>
  <c r="J82" i="2" s="1"/>
  <c r="AT61" i="1"/>
  <c r="R99" i="4"/>
  <c r="J175" i="17"/>
  <c r="J71" i="17" s="1"/>
  <c r="BK174" i="17"/>
  <c r="J174" i="17" s="1"/>
  <c r="J70" i="17" s="1"/>
  <c r="AT71" i="1"/>
  <c r="BK87" i="19"/>
  <c r="J88" i="19"/>
  <c r="J61" i="19" s="1"/>
  <c r="AT70" i="1"/>
  <c r="T96" i="17"/>
  <c r="J85" i="14"/>
  <c r="J60" i="14" s="1"/>
  <c r="BK84" i="14"/>
  <c r="J84" i="14" s="1"/>
  <c r="J87" i="12"/>
  <c r="J60" i="12" s="1"/>
  <c r="BK86" i="12"/>
  <c r="J86" i="12" s="1"/>
  <c r="AT66" i="1"/>
  <c r="J89" i="18"/>
  <c r="J60" i="18" s="1"/>
  <c r="BK88" i="18"/>
  <c r="J88" i="18" s="1"/>
  <c r="J90" i="5"/>
  <c r="J61" i="5" s="1"/>
  <c r="BK89" i="5"/>
  <c r="BK92" i="11"/>
  <c r="AT56" i="1"/>
  <c r="AZ54" i="1"/>
  <c r="R85" i="20"/>
  <c r="R84" i="20" s="1"/>
  <c r="J97" i="17"/>
  <c r="J60" i="17" s="1"/>
  <c r="BK96" i="17"/>
  <c r="J96" i="17" s="1"/>
  <c r="J86" i="15"/>
  <c r="J60" i="15" s="1"/>
  <c r="BK85" i="15"/>
  <c r="J85" i="15" s="1"/>
  <c r="J83" i="9"/>
  <c r="J60" i="9" s="1"/>
  <c r="BK82" i="9"/>
  <c r="J82" i="9" s="1"/>
  <c r="J59" i="4"/>
  <c r="J30" i="4"/>
  <c r="J84" i="10"/>
  <c r="J60" i="10" s="1"/>
  <c r="BK83" i="10"/>
  <c r="J83" i="10" s="1"/>
  <c r="BK91" i="11" l="1"/>
  <c r="J91" i="11" s="1"/>
  <c r="J92" i="11"/>
  <c r="J60" i="11" s="1"/>
  <c r="J59" i="14"/>
  <c r="J30" i="14"/>
  <c r="W30" i="1"/>
  <c r="AW54" i="1"/>
  <c r="AK30" i="1" s="1"/>
  <c r="J59" i="8"/>
  <c r="J30" i="8"/>
  <c r="J82" i="22"/>
  <c r="J60" i="22" s="1"/>
  <c r="BK81" i="22"/>
  <c r="J81" i="22" s="1"/>
  <c r="J59" i="9"/>
  <c r="J30" i="9"/>
  <c r="J30" i="15"/>
  <c r="J59" i="15"/>
  <c r="BK88" i="5"/>
  <c r="J88" i="5" s="1"/>
  <c r="J89" i="5"/>
  <c r="J60" i="5" s="1"/>
  <c r="J87" i="19"/>
  <c r="J60" i="19" s="1"/>
  <c r="BK86" i="19"/>
  <c r="J86" i="19" s="1"/>
  <c r="BK82" i="3"/>
  <c r="J82" i="3" s="1"/>
  <c r="J83" i="3"/>
  <c r="J60" i="3" s="1"/>
  <c r="J85" i="21"/>
  <c r="J60" i="21" s="1"/>
  <c r="BK84" i="21"/>
  <c r="J84" i="21" s="1"/>
  <c r="J59" i="6"/>
  <c r="J30" i="6"/>
  <c r="J59" i="10"/>
  <c r="J30" i="10"/>
  <c r="J39" i="4"/>
  <c r="AG57" i="1"/>
  <c r="AN57" i="1" s="1"/>
  <c r="W29" i="1"/>
  <c r="AV54" i="1"/>
  <c r="J30" i="12"/>
  <c r="J59" i="12"/>
  <c r="J85" i="20"/>
  <c r="J60" i="20" s="1"/>
  <c r="BK84" i="20"/>
  <c r="J84" i="20" s="1"/>
  <c r="J30" i="16"/>
  <c r="J59" i="16"/>
  <c r="J59" i="17"/>
  <c r="J30" i="17"/>
  <c r="J59" i="18"/>
  <c r="J30" i="18"/>
  <c r="J59" i="2"/>
  <c r="J30" i="2"/>
  <c r="J59" i="7"/>
  <c r="J30" i="7"/>
  <c r="J59" i="13"/>
  <c r="J30" i="13"/>
  <c r="J39" i="18" l="1"/>
  <c r="AG71" i="1"/>
  <c r="AN71" i="1" s="1"/>
  <c r="J39" i="6"/>
  <c r="AG59" i="1"/>
  <c r="AN59" i="1" s="1"/>
  <c r="J39" i="9"/>
  <c r="AG62" i="1"/>
  <c r="AN62" i="1" s="1"/>
  <c r="AG61" i="1"/>
  <c r="AN61" i="1" s="1"/>
  <c r="J39" i="8"/>
  <c r="J39" i="14"/>
  <c r="AG67" i="1"/>
  <c r="AN67" i="1" s="1"/>
  <c r="J39" i="7"/>
  <c r="AG60" i="1"/>
  <c r="AN60" i="1" s="1"/>
  <c r="J39" i="16"/>
  <c r="AG69" i="1"/>
  <c r="AN69" i="1" s="1"/>
  <c r="J39" i="12"/>
  <c r="AG65" i="1"/>
  <c r="AN65" i="1" s="1"/>
  <c r="J59" i="3"/>
  <c r="J30" i="3"/>
  <c r="J59" i="5"/>
  <c r="J30" i="5"/>
  <c r="AG66" i="1"/>
  <c r="AN66" i="1" s="1"/>
  <c r="J39" i="13"/>
  <c r="J30" i="20"/>
  <c r="J59" i="20"/>
  <c r="J39" i="10"/>
  <c r="AG63" i="1"/>
  <c r="AN63" i="1" s="1"/>
  <c r="J59" i="21"/>
  <c r="J30" i="21"/>
  <c r="J59" i="19"/>
  <c r="J30" i="19"/>
  <c r="J59" i="22"/>
  <c r="J30" i="22"/>
  <c r="J39" i="2"/>
  <c r="AG55" i="1"/>
  <c r="AG70" i="1"/>
  <c r="AN70" i="1" s="1"/>
  <c r="J39" i="17"/>
  <c r="AK29" i="1"/>
  <c r="AT54" i="1"/>
  <c r="J39" i="15"/>
  <c r="AG68" i="1"/>
  <c r="AN68" i="1" s="1"/>
  <c r="J59" i="11"/>
  <c r="J30" i="11"/>
  <c r="AG74" i="1" l="1"/>
  <c r="AN74" i="1" s="1"/>
  <c r="J39" i="21"/>
  <c r="AG75" i="1"/>
  <c r="AN75" i="1" s="1"/>
  <c r="J39" i="22"/>
  <c r="J39" i="20"/>
  <c r="AG73" i="1"/>
  <c r="AN73" i="1" s="1"/>
  <c r="AG64" i="1"/>
  <c r="AN64" i="1" s="1"/>
  <c r="J39" i="11"/>
  <c r="AN55" i="1"/>
  <c r="AG72" i="1"/>
  <c r="AN72" i="1" s="1"/>
  <c r="J39" i="19"/>
  <c r="AG56" i="1"/>
  <c r="AN56" i="1" s="1"/>
  <c r="J39" i="3"/>
  <c r="AG58" i="1"/>
  <c r="AN58" i="1" s="1"/>
  <c r="J39" i="5"/>
  <c r="AG54" i="1" l="1"/>
  <c r="AN54" i="1" l="1"/>
  <c r="AK26" i="1"/>
  <c r="AK35" i="1" s="1"/>
</calcChain>
</file>

<file path=xl/sharedStrings.xml><?xml version="1.0" encoding="utf-8"?>
<sst xmlns="http://schemas.openxmlformats.org/spreadsheetml/2006/main" count="19902" uniqueCount="2942">
  <si>
    <t>Export Komplet</t>
  </si>
  <si>
    <t/>
  </si>
  <si>
    <t>2.0</t>
  </si>
  <si>
    <t>ZAMOK</t>
  </si>
  <si>
    <t>False</t>
  </si>
  <si>
    <t>{d1b9abfe-f61c-455a-8fff-2d6d6a1dac4f}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</si>
  <si>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</si>
  <si>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</si>
  <si>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</si>
  <si>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</si>
  <si>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</si>
  <si>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</si>
  <si>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</si>
  <si>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</si>
  <si>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ETAPA_1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</si>
  <si>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</si>
  <si>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</si>
  <si>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Hasičská zbrojnice s manipulačním prostorem a moderní zázemí technických služeb obce Líbeznice</t>
  </si>
  <si>
    <t>KSO:</t>
  </si>
  <si>
    <t>801 29</t>
  </si>
  <si>
    <t>CC-CZ:</t>
  </si>
  <si>
    <t>127</t>
  </si>
  <si>
    <t>Místo:</t>
  </si>
  <si>
    <t>k.ú. Líbeznice</t>
  </si>
  <si>
    <t>Datum:</t>
  </si>
  <si>
    <t>30. 10. 2018</t>
  </si>
  <si>
    <t>Zadavatel:</t>
  </si>
  <si>
    <t>IČ:</t>
  </si>
  <si>
    <t>Obec Líbeznice</t>
  </si>
  <si>
    <t>DIČ:</t>
  </si>
  <si>
    <t>Uchazeč:</t>
  </si>
  <si>
    <t>Vyplň údaj</t>
  </si>
  <si>
    <t>Projektant:</t>
  </si>
  <si>
    <t>Atelier RENO spol.s.r.o.</t>
  </si>
  <si>
    <t>True</t>
  </si>
  <si>
    <t>Zpracovatel:</t>
  </si>
  <si>
    <t>Vladimír Mrázek</t>
  </si>
  <si>
    <t>Poznámka:</t>
  </si>
  <si>
    <t>Soupis prací je sestaven s využitím položek Cenové soustavy ÚRS (cenová úroveň 2018/I.). Cenové a technické podmínky položek Cenové soustavy ÚRS, které nejsou uvedeny v soupisu prací (informace z tzv. úvodních částí katalogů) jsou neomezeně dálkově k dispozici na www.cs-urs.cz. Položky soupisu prací, které nemají ve sloupci „Cenová soustava“ veden žádný údaj, nepochází z Cenové soustavy ÚRS._x000D_
_x000D_
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</si>
  <si>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</si>
  <si>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</si>
  <si>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</si>
  <si>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</si>
  <si>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</si>
  <si>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</si>
  <si>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</si>
  <si>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</si>
  <si>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</si>
  <si>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</si>
  <si>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</si>
  <si>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</si>
  <si>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</si>
  <si>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</si>
  <si>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</si>
  <si>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</si>
  <si>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</si>
  <si>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</si>
  <si>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</si>
  <si>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</si>
  <si>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</si>
  <si>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</si>
  <si>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</si>
  <si>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</si>
  <si>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</si>
  <si>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</si>
  <si>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</si>
  <si>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</si>
  <si>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</si>
  <si>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</si>
  <si>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</si>
  <si>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</si>
  <si>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</si>
  <si>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</si>
  <si>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</si>
  <si>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</si>
  <si>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</si>
  <si>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</si>
  <si>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</si>
  <si>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</si>
  <si>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VEDLEJŠÍ A OSTATNÍ NÁKLADY</t>
  </si>
  <si>
    <t>STA</t>
  </si>
  <si>
    <t>1</t>
  </si>
  <si>
    <t>{5a4e39e9-dc3f-4875-b9e6-e8ec57c78c7d}</t>
  </si>
  <si>
    <t>2</t>
  </si>
  <si>
    <t>02</t>
  </si>
  <si>
    <t>SO 01 - DEMOLICE A PŘÍPRAVA ÚZEMÍ</t>
  </si>
  <si>
    <t>{dab8eea9-f1b0-4543-b53a-a41c8072c50f}</t>
  </si>
  <si>
    <t>03</t>
  </si>
  <si>
    <t>SO 02 - HASIČSKÁ ZBROJNICE JSHD - STAVEBNÍ PRÁCE</t>
  </si>
  <si>
    <t>{9aeb6292-dbe5-4c11-b5ea-7f18107253f7}</t>
  </si>
  <si>
    <t>04</t>
  </si>
  <si>
    <t>SO 02 - HASIČSKÁ ZBROJNICE JSHD - ZTI</t>
  </si>
  <si>
    <t>{9c7c97cc-9e56-4a02-b815-f83dbd626faa}</t>
  </si>
  <si>
    <t>05</t>
  </si>
  <si>
    <t>SO 02 - HASIČSKÁ ZBROJNICE JSHD - VYTÁPĚNÍ</t>
  </si>
  <si>
    <t>{16cec54b-9aac-486a-a0ad-3be3fee50901}</t>
  </si>
  <si>
    <t>06</t>
  </si>
  <si>
    <t>SO 02 - HASIČSKÁ ZBROJNICE JSHD - VZT</t>
  </si>
  <si>
    <t>{43b7fec8-2d2d-49d9-814f-8a5dd299fd1c}</t>
  </si>
  <si>
    <t>07</t>
  </si>
  <si>
    <t>SO 02 - HASIČSKÁ ZBROJNICE JSHD - ELEKTRO - SILNOPROUD</t>
  </si>
  <si>
    <t>{4c0b01dd-3eee-4afd-9703-6e22e63ee8f7}</t>
  </si>
  <si>
    <t>08</t>
  </si>
  <si>
    <t>SO 02 - HASIČSKÁ ZBROJNICE JSHD - HROMOSVOD</t>
  </si>
  <si>
    <t>{27e4a458-534f-42b0-9fd1-e96975797dee}</t>
  </si>
  <si>
    <t>09</t>
  </si>
  <si>
    <t>SO 02 - HASIČSKÁ ZBROJNICE JSHD - SLABOPROUD</t>
  </si>
  <si>
    <t>{962aaa0a-7458-451e-908c-7f24a6961932}</t>
  </si>
  <si>
    <t>10</t>
  </si>
  <si>
    <t>SO 04 - KOMUNIKACE</t>
  </si>
  <si>
    <t>{5be4c24b-081b-4d7d-9fe3-311d414db6fa}</t>
  </si>
  <si>
    <t>11</t>
  </si>
  <si>
    <t>SO 05 - PŘÍPOJKA KANALIZACE DEŠŤOVÁ</t>
  </si>
  <si>
    <t>{d9d92f65-cfbd-4801-b452-9c2cb0181dc6}</t>
  </si>
  <si>
    <t>12</t>
  </si>
  <si>
    <t>SO 06 - PŘÍPOJKA VODOVODU</t>
  </si>
  <si>
    <t>{57514047-17b2-4754-afdc-0e2d08cca6d9}</t>
  </si>
  <si>
    <t>13</t>
  </si>
  <si>
    <t>SO 07 - PŘÍPOJKA PLYNOVODU</t>
  </si>
  <si>
    <t>{fd777186-3a38-4c8d-b2f6-808acdbfa8ea}</t>
  </si>
  <si>
    <t>14</t>
  </si>
  <si>
    <t>SO 08 - VNITROAREÁLOVÝ ROZVOD SILNOPROUDU</t>
  </si>
  <si>
    <t>{17e7890a-25bd-47b4-9ae4-f1ebc966929d}</t>
  </si>
  <si>
    <t>SO 09 - VNITROAREÁLOVÝ ROZVOD SLABOPROUDU</t>
  </si>
  <si>
    <t>{c248edbc-ee17-49ad-ba72-0202ae1e0cab}</t>
  </si>
  <si>
    <t>16</t>
  </si>
  <si>
    <t>SO 10 - OPLOCENÍ A KRYTÁ ZASTÁVKA</t>
  </si>
  <si>
    <t>{54b171e9-255a-4c7b-b11d-443f0cf1080d}</t>
  </si>
  <si>
    <t>17</t>
  </si>
  <si>
    <t>SO 11 - VEŘEJNÉ OSVĚTLENÍ</t>
  </si>
  <si>
    <t>{403e3d86-b511-4841-bcc0-a7c85dfaee1d}</t>
  </si>
  <si>
    <t>18</t>
  </si>
  <si>
    <t>SO 12 - VNITROAREÁLOVÁ KANALIZACE</t>
  </si>
  <si>
    <t>{8b459a68-cce4-435f-a90b-fe589db7a728}</t>
  </si>
  <si>
    <t>19</t>
  </si>
  <si>
    <t>SO 13 - VNITROAREÁLOVÝ VODOVOD</t>
  </si>
  <si>
    <t>{f18e6316-759e-45e1-986d-7e671ecf6331}</t>
  </si>
  <si>
    <t>20</t>
  </si>
  <si>
    <t>SO 14 - VNITROAREÁLOVÝ PLYNOVOD</t>
  </si>
  <si>
    <t>{645898ca-7856-449d-8ee8-627d2071961b}</t>
  </si>
  <si>
    <t>SO 16 - SADOVÉ ÚPRAVY</t>
  </si>
  <si>
    <t>{de01fa17-262b-4289-b4ca-6e9854a3676a}</t>
  </si>
  <si>
    <t>KRYCÍ LIST SOUPISU PRACÍ</t>
  </si>
  <si>
    <t>Objekt:</t>
  </si>
  <si>
    <t>01 -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</si>
  <si>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</si>
  <si>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</si>
  <si>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</si>
  <si>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</si>
  <si>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</si>
  <si>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</si>
  <si>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</si>
  <si>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</si>
  <si>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</si>
  <si>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</si>
  <si>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</si>
  <si>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</si>
  <si>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</si>
  <si>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</si>
  <si>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</si>
  <si>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</si>
  <si>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</si>
  <si>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</si>
  <si>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</si>
  <si>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</si>
  <si>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</si>
  <si>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</si>
  <si>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</si>
  <si>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</si>
  <si>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</si>
  <si>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</si>
  <si>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</si>
  <si>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</si>
  <si>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012303000</t>
  </si>
  <si>
    <t>Geodetické práce po výstavbě</t>
  </si>
  <si>
    <t>soubor</t>
  </si>
  <si>
    <t>CS ÚRS 2018 01</t>
  </si>
  <si>
    <t>1024</t>
  </si>
  <si>
    <t>1812051192</t>
  </si>
  <si>
    <t>0124033</t>
  </si>
  <si>
    <t>Dokumentace dílenská</t>
  </si>
  <si>
    <t>-1750722772</t>
  </si>
  <si>
    <t>VRN3</t>
  </si>
  <si>
    <t>Zařízení staveniště</t>
  </si>
  <si>
    <t>3</t>
  </si>
  <si>
    <t>030001000</t>
  </si>
  <si>
    <t>1674640893</t>
  </si>
  <si>
    <t>P</t>
  </si>
  <si>
    <t>Poznámka k položce:_x000D_
V rámci ZS jsou obsaženy veškeré činnosti a opatření nezbytné pro zajištění stavby_x000D_
- Náklady na stavební buňky			_x000D_
- Skládky na staveništi			_x000D_
- Náklady na provoz a údržbu vybavení staveniště			_x000D_
- Připojení staveniště na inženýrské sítě			_x000D_
- Zabezpečení staveniště			_x000D_
- Energie pro zařízení staveniště			_x000D_
- Oplocení staveniště			_x000D_
- Opatření na ochranu pozemků sousedních se staveništěm			_x000D_
- Informační tabule na staveništi			_x000D_
- Zrušení zařízení staveniště			_x000D_
- Rozebrání, bourání a odvoz zařízení staveniště</t>
  </si>
  <si>
    <t>02 - SO 01 - DEMOLICE A PŘÍPRAVA ÚZEMÍ</t>
  </si>
  <si>
    <t>HSV - Práce a dodávky HSV</t>
  </si>
  <si>
    <t xml:space="preserve">    1 - Zemní práce</t>
  </si>
  <si>
    <t xml:space="preserve">    997 - Přesun sutě</t>
  </si>
  <si>
    <t>HSV</t>
  </si>
  <si>
    <t>Práce a dodávky HSV</t>
  </si>
  <si>
    <t>Zemní práce</t>
  </si>
  <si>
    <t>11310722</t>
  </si>
  <si>
    <t>Odkopání podkladu - tl 160 mm strojně pl přes 200 m2</t>
  </si>
  <si>
    <t>m2</t>
  </si>
  <si>
    <t>4</t>
  </si>
  <si>
    <t>-1491183558</t>
  </si>
  <si>
    <t>VV</t>
  </si>
  <si>
    <t>+1532,0+682,0+765,0+74,0</t>
  </si>
  <si>
    <t>113107242</t>
  </si>
  <si>
    <t>Odstranění krytu živičného tl 100 mm strojně pl přes 200 m2</t>
  </si>
  <si>
    <t>667844093</t>
  </si>
  <si>
    <t>122101102</t>
  </si>
  <si>
    <t>Odkopávky a prokopávky nezapažené v hornině tř. 1 a 2 objem do 1000 m3</t>
  </si>
  <si>
    <t>m3</t>
  </si>
  <si>
    <t>-943034789</t>
  </si>
  <si>
    <t>"štěrkopísek"+0,14*(1532,0+682,0+765,0+74,0)</t>
  </si>
  <si>
    <t>"štěrk"+0,10*(1532,0)</t>
  </si>
  <si>
    <t>Součet</t>
  </si>
  <si>
    <t>162701105</t>
  </si>
  <si>
    <t>Vodorovné přemístění do 10000 m výkopku/sypaniny z horniny tř. 1 až 4</t>
  </si>
  <si>
    <t>877596988</t>
  </si>
  <si>
    <t>Poznámka k položce:_x000D_
ODVOZ VÝKOPKU</t>
  </si>
  <si>
    <t>"podklad"+0,16*(1532,0+682,0+765,0+74,0)</t>
  </si>
  <si>
    <t>171201201</t>
  </si>
  <si>
    <t>Uložení sypaniny na skládky</t>
  </si>
  <si>
    <t>-1682895448</t>
  </si>
  <si>
    <t>6</t>
  </si>
  <si>
    <t>171201211</t>
  </si>
  <si>
    <t>Poplatek za uložení stavebního odpadu - zeminy a kameniva na skládce</t>
  </si>
  <si>
    <t>t</t>
  </si>
  <si>
    <t>139542731</t>
  </si>
  <si>
    <t>1069,1*1,7</t>
  </si>
  <si>
    <t>997</t>
  </si>
  <si>
    <t>Přesun sutě</t>
  </si>
  <si>
    <t>7</t>
  </si>
  <si>
    <t>997013501</t>
  </si>
  <si>
    <t>Odvoz suti a vybouraných hmot na skládku do 1 km se složením</t>
  </si>
  <si>
    <t>-1932245571</t>
  </si>
  <si>
    <t>8</t>
  </si>
  <si>
    <t>997013509</t>
  </si>
  <si>
    <t>Příplatek k odvozu suti a vybouraných hmot na skládku ZKD 1 km přes 1 km (+30 km)</t>
  </si>
  <si>
    <t>-1493191533</t>
  </si>
  <si>
    <t>9</t>
  </si>
  <si>
    <t>99722384</t>
  </si>
  <si>
    <t xml:space="preserve">Poplatek za uložení na skládce (skládkovné) odpadu asfaltového </t>
  </si>
  <si>
    <t>-2015007596</t>
  </si>
  <si>
    <t>P1_stěrka</t>
  </si>
  <si>
    <t>63,32</t>
  </si>
  <si>
    <t>P1a_stěrka</t>
  </si>
  <si>
    <t>9,52</t>
  </si>
  <si>
    <t>03 - SO 02 - HASIČSKÁ ZBROJNICE JSHD - STAVEBNÍ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</si>
  <si>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</si>
  <si>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</si>
  <si>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</si>
  <si>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</si>
  <si>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</si>
  <si>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</si>
  <si>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</si>
  <si>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</si>
  <si>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</si>
  <si>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</si>
  <si>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</si>
  <si>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</si>
  <si>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</si>
  <si>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</si>
  <si>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</si>
  <si>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</si>
  <si>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</si>
  <si>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 xml:space="preserve">    799 - Vnitřní vybavení</t>
  </si>
  <si>
    <t>122201102</t>
  </si>
  <si>
    <t>Odkopávky a prokopávky nezapažené v hornině tř. 3 objem do 1000 m3</t>
  </si>
  <si>
    <t>283303638</t>
  </si>
  <si>
    <t>+0,9*19,5*17,0</t>
  </si>
  <si>
    <t>122201109</t>
  </si>
  <si>
    <t>Příplatek za lepivost u odkopávek v hornině tř. 1 až 3</t>
  </si>
  <si>
    <t>-242161584</t>
  </si>
  <si>
    <t>132201201</t>
  </si>
  <si>
    <t>Hloubení rýh š do 2000 mm v hornině tř. 3 objemu do 100 m3</t>
  </si>
  <si>
    <t>903134624</t>
  </si>
  <si>
    <t>+0,95*1,6*12,4</t>
  </si>
  <si>
    <t>+0,55*1,6*12,4</t>
  </si>
  <si>
    <t>+0,50*1,6*12,4*3</t>
  </si>
  <si>
    <t>+0,55*1,1*3,0*4</t>
  </si>
  <si>
    <t>+0,50*0,9*3,5*6</t>
  </si>
  <si>
    <t>132201209</t>
  </si>
  <si>
    <t>Příplatek za lepivost k hloubení rýh š do 2000 mm v hornině tř. 3</t>
  </si>
  <si>
    <t>337212637</t>
  </si>
  <si>
    <t>162201101</t>
  </si>
  <si>
    <t>Vodorovné přemístění do 20 m výkopku/sypaniny z horniny tř. 1 až 4</t>
  </si>
  <si>
    <t>-656401036</t>
  </si>
  <si>
    <t>1670524958</t>
  </si>
  <si>
    <t>+298,35+51,35</t>
  </si>
  <si>
    <t>167101101</t>
  </si>
  <si>
    <t>Nakládání výkopku z hornin tř. 1 až 4 do 100 m3</t>
  </si>
  <si>
    <t>-1601783371</t>
  </si>
  <si>
    <t>-2075657814</t>
  </si>
  <si>
    <t>-1856492736</t>
  </si>
  <si>
    <t>349,7*1,7</t>
  </si>
  <si>
    <t>174101101</t>
  </si>
  <si>
    <t>Zásyp jam, šachet rýh nebo kolem objektů sypaninou se zhutněním</t>
  </si>
  <si>
    <t>-794079516</t>
  </si>
  <si>
    <t>+298,35+76,23</t>
  </si>
  <si>
    <t>-349,7</t>
  </si>
  <si>
    <t>Zakládání</t>
  </si>
  <si>
    <t>271001</t>
  </si>
  <si>
    <t xml:space="preserve">Piloty - DN 600 - beton C25/30 XC2 - komplet provedení vč všech systémových detailů (vrtání, betonáž, vyztužení, odvoz a uložení vyvrtané zeminy,  apod)			</t>
  </si>
  <si>
    <t>m</t>
  </si>
  <si>
    <t>-467546584</t>
  </si>
  <si>
    <t>+11*3,5</t>
  </si>
  <si>
    <t>+3*3,0</t>
  </si>
  <si>
    <t>273322511</t>
  </si>
  <si>
    <t>Základové desky ze ŽB tř. C 25/30-XC2</t>
  </si>
  <si>
    <t>-1998362895</t>
  </si>
  <si>
    <t>+0,25*(3,5*4,8*4)</t>
  </si>
  <si>
    <t>+0,15*(3,5*9,85*2)</t>
  </si>
  <si>
    <t>274322511</t>
  </si>
  <si>
    <t>Základové pasy ze ŽB tř. C 25/30-XC2</t>
  </si>
  <si>
    <t>-404001238</t>
  </si>
  <si>
    <t>+0,90*0,75*(11,7*3)</t>
  </si>
  <si>
    <t>+0,90*0,70*(11,7*2)</t>
  </si>
  <si>
    <t>+0,30*0,75*(3,5*4)</t>
  </si>
  <si>
    <t>+0,30*0,70*(3,5*4)</t>
  </si>
  <si>
    <t>+0,30*1,20*(10,45)</t>
  </si>
  <si>
    <t>+0,40*0,60*11,70</t>
  </si>
  <si>
    <t>+0,20*0,20*(3,5*2)</t>
  </si>
  <si>
    <t>274351121</t>
  </si>
  <si>
    <t>Zřízení bednění základových pasů rovného</t>
  </si>
  <si>
    <t>2050032203</t>
  </si>
  <si>
    <t>+2*0,75*(11,7*3)+0,75*0,90*6</t>
  </si>
  <si>
    <t>+2*0,70*(11,7*2)+0,70*0,90*4</t>
  </si>
  <si>
    <t>+2*0,75*(3,5*4)</t>
  </si>
  <si>
    <t>+2*0,70*(3,5*4)</t>
  </si>
  <si>
    <t>+2*1,20*(10,45)</t>
  </si>
  <si>
    <t>+0,40*(2*0,9+4*0,65)</t>
  </si>
  <si>
    <t>274351122</t>
  </si>
  <si>
    <t>Odstranění bednění základových pasů rovného</t>
  </si>
  <si>
    <t>-1634491826</t>
  </si>
  <si>
    <t>27436191</t>
  </si>
  <si>
    <t>Výztuž základových konstrukcí betonářskou ocelí 10 505 (R)</t>
  </si>
  <si>
    <t>-239568405</t>
  </si>
  <si>
    <t>2743621</t>
  </si>
  <si>
    <t>Výztuž základových konstrukcí svařovanými sítěmi Kari</t>
  </si>
  <si>
    <t>336000572</t>
  </si>
  <si>
    <t>Svislé a kompletní konstrukce</t>
  </si>
  <si>
    <t>33123112</t>
  </si>
  <si>
    <t>Zdivo pilířů z cihel plných lícových dl 290 mm pevnosti P 25 na MC 10</t>
  </si>
  <si>
    <t>-407376962</t>
  </si>
  <si>
    <t>"osa 8"</t>
  </si>
  <si>
    <t>+4,4*(1,2*0,6+0,3*0,6)</t>
  </si>
  <si>
    <t>+4,4*(1,2*0,6)</t>
  </si>
  <si>
    <t>"osa 4"</t>
  </si>
  <si>
    <t>+3,5*(0,9*0,6+0,3*0,6)</t>
  </si>
  <si>
    <t>+3,8*(0,9*0,6+0,3*0,6)</t>
  </si>
  <si>
    <t>+3,6*(0,9*0,6)</t>
  </si>
  <si>
    <t>+3,7*(0,9*0,6)</t>
  </si>
  <si>
    <t>"osa I"</t>
  </si>
  <si>
    <t>+3,8*(0,9*0,6)</t>
  </si>
  <si>
    <t>"osa L"</t>
  </si>
  <si>
    <t>+3,9*(0,9*0,6)</t>
  </si>
  <si>
    <t>+4,1*(0,9*0,6)</t>
  </si>
  <si>
    <t>331361821</t>
  </si>
  <si>
    <t>Výztuž sloupů hranatých betonářskou ocelí 10 505</t>
  </si>
  <si>
    <t>312245471</t>
  </si>
  <si>
    <t>35,982*0,0051</t>
  </si>
  <si>
    <t>3422411</t>
  </si>
  <si>
    <t>Přizdívky z cihel plných lícových dl 290 mm pevnosti na MVC tl 140 mm</t>
  </si>
  <si>
    <t>-2121207842</t>
  </si>
  <si>
    <t>"osa 8"+0,9*2,3*3</t>
  </si>
  <si>
    <t>"osa L"+0,7*3,5*2</t>
  </si>
  <si>
    <t>Úpravy povrchů, podlahy a osazování výplní</t>
  </si>
  <si>
    <t>6121001</t>
  </si>
  <si>
    <t>Potažení stěn sklovláknitým pletivem vtlačeným do tenkovrstvé hmoty - v místě spoje podkladních desek dvojitá perlinka (šířka cca 400mm)</t>
  </si>
  <si>
    <t>379472657</t>
  </si>
  <si>
    <t>"107"</t>
  </si>
  <si>
    <t>+3,6*(10,2+2*0,7)</t>
  </si>
  <si>
    <t>-1,3*3,6-0,9*2,1</t>
  </si>
  <si>
    <t>Mezisoučet</t>
  </si>
  <si>
    <t>"exterier"</t>
  </si>
  <si>
    <t>+3,5*2,7*3</t>
  </si>
  <si>
    <t>+2,7*3,6*3</t>
  </si>
  <si>
    <t>22</t>
  </si>
  <si>
    <t>6121002</t>
  </si>
  <si>
    <t>Omítka stěrková</t>
  </si>
  <si>
    <t>1189089511</t>
  </si>
  <si>
    <t>23</t>
  </si>
  <si>
    <t>6121003</t>
  </si>
  <si>
    <t>Fasádní nátěr červený</t>
  </si>
  <si>
    <t>-2099242498</t>
  </si>
  <si>
    <t>24</t>
  </si>
  <si>
    <t>62263101</t>
  </si>
  <si>
    <t>Spárování spárovací maltou pohledových ploch stěn z cihel</t>
  </si>
  <si>
    <t>1671908866</t>
  </si>
  <si>
    <t>"pilíře"</t>
  </si>
  <si>
    <t>+4,4*(2*0,6+0,9+1,2)</t>
  </si>
  <si>
    <t>+4,4*(2*0,6+1,2)</t>
  </si>
  <si>
    <t>+3,5*(2*0,6+2*0,9)</t>
  </si>
  <si>
    <t>+3,8*(2*0,6+2*0,9)</t>
  </si>
  <si>
    <t>+3,6*(2*0,6+0,9)</t>
  </si>
  <si>
    <t>+3,7*(2*0,6+0,9)</t>
  </si>
  <si>
    <t>+3,8*(2*0,6+0,9)</t>
  </si>
  <si>
    <t>+3,9*(2*0,6+0,9)</t>
  </si>
  <si>
    <t>+4,1*(2*0,6+0,9)</t>
  </si>
  <si>
    <t>"přizdívky"</t>
  </si>
  <si>
    <t>"osa 8"+0,6*2,3*3</t>
  </si>
  <si>
    <t>"osa L"+0,5*3,5+0,3*3,5</t>
  </si>
  <si>
    <t>25</t>
  </si>
  <si>
    <t>631311113</t>
  </si>
  <si>
    <t>Mazanina tl do 80 mm z betonu prostého bez zvýšených nároků na prostředí tř. C 12/15 - pasy</t>
  </si>
  <si>
    <t>-1675720972</t>
  </si>
  <si>
    <t>+0,080*0,90*11,7*5</t>
  </si>
  <si>
    <t>+0,080*0,30*3,5*8</t>
  </si>
  <si>
    <t>+0,080*0,50*3,5*2</t>
  </si>
  <si>
    <t>26</t>
  </si>
  <si>
    <t>631311114</t>
  </si>
  <si>
    <t>Mazanina tl do 80 mm z betonu prostého bez zvýšených nároků na prostředí tř. C 16/20 - podkladní</t>
  </si>
  <si>
    <t>1263429537</t>
  </si>
  <si>
    <t>+0,08*(3,5*4,8*4)</t>
  </si>
  <si>
    <t>+0,08*(3,5*9,85*2)</t>
  </si>
  <si>
    <t>27</t>
  </si>
  <si>
    <t>631311116</t>
  </si>
  <si>
    <t>Mazanina tl do 80 mm z betonu prostého bez zvýšených nároků na prostředí tř. C 25/30</t>
  </si>
  <si>
    <t>874644792</t>
  </si>
  <si>
    <t>+0,060*(P1_stěrka+P1a_stěrka)</t>
  </si>
  <si>
    <t>28</t>
  </si>
  <si>
    <t>631311136</t>
  </si>
  <si>
    <t>Mazanina tl do 240 mm z betonu prostého bez zvýšených nároků na prostředí tř. C 25/30</t>
  </si>
  <si>
    <t>989855627</t>
  </si>
  <si>
    <t>+0,15*93,82</t>
  </si>
  <si>
    <t>29</t>
  </si>
  <si>
    <t>631319023</t>
  </si>
  <si>
    <t>Příplatek k mazanině tl do 240 mm za přehlazení s poprášením cementem</t>
  </si>
  <si>
    <t>-1515624043</t>
  </si>
  <si>
    <t>30</t>
  </si>
  <si>
    <t>631319171</t>
  </si>
  <si>
    <t>Příplatek k mazanině tl do 80 mm za stržení povrchu spodní vrstvy před vložením výztuže</t>
  </si>
  <si>
    <t>-284118523</t>
  </si>
  <si>
    <t>31</t>
  </si>
  <si>
    <t>631319175</t>
  </si>
  <si>
    <t>Příplatek k mazanině tl do 240 mm za stržení povrchu spodní vrstvy před vložením výztuže</t>
  </si>
  <si>
    <t>-1346827311</t>
  </si>
  <si>
    <t>32</t>
  </si>
  <si>
    <t>631362021</t>
  </si>
  <si>
    <t>Výztuž mazanin svařovanými sítěmi Kari</t>
  </si>
  <si>
    <t>-2094873045</t>
  </si>
  <si>
    <t>+0,003*(P1_stěrka+P1a_stěrka)*1,1</t>
  </si>
  <si>
    <t>+0,0054*93,82*1,1</t>
  </si>
  <si>
    <t>33</t>
  </si>
  <si>
    <t>64294261</t>
  </si>
  <si>
    <t>Osazování zárubní nebo rámů dveřních kovových do 2,5 m2 - do dřevěné/SDK konstrukce</t>
  </si>
  <si>
    <t>kus</t>
  </si>
  <si>
    <t>-2015351226</t>
  </si>
  <si>
    <t>34</t>
  </si>
  <si>
    <t>M</t>
  </si>
  <si>
    <t>5533102</t>
  </si>
  <si>
    <t>zárubeň ocelová pro bezfalcové dveře - 600/2100 mm</t>
  </si>
  <si>
    <t>-1310882719</t>
  </si>
  <si>
    <t>35</t>
  </si>
  <si>
    <t>5533103</t>
  </si>
  <si>
    <t>zárubeň ocelová pro bezfalcové dveře - 800/2100 mm</t>
  </si>
  <si>
    <t>-1925795625</t>
  </si>
  <si>
    <t>36</t>
  </si>
  <si>
    <t>5533104</t>
  </si>
  <si>
    <t>zárubeň ocelová pro bezfalcové dveře - 900/2100 mm</t>
  </si>
  <si>
    <t>362042154</t>
  </si>
  <si>
    <t>Ostatní konstrukce a práce, bourání</t>
  </si>
  <si>
    <t>37</t>
  </si>
  <si>
    <t>949101111</t>
  </si>
  <si>
    <t>Lešení pomocné pro objekty pozemních staveb s lešeňovou podlahou v do 1,9 m zatížení do 150 kg/m2 - INTERIER</t>
  </si>
  <si>
    <t>1009427131</t>
  </si>
  <si>
    <t>38</t>
  </si>
  <si>
    <t>949101112</t>
  </si>
  <si>
    <t>Lešení pomocné pro objekty pozemních staveb s lešeňovou podlahou v do 3,5 m zatížení do 150 kg/m2 - EXTERIER</t>
  </si>
  <si>
    <t>-2024371521</t>
  </si>
  <si>
    <t>+1,0*(2*20,5+2*13,7)</t>
  </si>
  <si>
    <t>39</t>
  </si>
  <si>
    <t>952901114</t>
  </si>
  <si>
    <t>Vyčištění budov bytové a občanské výstavby při výšce podlaží přes 4 m</t>
  </si>
  <si>
    <t>-1709518276</t>
  </si>
  <si>
    <t>+11,7*18,5</t>
  </si>
  <si>
    <t>998</t>
  </si>
  <si>
    <t>Přesun hmot</t>
  </si>
  <si>
    <t>40</t>
  </si>
  <si>
    <t>998011001</t>
  </si>
  <si>
    <t>Přesun hmot pro budovy zděné v do 6 m</t>
  </si>
  <si>
    <t>904798273</t>
  </si>
  <si>
    <t>PSV</t>
  </si>
  <si>
    <t>Práce a dodávky PSV</t>
  </si>
  <si>
    <t>711</t>
  </si>
  <si>
    <t>Izolace proti vodě, vlhkosti a plynům</t>
  </si>
  <si>
    <t>41</t>
  </si>
  <si>
    <t>711111001</t>
  </si>
  <si>
    <t>Provedení izolace proti zemní vlhkosti vodorovné za studena nátěrem penetračním</t>
  </si>
  <si>
    <t>-577055203</t>
  </si>
  <si>
    <t>42</t>
  </si>
  <si>
    <t>11163150</t>
  </si>
  <si>
    <t>lak asfaltový penetrační</t>
  </si>
  <si>
    <t>-393992132</t>
  </si>
  <si>
    <t>216,45*0,0003 'Přepočtené koeficientem množství</t>
  </si>
  <si>
    <t>43</t>
  </si>
  <si>
    <t>711112001</t>
  </si>
  <si>
    <t>Provedení izolace proti zemní vlhkosti svislé za studena nátěrem penetračním</t>
  </si>
  <si>
    <t>-1191619549</t>
  </si>
  <si>
    <t>+0,35*(2*11,7+2*18,5+16*0,65)</t>
  </si>
  <si>
    <t>44</t>
  </si>
  <si>
    <t>794281787</t>
  </si>
  <si>
    <t>24,78*0,00035 'Přepočtené koeficientem množství</t>
  </si>
  <si>
    <t>45</t>
  </si>
  <si>
    <t>711141559</t>
  </si>
  <si>
    <t>Provedení izolace proti zemní vlhkosti pásy přitavením vodorovné NAIP</t>
  </si>
  <si>
    <t>-44503717</t>
  </si>
  <si>
    <t>+216,45*2</t>
  </si>
  <si>
    <t>46</t>
  </si>
  <si>
    <t>628522</t>
  </si>
  <si>
    <t>pás modifikovaný asfaltový  tl. 4,0 mm s protiradonovou vložkou</t>
  </si>
  <si>
    <t>1669297960</t>
  </si>
  <si>
    <t>432,9*1,15 'Přepočtené koeficientem množství</t>
  </si>
  <si>
    <t>47</t>
  </si>
  <si>
    <t>711142559</t>
  </si>
  <si>
    <t>Provedení izolace proti zemní vlhkosti pásy přitavením svislé NAIP</t>
  </si>
  <si>
    <t>230272755</t>
  </si>
  <si>
    <t>24,78*2</t>
  </si>
  <si>
    <t>48</t>
  </si>
  <si>
    <t>-1554111897</t>
  </si>
  <si>
    <t>49,56*1,2 'Přepočtené koeficientem množství</t>
  </si>
  <si>
    <t>49</t>
  </si>
  <si>
    <t>71141001</t>
  </si>
  <si>
    <t>Stěrka hydroizolační  vodorovná, vč svislého vytažení - D+M vč všech systémových detailů - výměra = půdorysná plocha</t>
  </si>
  <si>
    <t>1128829617</t>
  </si>
  <si>
    <t>Poznámka k položce:_x000D_
- HYDROIZOL. STĚRKA - VE DVOU VRSTVÁCH VYTAŽENO 150 mm NAD PODLAHU, V ROZÍCH FABION POLOMĚR 20mm ( V ROZÍCH ZESÍLENÍ PÁSKOU_x000D_
- PENETRACE PODKLADU</t>
  </si>
  <si>
    <t>+5,34+4,18</t>
  </si>
  <si>
    <t>50</t>
  </si>
  <si>
    <t>71141002</t>
  </si>
  <si>
    <t xml:space="preserve">Stěrka hydroizolační  svislá - D+M vč všech systémových detailů </t>
  </si>
  <si>
    <t>419979441</t>
  </si>
  <si>
    <t>Poznámka k položce:_x000D_
- HYDROIZOL. STĚRKA - VE DVOU VRSTVÁCH, V ROZÍCH FABION POLOMĚR 20mm ( V ROZÍCH ZESÍLENÍ PÁSKOU_x000D_
- PENETRACE PODKLADU</t>
  </si>
  <si>
    <t>+2,0*(4*0,8+2*0,9)</t>
  </si>
  <si>
    <t>51</t>
  </si>
  <si>
    <t>711491273</t>
  </si>
  <si>
    <t>Provedení izolace proti tlakové vodě svislé z nopové folie</t>
  </si>
  <si>
    <t>1359386180</t>
  </si>
  <si>
    <t>+1,3*11,7</t>
  </si>
  <si>
    <t>+1,6*11,7</t>
  </si>
  <si>
    <t>+0,9*(18,5*2+0,65*16)</t>
  </si>
  <si>
    <t>52</t>
  </si>
  <si>
    <t>2832305</t>
  </si>
  <si>
    <t xml:space="preserve">fólie nopová </t>
  </si>
  <si>
    <t>-1516388978</t>
  </si>
  <si>
    <t>76,59*1,15 'Přepočtené koeficientem množství</t>
  </si>
  <si>
    <t>53</t>
  </si>
  <si>
    <t>998711201</t>
  </si>
  <si>
    <t>Přesun hmot procentní pro izolace proti vodě, vlhkosti a plynům v objektech v do 6 m</t>
  </si>
  <si>
    <t>%</t>
  </si>
  <si>
    <t>721481319</t>
  </si>
  <si>
    <t>712</t>
  </si>
  <si>
    <t>Povlakové krytiny</t>
  </si>
  <si>
    <t>54</t>
  </si>
  <si>
    <t>71243101</t>
  </si>
  <si>
    <t xml:space="preserve">Provedení povlakové krytiny střech do 30° pásy na sucho </t>
  </si>
  <si>
    <t>921612414</t>
  </si>
  <si>
    <t>55</t>
  </si>
  <si>
    <t>5924401</t>
  </si>
  <si>
    <t>fólie pod plechové krytiny (mikroventilační vrstva)</t>
  </si>
  <si>
    <t>-1436320695</t>
  </si>
  <si>
    <t>235,87*1,15 'Přepočtené koeficientem množství</t>
  </si>
  <si>
    <t>56</t>
  </si>
  <si>
    <t>998712201</t>
  </si>
  <si>
    <t>Přesun hmot procentní pro krytiny povlakové v objektech v do 6 m</t>
  </si>
  <si>
    <t>584964625</t>
  </si>
  <si>
    <t>713</t>
  </si>
  <si>
    <t>Izolace tepelné</t>
  </si>
  <si>
    <t>57</t>
  </si>
  <si>
    <t>71311112</t>
  </si>
  <si>
    <t>Montáž izolace tepelné stropů - do podhledu</t>
  </si>
  <si>
    <t>-2055472761</t>
  </si>
  <si>
    <t>157,14+9,52</t>
  </si>
  <si>
    <t>58</t>
  </si>
  <si>
    <t>63148104</t>
  </si>
  <si>
    <t>deska izolační minerální univerzální tl 100mm</t>
  </si>
  <si>
    <t>251018561</t>
  </si>
  <si>
    <t>166,66*1,05 'Přepočtené koeficientem množství</t>
  </si>
  <si>
    <t>59</t>
  </si>
  <si>
    <t>71311113</t>
  </si>
  <si>
    <t>Montáž izolace tepelné stropů - 2 vrstvy</t>
  </si>
  <si>
    <t>-1527415614</t>
  </si>
  <si>
    <t>60</t>
  </si>
  <si>
    <t>63148105</t>
  </si>
  <si>
    <t>deska izolační minerální univerzální tl 120mm</t>
  </si>
  <si>
    <t>1451743138</t>
  </si>
  <si>
    <t>166,66*2*1,05</t>
  </si>
  <si>
    <t>61</t>
  </si>
  <si>
    <t>713121111</t>
  </si>
  <si>
    <t>Montáž izolace tepelné podlah volně kladenými rohožemi, pásy, dílci, deskami 1 vrstva</t>
  </si>
  <si>
    <t>-379628118</t>
  </si>
  <si>
    <t>5,59+38,46+12,71+6,56</t>
  </si>
  <si>
    <t>5,34+4,18</t>
  </si>
  <si>
    <t>62</t>
  </si>
  <si>
    <t>2837201</t>
  </si>
  <si>
    <t>deska EPS 150  podlahová tl 120mm</t>
  </si>
  <si>
    <t>-249738441</t>
  </si>
  <si>
    <t>9,52*1,05 'Přepočtené koeficientem množství</t>
  </si>
  <si>
    <t>63</t>
  </si>
  <si>
    <t>2837202</t>
  </si>
  <si>
    <t>deska EPS 150  podlahová tl 130mm</t>
  </si>
  <si>
    <t>-981724959</t>
  </si>
  <si>
    <t>63,32*1,05 'Přepočtené koeficientem množství</t>
  </si>
  <si>
    <t>64</t>
  </si>
  <si>
    <t>713121211</t>
  </si>
  <si>
    <t>Montáž izolace tepelné podlah volně kladenými okrajovými pásky</t>
  </si>
  <si>
    <t>-1283319569</t>
  </si>
  <si>
    <t>"101"+(2*1,4+2*4,4)</t>
  </si>
  <si>
    <t>"102"+(2*10,1+2*4,4+2*0,75)</t>
  </si>
  <si>
    <t>"103"+(2*6,7+2*2,0)</t>
  </si>
  <si>
    <t>"104"+(2*2,7+2*0,9+2*0,8+4*1,5)</t>
  </si>
  <si>
    <t>"105"+(2*1,9+2*0,9+2*0,8+4*1,5)</t>
  </si>
  <si>
    <t>"106"+(2*1,9+2*3,5)</t>
  </si>
  <si>
    <t>"107"+(2*10,4+2*9,5)</t>
  </si>
  <si>
    <t>65</t>
  </si>
  <si>
    <t>2837601</t>
  </si>
  <si>
    <t>deska XPS hrana rovná tl 20mm</t>
  </si>
  <si>
    <t>-1063726023</t>
  </si>
  <si>
    <t>39,8*0,15*1,05</t>
  </si>
  <si>
    <t>66</t>
  </si>
  <si>
    <t>2837211</t>
  </si>
  <si>
    <t>deska EPS 100 tl 20mm</t>
  </si>
  <si>
    <t>916035902</t>
  </si>
  <si>
    <t>+98,3*0,060*1,05</t>
  </si>
  <si>
    <t>67</t>
  </si>
  <si>
    <t>713131141</t>
  </si>
  <si>
    <t>Montáž izolace tepelné stěn základů lepením celoplošně rohoží, pásů, dílců, desek</t>
  </si>
  <si>
    <t>-506845859</t>
  </si>
  <si>
    <t>+0,7*11,7</t>
  </si>
  <si>
    <t>+0,6*11,7</t>
  </si>
  <si>
    <t>+0,5*9,0</t>
  </si>
  <si>
    <t>+0,7*9,0</t>
  </si>
  <si>
    <t>68</t>
  </si>
  <si>
    <t>28376365</t>
  </si>
  <si>
    <t>deska XPS tl 40mm</t>
  </si>
  <si>
    <t>375296981</t>
  </si>
  <si>
    <t>26,01*1,05 'Přepočtené koeficientem množství</t>
  </si>
  <si>
    <t>69</t>
  </si>
  <si>
    <t>71313121</t>
  </si>
  <si>
    <t>Montáž izolace tepelné stěn přichycením dráty rohoží, pásů, dílců, desek - SDK předstěna</t>
  </si>
  <si>
    <t>32497109</t>
  </si>
  <si>
    <t>+28,71+24,48</t>
  </si>
  <si>
    <t>70</t>
  </si>
  <si>
    <t>63166839</t>
  </si>
  <si>
    <t>deska mineral tepelně izolační příčková tl 40mm</t>
  </si>
  <si>
    <t>-4609161</t>
  </si>
  <si>
    <t>53,19*1,05 'Přepočtené koeficientem množství</t>
  </si>
  <si>
    <t>71</t>
  </si>
  <si>
    <t>71313122</t>
  </si>
  <si>
    <t>Montáž izolace tepelné stěn přichycením dráty rohoží, pásů, dílců, desek - sendvičová stěna/předstěna</t>
  </si>
  <si>
    <t>-376412712</t>
  </si>
  <si>
    <t>"101"+3,8*(4,5)-3,5*3,6</t>
  </si>
  <si>
    <t>"102"+3,8*(3,9+4,6+10,4)-3,5*3,6*2-2,3*3,6*3</t>
  </si>
  <si>
    <t>"106"+3,8*(3,5)-3,5*0,93</t>
  </si>
  <si>
    <t>"107"+3,8*(2*9,6+2*10,4)-3,5*3,6*2-3,5*0,93*2-1,4*3,6-0,9*2,1</t>
  </si>
  <si>
    <t>72</t>
  </si>
  <si>
    <t>63166843</t>
  </si>
  <si>
    <t>deska mineral tepelně izolační příčková tl 100mm</t>
  </si>
  <si>
    <t>231103970</t>
  </si>
  <si>
    <t>149,685*1,05 'Přepočtené koeficientem množství</t>
  </si>
  <si>
    <t>73</t>
  </si>
  <si>
    <t>713191132</t>
  </si>
  <si>
    <t>Montáž izolace tepelné podlah překrytí separační fólií z PE</t>
  </si>
  <si>
    <t>150580051</t>
  </si>
  <si>
    <t>74</t>
  </si>
  <si>
    <t>2832901</t>
  </si>
  <si>
    <t xml:space="preserve">fólie PE </t>
  </si>
  <si>
    <t>520868409</t>
  </si>
  <si>
    <t>72,84*1,15 'Přepočtené koeficientem množství</t>
  </si>
  <si>
    <t>75</t>
  </si>
  <si>
    <t>71319121</t>
  </si>
  <si>
    <t>Montáž izolace tepelné stěn - fólií parotěsnou</t>
  </si>
  <si>
    <t>1012824795</t>
  </si>
  <si>
    <t>76</t>
  </si>
  <si>
    <t>28329276</t>
  </si>
  <si>
    <t xml:space="preserve">folie nehořlavá parotěsná </t>
  </si>
  <si>
    <t>-1783695105</t>
  </si>
  <si>
    <t>149,685*1,15 'Přepočtené koeficientem množství</t>
  </si>
  <si>
    <t>77</t>
  </si>
  <si>
    <t>71319122</t>
  </si>
  <si>
    <t>Montáž izolace tepelné stropů - fólií parotěsnou</t>
  </si>
  <si>
    <t>-1114585466</t>
  </si>
  <si>
    <t>78</t>
  </si>
  <si>
    <t>-1925017246</t>
  </si>
  <si>
    <t>166,66*1,15 'Přepočtené koeficientem množství</t>
  </si>
  <si>
    <t>79</t>
  </si>
  <si>
    <t>71319123</t>
  </si>
  <si>
    <t>Montáž izolace tepelné stropů - fólií ochrannou</t>
  </si>
  <si>
    <t>-925800179</t>
  </si>
  <si>
    <t>80</t>
  </si>
  <si>
    <t>6931101</t>
  </si>
  <si>
    <t>folie netkaná ochranná</t>
  </si>
  <si>
    <t>369767861</t>
  </si>
  <si>
    <t>81</t>
  </si>
  <si>
    <t>998713201</t>
  </si>
  <si>
    <t>Přesun hmot procentní pro izolace tepelné v objektech v do 6 m</t>
  </si>
  <si>
    <t>-997178547</t>
  </si>
  <si>
    <t>762</t>
  </si>
  <si>
    <t>Konstrukce tesařské</t>
  </si>
  <si>
    <t>82</t>
  </si>
  <si>
    <t>762083122</t>
  </si>
  <si>
    <t>Impregnace řeziva proti dřevokaznému hmyzu, houbám a plísním máčením třída ohrožení 3 a 4</t>
  </si>
  <si>
    <t>-1755744320</t>
  </si>
  <si>
    <t>+13,003</t>
  </si>
  <si>
    <t>+0,073+0,233</t>
  </si>
  <si>
    <t>83</t>
  </si>
  <si>
    <t>762332131</t>
  </si>
  <si>
    <t>Montáž vázaných kcí krovů pravidelných z hraněného řeziva průřezové plochy do 120 cm2</t>
  </si>
  <si>
    <t>-1997855594</t>
  </si>
  <si>
    <t>"stropnice 6/20"+(11,1*14+4,53*20)</t>
  </si>
  <si>
    <t>"kleština 6/20"+(2,95*18)</t>
  </si>
  <si>
    <t>84</t>
  </si>
  <si>
    <t>762332132</t>
  </si>
  <si>
    <t>Montáž vázaných kcí krovů pravidelných z hraněného řeziva průřezové plochy do 224 cm2</t>
  </si>
  <si>
    <t>-189987518</t>
  </si>
  <si>
    <t>"věšadlo 12/16"+(1,85*9)</t>
  </si>
  <si>
    <t>"krokev 12/16"+(2,77*4+1,81*4)</t>
  </si>
  <si>
    <t>85</t>
  </si>
  <si>
    <t>762332133</t>
  </si>
  <si>
    <t>Montáž vázaných kcí krovů pravidelných z hraněného řeziva průřezové plochy do 288 cm2</t>
  </si>
  <si>
    <t>-820432945</t>
  </si>
  <si>
    <t>"stropnice 12/20"+(11,1*4)</t>
  </si>
  <si>
    <t>"krokev 12/20"+(6,2*9+4,9*4+3,41*4+2,02*4+4,68*4+3,72*4)</t>
  </si>
  <si>
    <t>"vaznice 15/15"+(9,0*1)</t>
  </si>
  <si>
    <t>"krokev 12/24"+(7,8*4)</t>
  </si>
  <si>
    <t>86</t>
  </si>
  <si>
    <t>762332134</t>
  </si>
  <si>
    <t>Montáž vázaných kcí krovů pravidelných z hraněného řeziva průřezové plochy do 450 cm2</t>
  </si>
  <si>
    <t>94424856</t>
  </si>
  <si>
    <t>"pozed 20/20"+(3,7*4+3,5*2+4,25*4+4,4*4)</t>
  </si>
  <si>
    <t>87</t>
  </si>
  <si>
    <t>6051602</t>
  </si>
  <si>
    <t xml:space="preserve">řezivo C24 sušené </t>
  </si>
  <si>
    <t>1917375155</t>
  </si>
  <si>
    <t>"stropnice 6/20"+(11,1*14+4,53*20)*0,06*0,20*1,1</t>
  </si>
  <si>
    <t>"kleština 6/20"+(2,95*18)*0,06*0,20*1,1</t>
  </si>
  <si>
    <t>"věšadlo 12/16"+(1,85*9)*0,12*0,16*1,1</t>
  </si>
  <si>
    <t>"krokev 12/16"+(2,77*4+1,81*4)*0,12*0,16*1,1</t>
  </si>
  <si>
    <t>"stropnice 12/20"+(11,1*4)*0,12*0,20*1,1</t>
  </si>
  <si>
    <t>"krokev 12/20"+(6,2*9+4,9*4+3,41*4+2,02*4+4,68*4+3,72*4)*0,12*0,20*1,1</t>
  </si>
  <si>
    <t>"vaznice 15/15"+(9,0*1)*0,15*0,15*1,1</t>
  </si>
  <si>
    <t>"krokev 12/24"+(7,8*4)*0,12*0,24*1,1</t>
  </si>
  <si>
    <t>"pozed 20/20"+(3,7*4+3,5*2+4,25*4+4,4*4)*0,20*0,20*1,1</t>
  </si>
  <si>
    <t>88</t>
  </si>
  <si>
    <t>762341027</t>
  </si>
  <si>
    <t>Bednění střech rovných z desek OSB tl 25 mm na pero a drážku šroubovaných na krokve - D+M vč všech systémových detailů</t>
  </si>
  <si>
    <t>-709150068</t>
  </si>
  <si>
    <t>+11,8*5,2/2*2</t>
  </si>
  <si>
    <t>+13,85*6,3*2</t>
  </si>
  <si>
    <t>89</t>
  </si>
  <si>
    <t>762395000</t>
  </si>
  <si>
    <t>Spojovací prostředky pro montáž krovu, bednění, laťování, světlíky, klíny</t>
  </si>
  <si>
    <t>-1650557993</t>
  </si>
  <si>
    <t>13,003</t>
  </si>
  <si>
    <t>+235,87*0,025</t>
  </si>
  <si>
    <t>90</t>
  </si>
  <si>
    <t>762810047</t>
  </si>
  <si>
    <t>Záklop stropů z desek OSB tl 25 mm na pero a drážku šroubovaných na rošt - D+M vč všech systémových detailů</t>
  </si>
  <si>
    <t>-311360389</t>
  </si>
  <si>
    <t>91</t>
  </si>
  <si>
    <t>762823111</t>
  </si>
  <si>
    <t>Montáž stropního trámu z hraněného řeziva průřezové plochy do 75 cm2 mezi nosnou kci</t>
  </si>
  <si>
    <t>-10278438</t>
  </si>
  <si>
    <t>"latě 6/4"+6,8*13</t>
  </si>
  <si>
    <t>92</t>
  </si>
  <si>
    <t>762823112</t>
  </si>
  <si>
    <t>Montáž stropního trámu z hraněného řeziva průřezové plochy do 120 cm2 mezi nosnou kci</t>
  </si>
  <si>
    <t>-905317966</t>
  </si>
  <si>
    <t>"hranol 10/10"+2,2*3</t>
  </si>
  <si>
    <t>93</t>
  </si>
  <si>
    <t>60511160</t>
  </si>
  <si>
    <t>řezivo jehličnaté hranol dl 3 - 3,5 m jakost I.</t>
  </si>
  <si>
    <t>-827803543</t>
  </si>
  <si>
    <t>"hranol 10/10"+2,2*3*0,1*0,1*1,1</t>
  </si>
  <si>
    <t>94</t>
  </si>
  <si>
    <t>60514112</t>
  </si>
  <si>
    <t>latě střešní surové řezivo jehličnaté dl 4m</t>
  </si>
  <si>
    <t>-1563855155</t>
  </si>
  <si>
    <t>"latě 6/4"+6,8*13*0,04*0,06*1,1</t>
  </si>
  <si>
    <t>95</t>
  </si>
  <si>
    <t>762895000</t>
  </si>
  <si>
    <t>Spojovací prostředky pro montáž záklopu, stropnice a podbíjení</t>
  </si>
  <si>
    <t>-843498475</t>
  </si>
  <si>
    <t>140,0*0,025</t>
  </si>
  <si>
    <t>+0,306</t>
  </si>
  <si>
    <t>96</t>
  </si>
  <si>
    <t>7629001</t>
  </si>
  <si>
    <t>Montáž stěnových panelů</t>
  </si>
  <si>
    <t>-978775478</t>
  </si>
  <si>
    <t>97</t>
  </si>
  <si>
    <t>6051012</t>
  </si>
  <si>
    <t>Panel P12</t>
  </si>
  <si>
    <t>-1667827907</t>
  </si>
  <si>
    <t>Poznámka k položce:_x000D_
- OSB DESKA tl 22mm - 3,33 m2_x000D_
- HRANOL 110x50mm - 8,80 m_x000D_
- HRANOL 100x50mm - 23,37 m_x000D_
- L 130x19x12mm - 4,40 m</t>
  </si>
  <si>
    <t>98</t>
  </si>
  <si>
    <t>6051013</t>
  </si>
  <si>
    <t>Panel P13</t>
  </si>
  <si>
    <t>-1821446338</t>
  </si>
  <si>
    <t>Poznámka k položce:_x000D_
- OSB DESKA tl 22mm - 3,13 m2_x000D_
- HRANOL 110x50mm - 8,46 m_x000D_
- HRANOL 100x50mm - 23,03 m_x000D_
- L 130x19x12mm - 4,23 m</t>
  </si>
  <si>
    <t>99</t>
  </si>
  <si>
    <t>6051014</t>
  </si>
  <si>
    <t>Panel P14</t>
  </si>
  <si>
    <t>1032889787</t>
  </si>
  <si>
    <t>Poznámka k položce:_x000D_
- OSB DESKA tl 22mm - 12,87 m2_x000D_
- HRANOL 110x50mm - 6,66 m_x000D_
- HRANOL 100x50mm - 24,94 m</t>
  </si>
  <si>
    <t>100</t>
  </si>
  <si>
    <t>6051015</t>
  </si>
  <si>
    <t>Panel P15</t>
  </si>
  <si>
    <t>-407022217</t>
  </si>
  <si>
    <t>Poznámka k položce:_x000D_
- OSB DESKA tl 22mm - 13,92 m2_x000D_
- HRANOL 110x50mm - 7,20 m_x000D_
- HRANOL 100x50mm - 29,13 m</t>
  </si>
  <si>
    <t>101</t>
  </si>
  <si>
    <t>6051016</t>
  </si>
  <si>
    <t>Panel P16</t>
  </si>
  <si>
    <t>630788503</t>
  </si>
  <si>
    <t>Poznámka k položce:_x000D_
- OSB DESKA tl 22mm - 13,12 m2_x000D_
- HRANOL 110x50mm - 8,46 m_x000D_
- HRANOL 100x50mm - 40,53 m</t>
  </si>
  <si>
    <t>102</t>
  </si>
  <si>
    <t>6051017</t>
  </si>
  <si>
    <t>Panel P17</t>
  </si>
  <si>
    <t>1524989399</t>
  </si>
  <si>
    <t>Poznámka k položce:_x000D_
- OSB DESKA tl 22mm - 13,31 m2_x000D_
- HRANOL 110x50mm - 8,80 m_x000D_
- HRANOL 100x50mm - 37,22 m</t>
  </si>
  <si>
    <t>103</t>
  </si>
  <si>
    <t>6051018</t>
  </si>
  <si>
    <t>Panel P18</t>
  </si>
  <si>
    <t>-975419343</t>
  </si>
  <si>
    <t>Poznámka k položce:_x000D_
- OSB DESKA tl 22mm - 13,53 m2_x000D_
- HRANOL 110x50mm - 8,80 m_x000D_
- HRANOL 100x50mm - 44,48 m</t>
  </si>
  <si>
    <t>104</t>
  </si>
  <si>
    <t>6051019</t>
  </si>
  <si>
    <t>Panel P19</t>
  </si>
  <si>
    <t>1275415697</t>
  </si>
  <si>
    <t>Poznámka k položce:_x000D_
- OSB DESKA tl 22mm - 4,12 m2_x000D_
- HRANOL 110x50mm - 8,46 m_x000D_
- HRANOL 100x50mm - 30,69 m</t>
  </si>
  <si>
    <t>105</t>
  </si>
  <si>
    <t>6051020</t>
  </si>
  <si>
    <t>Panel P20</t>
  </si>
  <si>
    <t>1239058375</t>
  </si>
  <si>
    <t>Poznámka k položce:_x000D_
- OSB DESKA tl 22mm - 4,49 m2_x000D_
- HRANOL 110x50mm - 6,66 m_x000D_
- HRANOL 100x50mm - 21,48 m</t>
  </si>
  <si>
    <t>106</t>
  </si>
  <si>
    <t>6051021</t>
  </si>
  <si>
    <t>Panel P21</t>
  </si>
  <si>
    <t>603008845</t>
  </si>
  <si>
    <t>Poznámka k položce:_x000D_
- OSB DESKA tl 22mm - 5,56 m2_x000D_
- HRANOL 110x50mm - 7,20 m_x000D_
- HRANOL 100x50mm - 22,02 m</t>
  </si>
  <si>
    <t>107</t>
  </si>
  <si>
    <t>6051022</t>
  </si>
  <si>
    <t>Panel P22</t>
  </si>
  <si>
    <t>1527299835</t>
  </si>
  <si>
    <t>108</t>
  </si>
  <si>
    <t>6051023</t>
  </si>
  <si>
    <t>Panel P23</t>
  </si>
  <si>
    <t>-1177890194</t>
  </si>
  <si>
    <t>109</t>
  </si>
  <si>
    <t>6051024</t>
  </si>
  <si>
    <t>Panel P24</t>
  </si>
  <si>
    <t>-597473000</t>
  </si>
  <si>
    <t>Poznámka k položce:_x000D_
- OSB DESKA tl 22mm - 4,32 m2_x000D_
- HRANOL 110x50mm - 8,80 m_x000D_
- HRANOL 100x50mm - 26,78 m</t>
  </si>
  <si>
    <t>110</t>
  </si>
  <si>
    <t>998762201</t>
  </si>
  <si>
    <t>Přesun hmot procentní pro kce tesařské v objektech v do 6 m</t>
  </si>
  <si>
    <t>-686545950</t>
  </si>
  <si>
    <t>763</t>
  </si>
  <si>
    <t>Konstrukce suché výstavby</t>
  </si>
  <si>
    <t>111</t>
  </si>
  <si>
    <t>763111314</t>
  </si>
  <si>
    <t>SDK příčka tl 100 mm profil CW+UW 75 desky 1xA 12,5 TI 60 mm EI 30 Rw 47 DB</t>
  </si>
  <si>
    <t>623721164</t>
  </si>
  <si>
    <t>+3,6*(1,3+0,9+5,9+2,1)-0,9*3,6*2</t>
  </si>
  <si>
    <t>112</t>
  </si>
  <si>
    <t>763111333</t>
  </si>
  <si>
    <t>SDK příčka tl 100 mm profil CW+UW 75 desky 1xH2 12,5 TI 60 mm EI 30 Rw 45 dB</t>
  </si>
  <si>
    <t>-1676411793</t>
  </si>
  <si>
    <t>+3,6*(2*1,6+6,9)-0,7*2,1*2</t>
  </si>
  <si>
    <t>+2,6*(2*0,8+2*1,5)-0,6*2,1*2</t>
  </si>
  <si>
    <t>113</t>
  </si>
  <si>
    <t>763111417</t>
  </si>
  <si>
    <t>SDK příčka tl 150 mm profil CW+UW 100 desky 2xA 12,5 TI 100 mm EI 60 Rw 55 DB</t>
  </si>
  <si>
    <t>378307517</t>
  </si>
  <si>
    <t>+3,6*(2,9)</t>
  </si>
  <si>
    <t>114</t>
  </si>
  <si>
    <t>763111437</t>
  </si>
  <si>
    <t>SDK příčka tl 150 mm profil CW+UW 100 desky 2xH2 12,5 TI 100 mm EI 60 Rw 55 DB</t>
  </si>
  <si>
    <t>-1337014125</t>
  </si>
  <si>
    <t>+3,6*(1,6)</t>
  </si>
  <si>
    <t>115</t>
  </si>
  <si>
    <t>7631121</t>
  </si>
  <si>
    <t xml:space="preserve">SDK předstěna instalační tl 100 mm profil CW+UW desky 2xH2 12,5 </t>
  </si>
  <si>
    <t>-1118674242</t>
  </si>
  <si>
    <t>+2,6*0,9*2</t>
  </si>
  <si>
    <t>116</t>
  </si>
  <si>
    <t>7631131</t>
  </si>
  <si>
    <t xml:space="preserve">SDK předstěna s dřevěným roštem - desky 1xA 15 </t>
  </si>
  <si>
    <t>-1300832040</t>
  </si>
  <si>
    <t>"101"+3,6*(0,9+0,7)</t>
  </si>
  <si>
    <t>"102"+3,6*(2*0,5+2*1,2+0,9)</t>
  </si>
  <si>
    <t>"106"+3,6*(1,9+0,7)-0,9*2,1</t>
  </si>
  <si>
    <t>117</t>
  </si>
  <si>
    <t>7631132</t>
  </si>
  <si>
    <t xml:space="preserve">SDK předstěna s dřevěným roštem - desky 1xH2 15 </t>
  </si>
  <si>
    <t>-882608187</t>
  </si>
  <si>
    <t>"104"+3,6*3,8</t>
  </si>
  <si>
    <t>"105"+3,6*3,0</t>
  </si>
  <si>
    <t>118</t>
  </si>
  <si>
    <t>7631133</t>
  </si>
  <si>
    <t xml:space="preserve">SDK opláštění  - desky 1xA 15 </t>
  </si>
  <si>
    <t>-1519846144</t>
  </si>
  <si>
    <t>"107"+3,8*(2*9,0+10,4)-3,5*3,6*2-3,5*0,93*2</t>
  </si>
  <si>
    <t>119</t>
  </si>
  <si>
    <t>763131511</t>
  </si>
  <si>
    <t>SDK podhled deska 1xA 12,5 bez TI jednovrstvá spodní kce profil CD+UD</t>
  </si>
  <si>
    <t>-254325244</t>
  </si>
  <si>
    <t>P1_stěrka+93,82</t>
  </si>
  <si>
    <t>120</t>
  </si>
  <si>
    <t>763131551</t>
  </si>
  <si>
    <t>SDK podhled deska 1xH2 12,5 bez TI jednovrstvá spodní kce profil CD+UD</t>
  </si>
  <si>
    <t>-93843383</t>
  </si>
  <si>
    <t>121</t>
  </si>
  <si>
    <t>763131765</t>
  </si>
  <si>
    <t>Příplatek k SDK podhledu za výšku zavěšení přes 0,5 do 1,0 m</t>
  </si>
  <si>
    <t>-1234118218</t>
  </si>
  <si>
    <t>122</t>
  </si>
  <si>
    <t>763183111</t>
  </si>
  <si>
    <t>Montáž pouzdra posuvných dveří s jednou kapsou pro jedno křídlo šířky do 800 mm do SDK příčky</t>
  </si>
  <si>
    <t>-448589490</t>
  </si>
  <si>
    <t>123</t>
  </si>
  <si>
    <t>55331621</t>
  </si>
  <si>
    <t>pouzdro stavební posuvných dveří jednopouzdrové 700 mm - atypický rozměr</t>
  </si>
  <si>
    <t>343362868</t>
  </si>
  <si>
    <t>124</t>
  </si>
  <si>
    <t>998763401</t>
  </si>
  <si>
    <t>Přesun hmot procentní pro sádrokartonové konstrukce v objektech v do 6 m</t>
  </si>
  <si>
    <t>-1076888134</t>
  </si>
  <si>
    <t>764</t>
  </si>
  <si>
    <t>Konstrukce klempířské</t>
  </si>
  <si>
    <t>125</t>
  </si>
  <si>
    <t>7641001</t>
  </si>
  <si>
    <t>Plechová falcovaná krytina - poplastovaný plech barevný - D+M vč všech systémových detailů</t>
  </si>
  <si>
    <t>-1308353506</t>
  </si>
  <si>
    <t>126</t>
  </si>
  <si>
    <t>7642001</t>
  </si>
  <si>
    <t>K/51 - VÝFUKOVÁ HLAVICE VHO 160 - POZINKOVANÝ PLECH  - D+M vč všech systémových detailů a povrchové úpravy - podrobný popis - TABULKY PSV A HSV</t>
  </si>
  <si>
    <t>-774242752</t>
  </si>
  <si>
    <t>Poznámka k položce:_x000D_
 NÁTĚR REAKTIVNÍ BARVOU + 2x VRCHNÍ NÁTĚR ČERVENOU BARVOU</t>
  </si>
  <si>
    <t>7642002</t>
  </si>
  <si>
    <t>K/52 - PLECHOVÝ KOMÍNEK Ø110mm (KRYTÍ ODVODU SPALIN KOAXIÁLNÍM KOMÍNEM 60/100mm) - D+M vč všech systémových detailů a povrchové úpravy - podrobný popis - TABULKY PSV A HSV</t>
  </si>
  <si>
    <t>648296860</t>
  </si>
  <si>
    <t>128</t>
  </si>
  <si>
    <t>7642003</t>
  </si>
  <si>
    <t>K/53 - PLECHOVÝ KOMÍNEK Ø110mm (ODVZDUŠŇOVACÍ POTRUBÍ KANALIZACE DN 100) - D+M vč všech systémových detailů a povrchové úpravy - podrobný popis - TABULKY PSV A HSV</t>
  </si>
  <si>
    <t>-421557065</t>
  </si>
  <si>
    <t>129</t>
  </si>
  <si>
    <t>7642004</t>
  </si>
  <si>
    <t>K/54 - OPLECHOVÁNÍ OKAPOVÉ HRANY - rš 560 mm - poplastovaný plech barevný  - D+M vč všech systémových detailů a povrchové úpravy - podrobný popis - TABULKY PSV A HSV</t>
  </si>
  <si>
    <t>-326806877</t>
  </si>
  <si>
    <t>130</t>
  </si>
  <si>
    <t>998764201</t>
  </si>
  <si>
    <t>Přesun hmot procentní pro konstrukce klempířské v objektech v do 6 m</t>
  </si>
  <si>
    <t>-682149627</t>
  </si>
  <si>
    <t>766</t>
  </si>
  <si>
    <t>Konstrukce truhlářské</t>
  </si>
  <si>
    <t>131</t>
  </si>
  <si>
    <t>7661001</t>
  </si>
  <si>
    <t>T/51 - OKENNÍ SESTAVA, DŘEVĚNÉ TYPU EURO, ČTYŘDÍLNÉ, KŘÍDLA SKLÁPĚCÍ DOVNITŘ - 3500/925 mm - D+M vč všech systémových detailů, kování a povrchové úpravy - podrobný popis - TABULKY PSV A HSV</t>
  </si>
  <si>
    <t>-52519229</t>
  </si>
  <si>
    <t>132</t>
  </si>
  <si>
    <t>7661002</t>
  </si>
  <si>
    <t>T/52 - OKENNÍ SESTAVA, DŘEVĚNÉ TYPU EURO, OSMIDÍLNÉ, KŘÍDLA OTVÍRAVÉ A SKLÁPĚCÍ DOVNITŘ - 3500/3600 mm - D+M vč všech systémových detailů, kování a povrchové úpravy - podrobný popis - TABULKY PSV A HSV</t>
  </si>
  <si>
    <t>1967225508</t>
  </si>
  <si>
    <t>133</t>
  </si>
  <si>
    <t>7661003</t>
  </si>
  <si>
    <t>T/53 - OKENNÍ SESTAVA, DŘEVĚNÉ TYPU EURO, OSMIDÍLNÉ, KŘÍDLA OTVÍRAVÉ A SKLÁPĚCÍ DOVNITŘ + DVEŘE OTOČNÉ, PROSKLENÉ ZE TŘÍ DÍLŮ, PRAVÉ  - 3500/3600 mm - D+M vč všech systémových detailů, kování a povrchové úpravy - podrobný popis - TABULKY PSV A HSV</t>
  </si>
  <si>
    <t>-383357092</t>
  </si>
  <si>
    <t>134</t>
  </si>
  <si>
    <t>7661004</t>
  </si>
  <si>
    <t>T/54 - OKENNÍ SESTAVA, DŘEVĚNÉ TYPU EURO, DVANÁCTIDÍLNÉ, NEOTVÍRAVÉ  - 2300/3600 mm - D+M vč všech systémových detailů a povrchové úpravy - podrobný popis - TABULKY PSV A HSV</t>
  </si>
  <si>
    <t>598300692</t>
  </si>
  <si>
    <t>135</t>
  </si>
  <si>
    <t>7662001</t>
  </si>
  <si>
    <t>T/55 - DVEŘE VNITŘNÍ JEDNOKŘÍDLÉ OTOČNÉ, PLNÉ, HLADKÉ, BEZFALCOVÉ - POŽÁRNÍ  EW  15DP3,C3  - 900/2100 mm - D+M vč všech systémových detailů, kování a povrchové úpravy - podrobný popis - TABULKY PSV A HSV</t>
  </si>
  <si>
    <t>-1416994554</t>
  </si>
  <si>
    <t>136</t>
  </si>
  <si>
    <t>7662002</t>
  </si>
  <si>
    <t>T/56 - OKENNÍ SESTAVA - DVEŘE S NADSVĚTLÍKEM A BOČNÍM PROSKLENÍM - DVEŘE OTOČNÉ, PROSKLENÉ Z DVOU DÍLŮ - POŽÁRNÍ  EW  15DP3,C3 - 1250/3600 mm - D+M vč všech systémových detailů, kování a povrchové úpravy - podrobný popis - TABULKY PSV A HSV</t>
  </si>
  <si>
    <t>-718319520</t>
  </si>
  <si>
    <t>137</t>
  </si>
  <si>
    <t>7662003</t>
  </si>
  <si>
    <t>T/57 - DVEŘE VNITŘNÍ JEDNOKŘÍDLÉ, S NADVĚTLÍKEM OTOČNÉ, PLNÉ, HLADKÉ, BEZFALCOVÉ - 800/2100+800/1450 mm - D+M vč všech systémových detailů, kování a povrchové úpravy - podrobný popis - TABULKY PSV A HSV</t>
  </si>
  <si>
    <t>-181730739</t>
  </si>
  <si>
    <t>138</t>
  </si>
  <si>
    <t>7662004</t>
  </si>
  <si>
    <t>T/58 - DVEŘE VNITŘNÍ JEDNOKŘÍDLÉ, S NADVĚTLÍKEM OTOČNÉ, PLNÉ, HLADKÉ, BEZFALCOVÉ - 800/2100+800/1450 mm - D+M vč všech systémových detailů, kování a povrchové úpravy - podrobný popis - TABULKY PSV A HSV</t>
  </si>
  <si>
    <t>-46876733</t>
  </si>
  <si>
    <t>139</t>
  </si>
  <si>
    <t>7662005</t>
  </si>
  <si>
    <t>T/59 - DVEŘE DŘEVĚNÉ, VNITŘNÍ, JEDNOKŘÍDLÉ, BEZFALCOVÉ + OBLOŽKOVÁ ZÁRUBEŇ,  POSUVNÉ DO POUZDRA - 700/2100 mm - D+M vč všech systémových detailů, kování a povrchové úpravy - podrobný popis - TABULKY PSV A HSV</t>
  </si>
  <si>
    <t>541136290</t>
  </si>
  <si>
    <t>140</t>
  </si>
  <si>
    <t>7662006</t>
  </si>
  <si>
    <t>T/60 - DVEŘE VNITŘNÍ JEDNOKŘÍDLÉ OTOČNÉ, PLNÉ, HLADKÉ, BEZFALCOVÉ - 600/2100 mm - D+M vč všech systémových detailů, kování a povrchové úpravy - podrobný popis - TABULKY PSV A HSV</t>
  </si>
  <si>
    <t>-493122576</t>
  </si>
  <si>
    <t>141</t>
  </si>
  <si>
    <t>7662007</t>
  </si>
  <si>
    <t>T/61 - DVEŘE VNITŘNÍ JEDNOKŘÍDLÉ OTOČNÉ, PLNÉ, HLADKÉ, BEZFALCOVÉ - 600/2100 mm - D+M vč všech systémových detailů, kování a povrchové úpravy - podrobný popis - TABULKY PSV A HSV</t>
  </si>
  <si>
    <t>2026361452</t>
  </si>
  <si>
    <t>142</t>
  </si>
  <si>
    <t>7662008</t>
  </si>
  <si>
    <t>T/62 - OKENNÍ SESTAVA - DVEŘE S NADSVĚTLÍKEM A BOČNÍM PROSKLENÍM - DVEŘE OTOČNÉ, PROSKLENÉ Z DVOU DÍLŮ - 1250/3600 mm - D+M vč všech systémových detailů, kování a povrchové úpravy - podrobný popis - TABULKY PSV A HSV</t>
  </si>
  <si>
    <t>-509098039</t>
  </si>
  <si>
    <t>143</t>
  </si>
  <si>
    <t>7663001</t>
  </si>
  <si>
    <t>T/63 - STAHOVACÍ PŮDNÍ SCHODY – (SYSTÉM ZABUDOVANÉ SKŘÍNĚ) - 700/1200 mm - D+M vč všech systémových detailů a povrchové úpravy - podrobný popis - TABULKY PSV A HSV</t>
  </si>
  <si>
    <t>-500994257</t>
  </si>
  <si>
    <t>144</t>
  </si>
  <si>
    <t>7664001</t>
  </si>
  <si>
    <t>ST01/2700 - STÍNÍCÍ PANELY - DŘEVĚNÉ LAMELY VE VLASTNÍM  DŘEVĚNÉM RÁMU  - 2700/3600 mm - D+M vč všech systémových detailů a povrchové úpravy - podrobný popis - TABULKY PSV A HSV</t>
  </si>
  <si>
    <t>1569524174</t>
  </si>
  <si>
    <t>145</t>
  </si>
  <si>
    <t>7664002</t>
  </si>
  <si>
    <t>ST01/3600 - STÍNÍCÍ PANELY - DŘEVĚNÉ LAMELY VE VLASTNÍM  DŘEVĚNÉM RÁMU  - 3500/3600 mm - D+M vč všech systémových detailů a povrchové úpravy - podrobný popis - TABULKY PSV A HSV</t>
  </si>
  <si>
    <t>-287377080</t>
  </si>
  <si>
    <t>146</t>
  </si>
  <si>
    <t>7664003</t>
  </si>
  <si>
    <t>ST02/2300 - STÍNÍCÍ PANELY - DŘEVĚNÉ LAMELY VE VLASTNÍM  DŘEVĚNÉM RÁMU, S POSUVNÝMI PŘEDSAZENÝMI DVEŘMI - 2300/3400 mm - D+M vč všech systémových detailů a povrchové úpravy - podrobný popis - TABULKY PSV A HSV</t>
  </si>
  <si>
    <t>322437251</t>
  </si>
  <si>
    <t>147</t>
  </si>
  <si>
    <t>7664004</t>
  </si>
  <si>
    <t>ST02/3500 - STÍNÍCÍ PANELY - DŘEVĚNÉ LAMELY VE VLASTNÍM  DŘEVĚNÉM RÁMU, S POSUVNÝMI PŘEDSAZENÝMI DVEŘMI - 3500/3400 mm - D+M vč všech systémových detailů a povrchové úpravy - podrobný popis - TABULKY PSV A HSV</t>
  </si>
  <si>
    <t>23362962</t>
  </si>
  <si>
    <t>148</t>
  </si>
  <si>
    <t>7665001</t>
  </si>
  <si>
    <t>Vnitřní parapet - deska DTD lamino 150/20 mm - délka 3500 mm - D+M vč všech systémových detailů a povrchové úpravy - podrobný popis - TABULKY PSV A HSV</t>
  </si>
  <si>
    <t>1257851281</t>
  </si>
  <si>
    <t>149</t>
  </si>
  <si>
    <t>7665002</t>
  </si>
  <si>
    <t>Vnější parapet - dřevěná okapová lišta s okapním nosem 25/30 mm - délka 3500 mm - D+M vč všech systémových detailů a povrchové úpravy - podrobný popis - TABULKY PSV A HSV</t>
  </si>
  <si>
    <t>207775507</t>
  </si>
  <si>
    <t>150</t>
  </si>
  <si>
    <t>766663915</t>
  </si>
  <si>
    <t>Oprava dveřních křídel seříznutí křídla</t>
  </si>
  <si>
    <t>-1628226411</t>
  </si>
  <si>
    <t>151</t>
  </si>
  <si>
    <t>766695213</t>
  </si>
  <si>
    <t>Montáž truhlářských prahů dveří 1křídlových šířky přes 10 cm</t>
  </si>
  <si>
    <t>458395738</t>
  </si>
  <si>
    <t>152</t>
  </si>
  <si>
    <t>61187181</t>
  </si>
  <si>
    <t>práh dveřní dřevěný dubový tl 2cm dl 92cm š 15cm</t>
  </si>
  <si>
    <t>811304011</t>
  </si>
  <si>
    <t>153</t>
  </si>
  <si>
    <t>998766201</t>
  </si>
  <si>
    <t>Přesun hmot procentní pro konstrukce truhlářské v objektech v do 6 m</t>
  </si>
  <si>
    <t>-1822188715</t>
  </si>
  <si>
    <t>767</t>
  </si>
  <si>
    <t>Konstrukce zámečnické</t>
  </si>
  <si>
    <t>154</t>
  </si>
  <si>
    <t>7673001</t>
  </si>
  <si>
    <t>Tz/51 - SEKČNÍ GARÁŽOVÁ VRATA PRŮMYSLOVÁ, AUTOMATICKÁ, VNITŘNÍ - 3700/3600 mm - D+M vč všech systémových detailů a povrchové úpravy - podrobný popis - TABULKY PSV A HSV</t>
  </si>
  <si>
    <t>1969652614</t>
  </si>
  <si>
    <t>155</t>
  </si>
  <si>
    <t>7679001</t>
  </si>
  <si>
    <t>MŘÍŽKA PROTI HMYZU ŠÍŘKY 250mm  - D+M vč všech systémových detailů a povrchové úpravy - podrobný popis - TABULKY PSV A HSV</t>
  </si>
  <si>
    <t>258462086</t>
  </si>
  <si>
    <t>156</t>
  </si>
  <si>
    <t>7679002</t>
  </si>
  <si>
    <t>Práh kovový zapuštěný - dl 900 mm  - D+M vč všech systémových detailů a povrchové úpravy - podrobný popis - TABULKY PSV A HSV</t>
  </si>
  <si>
    <t>1812221616</t>
  </si>
  <si>
    <t>157</t>
  </si>
  <si>
    <t>998767201</t>
  </si>
  <si>
    <t>Přesun hmot procentní pro zámečnické konstrukce v objektech v do 6 m</t>
  </si>
  <si>
    <t>-1412768451</t>
  </si>
  <si>
    <t>777</t>
  </si>
  <si>
    <t>Podlahy lité</t>
  </si>
  <si>
    <t>158</t>
  </si>
  <si>
    <t>7775001</t>
  </si>
  <si>
    <t>Krycí cementová stěrka tl 15 mm - D+M vč všech systémových detailů</t>
  </si>
  <si>
    <t>1820916536</t>
  </si>
  <si>
    <t>159</t>
  </si>
  <si>
    <t>7776001</t>
  </si>
  <si>
    <t>Podlahová lišta plastová bílá - D+M vč všech systémových detailů</t>
  </si>
  <si>
    <t>616882509</t>
  </si>
  <si>
    <t>"101"+(2*1,4+2*4,4)-2*1,3-0,9-3,5</t>
  </si>
  <si>
    <t>"102"+(2*10,1+2*4,4+2*0,75)-1,3-2*3,5-3*2,3</t>
  </si>
  <si>
    <t>"103"+(2*6,7+2*2,0)-0,9*2-0,7*2</t>
  </si>
  <si>
    <t>"104"+(2*2,7+2*0,9+2*0,8+4*1,5)-0,7-0,6*2</t>
  </si>
  <si>
    <t>"105"+(2*1,9+2*0,9+2*0,8+4*1,5)-0,7-0,6*2</t>
  </si>
  <si>
    <t>"106"+(2*1,9+2*3,5)-0,9*2</t>
  </si>
  <si>
    <t>"107"+(2*10,4+2*9,5)-1,3-0,9-2*3,5</t>
  </si>
  <si>
    <t>160</t>
  </si>
  <si>
    <t>998777201</t>
  </si>
  <si>
    <t>Přesun hmot procentní pro podlahy lité v objektech v do 6 m</t>
  </si>
  <si>
    <t>803337207</t>
  </si>
  <si>
    <t>783</t>
  </si>
  <si>
    <t>Dokončovací práce - nátěry</t>
  </si>
  <si>
    <t>161</t>
  </si>
  <si>
    <t>7831001</t>
  </si>
  <si>
    <t>Nátěr zárubní ocelových</t>
  </si>
  <si>
    <t>-1594469256</t>
  </si>
  <si>
    <t>+4,8*2</t>
  </si>
  <si>
    <t>+5,0*2</t>
  </si>
  <si>
    <t>+5,1</t>
  </si>
  <si>
    <t>162</t>
  </si>
  <si>
    <t>7831002</t>
  </si>
  <si>
    <t>Nátěr prahů dřevěných</t>
  </si>
  <si>
    <t>-25622713</t>
  </si>
  <si>
    <t>163</t>
  </si>
  <si>
    <t>7832001</t>
  </si>
  <si>
    <t>Omyvatelný nátěr stěn</t>
  </si>
  <si>
    <t>-935750900</t>
  </si>
  <si>
    <t>"104"+2,6*(2*2,7+2*0,9+2*0,8+4*1,5)-0,6*2,1*2-0,7*2,1</t>
  </si>
  <si>
    <t>"105"+2,6*(2*1,9+2*0,9+2*0,8+4*1,5)-0,6*2,1*2-0,7*2,1</t>
  </si>
  <si>
    <t>784</t>
  </si>
  <si>
    <t>Dokončovací práce - malby a tapety</t>
  </si>
  <si>
    <t>164</t>
  </si>
  <si>
    <t>7841001</t>
  </si>
  <si>
    <t>Malby stěn a stropů bílé 2nás vč penetrace</t>
  </si>
  <si>
    <t>-46435815</t>
  </si>
  <si>
    <t>+5,59+38,46+6,56+93,82</t>
  </si>
  <si>
    <t>"101"+3,6*(2*1,4+2*4,4)</t>
  </si>
  <si>
    <t>"102"+3,6*(2*10,1+2*4,4+2*0,75)</t>
  </si>
  <si>
    <t>"106"+3,6*(2*1,9+2*3,5)</t>
  </si>
  <si>
    <t>"107"+3,6*(2*10,4+2*9,5)</t>
  </si>
  <si>
    <t>165</t>
  </si>
  <si>
    <t>7841002</t>
  </si>
  <si>
    <t>Malby stěn a stropů barevné 2nás vč penetrace</t>
  </si>
  <si>
    <t>794596211</t>
  </si>
  <si>
    <t>+12,71+5,34+4,18</t>
  </si>
  <si>
    <t>"103"+3,6*(2*6,7+2*2,0)</t>
  </si>
  <si>
    <t>"104"+1,0*(2*3,7+2*1,5)</t>
  </si>
  <si>
    <t>"105"+1,0*(2*2,9+2*1,5)</t>
  </si>
  <si>
    <t>799</t>
  </si>
  <si>
    <t>Vnitřní vybavení</t>
  </si>
  <si>
    <t>166</t>
  </si>
  <si>
    <t>7991000</t>
  </si>
  <si>
    <t xml:space="preserve">Hasící přístroj - PHP </t>
  </si>
  <si>
    <t>1246238496</t>
  </si>
  <si>
    <t>167</t>
  </si>
  <si>
    <t>7991001</t>
  </si>
  <si>
    <t>V/51 - KYCHYŇSKÁ LINKA CELKOVÉ dl. 2,80m - D+M vč všech systémových detailů - podrobný popis - TABULKY PSV A HSV</t>
  </si>
  <si>
    <t>-663890798</t>
  </si>
  <si>
    <t>168</t>
  </si>
  <si>
    <t>7991002</t>
  </si>
  <si>
    <t>V/52 - REGÁLY SKLADOVACÍ  dl. 6,5m - D+M vč všech systémových detailů - podrobný popis - TABULKY PSV A HSV</t>
  </si>
  <si>
    <t>-1999314166</t>
  </si>
  <si>
    <t>169</t>
  </si>
  <si>
    <t>7991003</t>
  </si>
  <si>
    <t>V/53 -  TŘÍPATROVÝ ROŠT  NA SUŠENÍ HADIC dl 8,75 m - D+M vč všech systémových detailů a povrchové úpravy - podrobný popis - TABULKY PSV A HSV</t>
  </si>
  <si>
    <t>-902859603</t>
  </si>
  <si>
    <t>170</t>
  </si>
  <si>
    <t>7991004</t>
  </si>
  <si>
    <t>ŠROUBOVANÉ REGÁLY PRO VELKÁ BŘEMENA, POLICE A STOJNY POZINKOVANÉ VÝŠKA REGÁLU 1500 mm, ŠÍŘKA 1000 mm, NOSNOST POLICE 350kg - D+M vč všech systémových detailů - podrobný popis - TABULKY PSV A HSV</t>
  </si>
  <si>
    <t>-1495352732</t>
  </si>
  <si>
    <t>171</t>
  </si>
  <si>
    <t>7991005</t>
  </si>
  <si>
    <t>ŠATNÍ SKŘÍN PRO HASIČE IPB - OTEVŘENÁ S UZAMYKATELNOU POLICÍ  - D+M vč všech systémových detailů - podrobný popis - TABULKY PSV A HSV</t>
  </si>
  <si>
    <t>-342732603</t>
  </si>
  <si>
    <t>172</t>
  </si>
  <si>
    <t>7992001</t>
  </si>
  <si>
    <t>Zástěna - pisoár  - D+M vč všech systémových detailů</t>
  </si>
  <si>
    <t>-1348191430</t>
  </si>
  <si>
    <t>04 - SO 02 - HASIČSKÁ ZBROJNICE JSHD - ZTI</t>
  </si>
  <si>
    <t xml:space="preserve">    4 - Vodorovné konstrukce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</si>
  <si>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</si>
  <si>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</si>
  <si>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</si>
  <si>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</si>
  <si>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729 - Zdravotechnika - ostatní</t>
  </si>
  <si>
    <t>132201101</t>
  </si>
  <si>
    <t>Hloubení rýh š do 600 mm v hornině tř. 3 objemu do 100 m3</t>
  </si>
  <si>
    <t>-1421307909</t>
  </si>
  <si>
    <t>+0,6*0,6*18,0</t>
  </si>
  <si>
    <t>132201109</t>
  </si>
  <si>
    <t>Příplatek za lepivost k hloubení rýh š do 600 mm v hornině tř. 3</t>
  </si>
  <si>
    <t>-689936684</t>
  </si>
  <si>
    <t>1410587080</t>
  </si>
  <si>
    <t>6,48-4,32</t>
  </si>
  <si>
    <t>1341400672</t>
  </si>
  <si>
    <t>351160179</t>
  </si>
  <si>
    <t>937511742</t>
  </si>
  <si>
    <t>-1642286000</t>
  </si>
  <si>
    <t>+4,32*1,7</t>
  </si>
  <si>
    <t>1913397744</t>
  </si>
  <si>
    <t>Vodorovné konstrukce</t>
  </si>
  <si>
    <t>451573111</t>
  </si>
  <si>
    <t>Lože a obsyp potrubí z písku</t>
  </si>
  <si>
    <t>-338120479</t>
  </si>
  <si>
    <t>+0,6*0,4*18,0</t>
  </si>
  <si>
    <t>721</t>
  </si>
  <si>
    <t>Zdravotechnika - vnitřní kanalizace</t>
  </si>
  <si>
    <t>721173401</t>
  </si>
  <si>
    <t>Potrubí kanalizační z PVC SN 4 svodné ležaté DN 110 - D+M vč tvarovek</t>
  </si>
  <si>
    <t>753523915</t>
  </si>
  <si>
    <t>721173402</t>
  </si>
  <si>
    <t>Potrubí kanalizační z PVC SN 4 svodné ležaté DN 125 - D+M vč tvarovek</t>
  </si>
  <si>
    <t>-774641005</t>
  </si>
  <si>
    <t>72117361</t>
  </si>
  <si>
    <t>Potrubí kanalizační z PE svodné DN 75- D+M vč tvarovek</t>
  </si>
  <si>
    <t>1104816045</t>
  </si>
  <si>
    <t>72117362</t>
  </si>
  <si>
    <t>Potrubí kanalizační z PE svodné DN 110- D+M vč tvarovek</t>
  </si>
  <si>
    <t>1546739335</t>
  </si>
  <si>
    <t>72117372</t>
  </si>
  <si>
    <t>Potrubí kanalizační z PE připojovací DN 32- D+M vč tvarovek</t>
  </si>
  <si>
    <t>-827590304</t>
  </si>
  <si>
    <t>721173723</t>
  </si>
  <si>
    <t>Potrubí kanalizační z PE připojovací DN 50- D+M vč tvarovek</t>
  </si>
  <si>
    <t>1861289027</t>
  </si>
  <si>
    <t>72122601</t>
  </si>
  <si>
    <t>Zápachová uzávěrka HL 21 - D+M</t>
  </si>
  <si>
    <t>-1704787929</t>
  </si>
  <si>
    <t>721273153</t>
  </si>
  <si>
    <t>Hlavice ventilační HL 900 DN 110 - D+M</t>
  </si>
  <si>
    <t>-31728806</t>
  </si>
  <si>
    <t>72129001</t>
  </si>
  <si>
    <t>Odtokový žlab polypropylen+ nerez mřížka 1400 mm - D+M</t>
  </si>
  <si>
    <t>-456658415</t>
  </si>
  <si>
    <t>721290111</t>
  </si>
  <si>
    <t>Zkouška těsnosti potrubí kanalizace vodou do DN 125</t>
  </si>
  <si>
    <t>53546440</t>
  </si>
  <si>
    <t>998721201</t>
  </si>
  <si>
    <t>Přesun hmot procentní pro vnitřní kanalizace v objektech v do 6 m</t>
  </si>
  <si>
    <t>-893424086</t>
  </si>
  <si>
    <t>722</t>
  </si>
  <si>
    <t>Zdravotechnika - vnitřní vodovod</t>
  </si>
  <si>
    <t>722174023</t>
  </si>
  <si>
    <t>Potrubí vodovodní plastové PPR svar polyfuze PN 20 D 25 x 4,2 mm</t>
  </si>
  <si>
    <t>-75451818</t>
  </si>
  <si>
    <t>722174024</t>
  </si>
  <si>
    <t>Potrubí vodovodní plastové PPR svar polyfuze PN 20 D 32 x5,4 mm</t>
  </si>
  <si>
    <t>1965228223</t>
  </si>
  <si>
    <t>7221741</t>
  </si>
  <si>
    <t>Potrubí vodovodní plastové PE 32  - D+M vč tvarovek</t>
  </si>
  <si>
    <t>82690231</t>
  </si>
  <si>
    <t>722181212</t>
  </si>
  <si>
    <t>Ochrana vodovodního potrubí přilepenými termoizolačními trubicemi z PE tl do 6 mm DN do 32 mm</t>
  </si>
  <si>
    <t>-921520318</t>
  </si>
  <si>
    <t>7222001</t>
  </si>
  <si>
    <t>Ventil výtokový se zpětným vent. DN 15 - D+M</t>
  </si>
  <si>
    <t>-696693381</t>
  </si>
  <si>
    <t>7222002</t>
  </si>
  <si>
    <t>Šoupátko přípojkové se zemní soupravou a poklopem - D+M</t>
  </si>
  <si>
    <t>-398731278</t>
  </si>
  <si>
    <t>7222003</t>
  </si>
  <si>
    <t>Kulový kohout DN 20 - D+M</t>
  </si>
  <si>
    <t>999671525</t>
  </si>
  <si>
    <t>7222004</t>
  </si>
  <si>
    <t>Ventil pojistný DN 20 PN 0,6/120 oC - D+M</t>
  </si>
  <si>
    <t>-547727418</t>
  </si>
  <si>
    <t>7222006</t>
  </si>
  <si>
    <t>Venti zpětný DN 20 - D+M</t>
  </si>
  <si>
    <t>188812970</t>
  </si>
  <si>
    <t>7222010</t>
  </si>
  <si>
    <t>Ventily rohové s připojovací hadicí G 1/2" - D+M</t>
  </si>
  <si>
    <t>1317774808</t>
  </si>
  <si>
    <t>72229022</t>
  </si>
  <si>
    <t>Zkouška těsnosti vodovodního potrubí do DN 50</t>
  </si>
  <si>
    <t>406584985</t>
  </si>
  <si>
    <t>722290234</t>
  </si>
  <si>
    <t>Proplach a dezinfekce vodovodního potrubí do DN 80</t>
  </si>
  <si>
    <t>2102832011</t>
  </si>
  <si>
    <t>998722201</t>
  </si>
  <si>
    <t>Přesun hmot procentní pro vnitřní vodovod v objektech v do 6 m</t>
  </si>
  <si>
    <t>-1396570841</t>
  </si>
  <si>
    <t>723</t>
  </si>
  <si>
    <t>Zdravotechnika - vnitřní plynovod</t>
  </si>
  <si>
    <t>723111203</t>
  </si>
  <si>
    <t>Potrubí ocelové závitové černé bezešvé svařované běžné DN 20  -  D+M</t>
  </si>
  <si>
    <t>-189778933</t>
  </si>
  <si>
    <t>723111204</t>
  </si>
  <si>
    <t>Potrubí ocelové závitové černé bezešvé svařované běžné DN 25  -  D+M</t>
  </si>
  <si>
    <t>-1543687036</t>
  </si>
  <si>
    <t>72311121</t>
  </si>
  <si>
    <t>Chránička ocelová  DN 50  -  D+M</t>
  </si>
  <si>
    <t>480655291</t>
  </si>
  <si>
    <t>7231201</t>
  </si>
  <si>
    <t>koleno závit - DN 25  -  D+M</t>
  </si>
  <si>
    <t>-811613454</t>
  </si>
  <si>
    <t>7231202</t>
  </si>
  <si>
    <t>koleno varné - DN 20  -  D+M</t>
  </si>
  <si>
    <t>-1647406538</t>
  </si>
  <si>
    <t>7231203</t>
  </si>
  <si>
    <t>koleno varné - DN 25  -  D+M</t>
  </si>
  <si>
    <t>-135377009</t>
  </si>
  <si>
    <t>7231204</t>
  </si>
  <si>
    <t>redukce ocel - DN 25/20 -  D+M</t>
  </si>
  <si>
    <t>-2138950460</t>
  </si>
  <si>
    <t>7231301</t>
  </si>
  <si>
    <t>kulový kohout - DN 20 -  D+M</t>
  </si>
  <si>
    <t>-423153961</t>
  </si>
  <si>
    <t>7231302</t>
  </si>
  <si>
    <t>kulový kohout - DN 25 -  D+M</t>
  </si>
  <si>
    <t>387735595</t>
  </si>
  <si>
    <t>7231303</t>
  </si>
  <si>
    <t>regulátor tlaku plynu B10 - STL/NTL -  D+M</t>
  </si>
  <si>
    <t>2102987062</t>
  </si>
  <si>
    <t>7231308</t>
  </si>
  <si>
    <t>nátěry potrubí do DN 50</t>
  </si>
  <si>
    <t>1052340232</t>
  </si>
  <si>
    <t>7231309</t>
  </si>
  <si>
    <t>pomocný montážní materiál</t>
  </si>
  <si>
    <t>973535440</t>
  </si>
  <si>
    <t>998723201</t>
  </si>
  <si>
    <t>Přesun hmot procentní pro vnitřní plynovod v objektech v do 6 m</t>
  </si>
  <si>
    <t>-2056412478</t>
  </si>
  <si>
    <t>725</t>
  </si>
  <si>
    <t>Zdravotechnika - zařizovací předměty</t>
  </si>
  <si>
    <t>725001</t>
  </si>
  <si>
    <t>Montáž zařizovacích předmětů</t>
  </si>
  <si>
    <t>-1599870053</t>
  </si>
  <si>
    <t>6423001</t>
  </si>
  <si>
    <t>Klozetová mísa závěsná se sedátkem +tlačítko</t>
  </si>
  <si>
    <t>1790465011</t>
  </si>
  <si>
    <t>6423002</t>
  </si>
  <si>
    <t>Montážní prvek pro WC - ovládání zpředu</t>
  </si>
  <si>
    <t>-1951720953</t>
  </si>
  <si>
    <t>6423003</t>
  </si>
  <si>
    <t>Umyvadlo keramické vč sifonu</t>
  </si>
  <si>
    <t>851607288</t>
  </si>
  <si>
    <t>6423004</t>
  </si>
  <si>
    <t>Pisoárový záchodek - senzorový splachovač</t>
  </si>
  <si>
    <t>294142320</t>
  </si>
  <si>
    <t>6423005</t>
  </si>
  <si>
    <t>Výlevka vč sifonu</t>
  </si>
  <si>
    <t>-249681314</t>
  </si>
  <si>
    <t>6424001</t>
  </si>
  <si>
    <t>Baterie stojánková umyvadlová</t>
  </si>
  <si>
    <t>779455160</t>
  </si>
  <si>
    <t>6424002</t>
  </si>
  <si>
    <t>Baterie výlevková nástěnná</t>
  </si>
  <si>
    <t>261785454</t>
  </si>
  <si>
    <t>64240021</t>
  </si>
  <si>
    <t xml:space="preserve">Baterie dřezová </t>
  </si>
  <si>
    <t>408928476</t>
  </si>
  <si>
    <t>6424003</t>
  </si>
  <si>
    <t>Baterie sprchová nástěnná</t>
  </si>
  <si>
    <t>1429845651</t>
  </si>
  <si>
    <t>6424004</t>
  </si>
  <si>
    <t>Sprchová hlavice</t>
  </si>
  <si>
    <t>-2062541597</t>
  </si>
  <si>
    <t>998725201</t>
  </si>
  <si>
    <t>Přesun hmot procentní pro zařizovací předměty v objektech v do 6 m</t>
  </si>
  <si>
    <t>-117329286</t>
  </si>
  <si>
    <t>729</t>
  </si>
  <si>
    <t>Zdravotechnika - ostatní</t>
  </si>
  <si>
    <t>729001</t>
  </si>
  <si>
    <t>Dvířka nerezová 150/300 - D+M</t>
  </si>
  <si>
    <t>1860105714</t>
  </si>
  <si>
    <t>759101</t>
  </si>
  <si>
    <t>Požární ucpávky (nejsou-li součástí přísl profesí)</t>
  </si>
  <si>
    <t>-1054008976</t>
  </si>
  <si>
    <t>759102</t>
  </si>
  <si>
    <t>Stavební přípomoce  (nejsou-li součástí přísl profesí)</t>
  </si>
  <si>
    <t>576316314</t>
  </si>
  <si>
    <t>Poznámka k položce:_x000D_
Cena zahrnuje komplexní náklady na tyto stavení činnosti včetně materiálu. Jedná se o vysekání drážek, průrazy, začištění a jiné drobné stavební činnosti, nejsou-li tyto již obsaženy v rozpočtu jednotlivých profesí.</t>
  </si>
  <si>
    <t>05 - SO 02 - HASIČSKÁ ZBROJNICE JSHD - VYTÁPĚNÍ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</si>
  <si>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</si>
  <si>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</si>
  <si>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</si>
  <si>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</si>
  <si>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739 - Ústřední vytápění - ostatní</t>
  </si>
  <si>
    <t>731</t>
  </si>
  <si>
    <t>Ústřední vytápění - kotelny</t>
  </si>
  <si>
    <t>7312001</t>
  </si>
  <si>
    <t>Kotel plyn kondenzační - montáž</t>
  </si>
  <si>
    <t>-427605360</t>
  </si>
  <si>
    <t>484101</t>
  </si>
  <si>
    <t xml:space="preserve">Závěsný kondenzační kotel tepelný výkon 1,9 - 15,3kW vč. vestaveného ekvitermního regulátoru </t>
  </si>
  <si>
    <t>1027555450</t>
  </si>
  <si>
    <t>7312002</t>
  </si>
  <si>
    <t>Zásobníkový ohřívač TV - montáž</t>
  </si>
  <si>
    <t>-1089680342</t>
  </si>
  <si>
    <t>4841002</t>
  </si>
  <si>
    <t>Zásobníkový ohřívač TV  objem 150 l</t>
  </si>
  <si>
    <t>-735971176</t>
  </si>
  <si>
    <t>7312003</t>
  </si>
  <si>
    <t>Odkouření - montáž</t>
  </si>
  <si>
    <t>-317222865</t>
  </si>
  <si>
    <t>4841003</t>
  </si>
  <si>
    <t>Vertikální koaxiální vedení vzduch/spaliny systém 60/100mm (délka 5,0m)</t>
  </si>
  <si>
    <t>-49129947</t>
  </si>
  <si>
    <t>998731201</t>
  </si>
  <si>
    <t>Přesun hmot procentní pro kotelny v objektech v do 6 m</t>
  </si>
  <si>
    <t>731949290</t>
  </si>
  <si>
    <t>733</t>
  </si>
  <si>
    <t>Ústřední vytápění - rozvodné potrubí</t>
  </si>
  <si>
    <t>73322302</t>
  </si>
  <si>
    <t>Potrubí měděné tvrdé spojované tvrdým pájením D 15x1 - D+M vč fitinek</t>
  </si>
  <si>
    <t>187530399</t>
  </si>
  <si>
    <t>73322303</t>
  </si>
  <si>
    <t>Potrubí měděné tvrdé spojované tvrdým pájením D 18x1 - D+M vč fitinek</t>
  </si>
  <si>
    <t>1949554523</t>
  </si>
  <si>
    <t>73322304</t>
  </si>
  <si>
    <t>Potrubí měděné tvrdé spojované tvrdým pájením D 22x1 - D+M vč fitinek</t>
  </si>
  <si>
    <t>848930</t>
  </si>
  <si>
    <t>998733201</t>
  </si>
  <si>
    <t>Přesun hmot procentní pro rozvody potrubí v objektech v do 6 m</t>
  </si>
  <si>
    <t>-1964162051</t>
  </si>
  <si>
    <t>734</t>
  </si>
  <si>
    <t>Ústřední vytápění - armatury</t>
  </si>
  <si>
    <t>7341001</t>
  </si>
  <si>
    <t>Montáž armatur</t>
  </si>
  <si>
    <t>1836517552</t>
  </si>
  <si>
    <t>422101</t>
  </si>
  <si>
    <t>Kulové kohouty závitové DN 20</t>
  </si>
  <si>
    <t>-849604959</t>
  </si>
  <si>
    <t>4221002</t>
  </si>
  <si>
    <t>Kulové kohouty s filtrem v kouli závitové DN 20</t>
  </si>
  <si>
    <t>396571916</t>
  </si>
  <si>
    <t>4221003</t>
  </si>
  <si>
    <t>Kohouty vypouštěcí DN 15</t>
  </si>
  <si>
    <t>-191586700</t>
  </si>
  <si>
    <t>4221004</t>
  </si>
  <si>
    <t>Zdvojené uzavírací šroubení rohové, typ RLV-K  DN 15 - rohové</t>
  </si>
  <si>
    <t>554698260</t>
  </si>
  <si>
    <t>4221005</t>
  </si>
  <si>
    <t>Termostatická hlavice, typ RAE-K 5034</t>
  </si>
  <si>
    <t>229078896</t>
  </si>
  <si>
    <t>4221006</t>
  </si>
  <si>
    <t>Radiátorová armatura typ HM-R 15 - rohová (vč.TH)</t>
  </si>
  <si>
    <t>1201740586</t>
  </si>
  <si>
    <t>998734201</t>
  </si>
  <si>
    <t>Přesun hmot procentní pro armatury v objektech v do 6 m</t>
  </si>
  <si>
    <t>1177265807</t>
  </si>
  <si>
    <t>735</t>
  </si>
  <si>
    <t>Ústřední vytápění - otopná tělesa</t>
  </si>
  <si>
    <t>7351001</t>
  </si>
  <si>
    <t xml:space="preserve">Montáž otopných těles </t>
  </si>
  <si>
    <t>1466882690</t>
  </si>
  <si>
    <t>4845002</t>
  </si>
  <si>
    <t>Deskové otopné těleso X2 PROFIL- typ 12VM - 600/600</t>
  </si>
  <si>
    <t>-2059279038</t>
  </si>
  <si>
    <t>4845003</t>
  </si>
  <si>
    <t>Deskové otopné těleso X2 PROFIL- typ 12VM - 600/800</t>
  </si>
  <si>
    <t>1021819622</t>
  </si>
  <si>
    <t>4845006</t>
  </si>
  <si>
    <t>Deskové otopné těleso X2 PROFIL- typ 12VM - 600/1600</t>
  </si>
  <si>
    <t>1606734778</t>
  </si>
  <si>
    <t>4845008</t>
  </si>
  <si>
    <t>Otopné těleso se svislými profily - typ K10VM-2000/366</t>
  </si>
  <si>
    <t>1551643329</t>
  </si>
  <si>
    <t>4845009</t>
  </si>
  <si>
    <t>Otopné těleso se svislými profily - typ K20VM-2000/884</t>
  </si>
  <si>
    <t>1350720005</t>
  </si>
  <si>
    <t>4845010</t>
  </si>
  <si>
    <t>Koupelnové otopné těleso KORALUX typ KLMM 1220.600</t>
  </si>
  <si>
    <t>493006353</t>
  </si>
  <si>
    <t>4845011</t>
  </si>
  <si>
    <t>Koupelnové otopné těleso KORALUX typ KLMM 1500.600</t>
  </si>
  <si>
    <t>179496418</t>
  </si>
  <si>
    <t>4845012</t>
  </si>
  <si>
    <t>El. topné těleso KORALUX  P=300W s integrovaným regulátorem teploty</t>
  </si>
  <si>
    <t>-1197741358</t>
  </si>
  <si>
    <t>998735201</t>
  </si>
  <si>
    <t>Přesun hmot procentní pro otopná tělesa v objektech v do 6 m</t>
  </si>
  <si>
    <t>74028711</t>
  </si>
  <si>
    <t>739</t>
  </si>
  <si>
    <t>Ústřední vytápění - ostatní</t>
  </si>
  <si>
    <t>522059050</t>
  </si>
  <si>
    <t>-867975412</t>
  </si>
  <si>
    <t>06 - SO 02 - HASIČSKÁ ZBROJNICE JSHD - VZT</t>
  </si>
  <si>
    <t xml:space="preserve">    751 - Vzduchotechnika</t>
  </si>
  <si>
    <t xml:space="preserve">    759 - VZT - ostatní</t>
  </si>
  <si>
    <t>751</t>
  </si>
  <si>
    <t>Vzduchotechnika</t>
  </si>
  <si>
    <t>7511001</t>
  </si>
  <si>
    <t>Zařízení č.1 - Větrání čisté šatny a umýváren (m.č.1.03, 1.04 a 1.05) - montáž</t>
  </si>
  <si>
    <t>225502907</t>
  </si>
  <si>
    <t>4841001</t>
  </si>
  <si>
    <t xml:space="preserve">Klimatizační jednotka P-TYPE K 600 CE/R/L, vnitřní podstropní  </t>
  </si>
  <si>
    <t>1055701955</t>
  </si>
  <si>
    <t>Poznámka k položce:_x000D_
provedení, v sestavě:_x000D_
Přivodní část:_x000D_
Pružná vložka D200_x000D_
Uzavírací klapka včetně servopohonu D200_x000D_
Filtr kazetový, tř.filtrace F7_x000D_
Rekuperační deskový výměníkem s obtokem a servopohonem_x000D_
tv1/tv2 = -15/16°C _x000D_
Qzzt = 5,23 kW, účinnost 75%_x000D_
mw = 2,11l/h_x000D_
Ventilátor s EC motorem a regulátorem výkonu_x000D_
V = 500 m3/h        ρ = 1,2 kg/m3_x000D_
dpext = 250 Pa_x000D_
P = 0,21 kW          I = 1,85 A          U = 230 V/50 Hz_x000D_
Elektrický ohřívač_x000D_
tv2/tv3 = 16/21°C _x000D_
P = 1,8 kW           U = 230 V/50 Hz_x000D_
Pružná vložka D200_x000D_
Odvodní část:_x000D_
Pružná vložka D200_x000D_
Filtr kazetový, tř.filtrace F5_x000D_
Ventilátor s EC motorem a regulátorem výkonu_x000D_
V = 485 m3/h        ρ = 1,2 kg/m3_x000D_
dpext = 250 Pa_x000D_
P = 0,21 kW          I = 1,85 A          U = 230 V/50 Hz_x000D_
Rekuperační deskový výměníkem s obtokem a servopohonem_x000D_
Uzavírací klapka včetně servopohonu D200_x000D_
Pružná vložka D200_x000D_
Příslušenství:_x000D_
Kompletní automatická M+R (čidla, servopohony, tlakové spínače, atd._x000D_
osazené na VZT jednotce včetně kabeláže,_x000D_
napájecí rozvaděč osazen na boku jednotky)_x000D_
(obslužná strana a sestava jednotky dle PD)</t>
  </si>
  <si>
    <t>Tlumič hluku kruhový MAA 200-900 - pozinkovaný plech</t>
  </si>
  <si>
    <t>1703992391</t>
  </si>
  <si>
    <t>Výfukový kus VKS 200 s pletivem - pozinkovaný plech</t>
  </si>
  <si>
    <t>-248764437</t>
  </si>
  <si>
    <t>4841004</t>
  </si>
  <si>
    <t>Výfuková hlavice VHO 200 - pozinkovaný plech</t>
  </si>
  <si>
    <t>2024139408</t>
  </si>
  <si>
    <t>4841005</t>
  </si>
  <si>
    <t>Talířový ventil odvodní kovový KK-160</t>
  </si>
  <si>
    <t>-1170015740</t>
  </si>
  <si>
    <t>4841006</t>
  </si>
  <si>
    <t>Montážní kroužek KKT-160</t>
  </si>
  <si>
    <t>1432655240</t>
  </si>
  <si>
    <t>4841007</t>
  </si>
  <si>
    <t>Talířový ventil odvodní kovový KK-100</t>
  </si>
  <si>
    <t>1169211253</t>
  </si>
  <si>
    <t>4841008</t>
  </si>
  <si>
    <t>Montážní kroužek KKT-100</t>
  </si>
  <si>
    <t>-384167008</t>
  </si>
  <si>
    <t>4841009</t>
  </si>
  <si>
    <t>Výustka 525x75, KV-K1-R1, TPJ 48-12-95</t>
  </si>
  <si>
    <t>1819575654</t>
  </si>
  <si>
    <t>4841010</t>
  </si>
  <si>
    <t>Ohebné potrubí SONOFLEX MIO, D 100</t>
  </si>
  <si>
    <t>-780455048</t>
  </si>
  <si>
    <t>4841011</t>
  </si>
  <si>
    <t>Ohebné potrubí SONOFLEX MIO, D 160</t>
  </si>
  <si>
    <t>-1114952980</t>
  </si>
  <si>
    <t>4841012</t>
  </si>
  <si>
    <t>Kruhové potrubí sk.I - SPIRO - pozinkovaný plech</t>
  </si>
  <si>
    <t>-577798323</t>
  </si>
  <si>
    <t>4841013</t>
  </si>
  <si>
    <t>Hluková izolace - desky ORSIL s Al folií o tl. 6 cm</t>
  </si>
  <si>
    <t>-626256162</t>
  </si>
  <si>
    <t>Poznámka k položce:_x000D_
(bude izolováno VZT potrubí od jednotky až po tlumiče hluku včetně)</t>
  </si>
  <si>
    <t>4841014</t>
  </si>
  <si>
    <t>Tepelná izolace - desky ORSIL s Al folií o tl. 4 cm</t>
  </si>
  <si>
    <t>-339809067</t>
  </si>
  <si>
    <t>Poznámka k položce:_x000D_
(bude izolováno VZT potrubí na sání a výfuku pod stropem 1.NP)</t>
  </si>
  <si>
    <t>4841015</t>
  </si>
  <si>
    <t>Požární izolace - s požární odolností 15 min.</t>
  </si>
  <si>
    <t>-1345083756</t>
  </si>
  <si>
    <t>Poznámka k položce:_x000D_
(bude izolováno VZT potrubí v krovu objektu)</t>
  </si>
  <si>
    <t>7511002</t>
  </si>
  <si>
    <t>Zařízení č.2 - Větrání špinavé šatny (m.č.1.06) - montáž</t>
  </si>
  <si>
    <t>-2056600765</t>
  </si>
  <si>
    <t>4842001</t>
  </si>
  <si>
    <t xml:space="preserve">Radiální ventilátor včetně zpětné klapky EBB 170 N </t>
  </si>
  <si>
    <t>-1887741051</t>
  </si>
  <si>
    <t>Poznámka k položce:_x000D_
V = 100 m3/h          ro = 1,2 kg/m3_x000D_
dp =  90 Pa_x000D_
P = 0,048 kW           U = 230 V/50 Hz</t>
  </si>
  <si>
    <t>4842002</t>
  </si>
  <si>
    <t>Výfuková hlavice VHO 100 - pozinkovaný plech</t>
  </si>
  <si>
    <t>532321639</t>
  </si>
  <si>
    <t>331039655</t>
  </si>
  <si>
    <t>-1597413185</t>
  </si>
  <si>
    <t>759</t>
  </si>
  <si>
    <t>VZT - ostatní</t>
  </si>
  <si>
    <t>759001</t>
  </si>
  <si>
    <t>Nátěry (nadstřešní části VZT potrubí a VZT elementy u zař.č.1 a 2)</t>
  </si>
  <si>
    <t>1167994911</t>
  </si>
  <si>
    <t>759002</t>
  </si>
  <si>
    <t>Drobný doplňkový a pomocný materiál</t>
  </si>
  <si>
    <t>528184768</t>
  </si>
  <si>
    <t>759003</t>
  </si>
  <si>
    <t>Uvedení zařízení do provozu včetně individuálního vyzkoušení</t>
  </si>
  <si>
    <t>-290733195</t>
  </si>
  <si>
    <t>759004</t>
  </si>
  <si>
    <t>Seřízení a proměření, vypracování protokolu o zkouškách</t>
  </si>
  <si>
    <t>839918933</t>
  </si>
  <si>
    <t>759005</t>
  </si>
  <si>
    <t>Měření hluku VZT zařízení včetně vypracování protokolu</t>
  </si>
  <si>
    <t>1105124939</t>
  </si>
  <si>
    <t>759006</t>
  </si>
  <si>
    <t>Zaškolení personálu obsluhy a údržby</t>
  </si>
  <si>
    <t>-747381063</t>
  </si>
  <si>
    <t>-1662408184</t>
  </si>
  <si>
    <t>1254879895</t>
  </si>
  <si>
    <t>07 - SO 02 - HASIČSKÁ ZBROJNICE JSHD - ELEKTRO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</si>
  <si>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</si>
  <si>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</si>
  <si>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</si>
  <si>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747 - Elektromontáže - kompletace rozvodů</t>
  </si>
  <si>
    <t xml:space="preserve">    748 - Elektromontáže - osvětlovací zařízení a svítidla</t>
  </si>
  <si>
    <t xml:space="preserve">    749.9 - Elektromontáže - ostatní</t>
  </si>
  <si>
    <t>742</t>
  </si>
  <si>
    <t>Elektromontáže - rozvodný systém</t>
  </si>
  <si>
    <t>7421001</t>
  </si>
  <si>
    <t>Rozváděč R02 - dod+mont vč vyzbrojení</t>
  </si>
  <si>
    <t>-1524884041</t>
  </si>
  <si>
    <t xml:space="preserve">Poznámka k položce:_x000D_
Rozvodnice OCEP P 543/880/140 mm		_x000D_
Dveře plné 5x24		_x000D_
Krytí: IP 30/20		_x000D_
Náplň : Vypínač A 63/3 - ks 1_x000D_
Náplň : 3F svodič bleskových proudů a přepětí typ 1/2 - ks 1_x000D_
Náplň : Jistič B 6/1 - 10 kA - ks 3_x000D_
Náplň : Jistič B 10/1 - 10 kA - ks 6_x000D_
Náplň : Jistič C 10/1 - 10 kA - ks 2_x000D_
Náplň : Jistič B 16/1 - 10 kA - ks 1_x000D_
Náplň : Jistič C 16/1 - 10 kA - ks 1_x000D_
Náplň : Jistič B 16/3 - 10 kA - ks 2_x000D_
Náplň : Jistič s proudovým chráničem B10/003 - 10 kA - ks 1_x000D_
Náplň : Jistič s proudovým chráničem B16/003 - 10 kA - ks 6_x000D_
Náplň : Chránič FI 25/4/003 - ks 1_x000D_
Náplň : Impulsní spínač 1P - ks 3_x000D_
Náplň : Soumrakový spínač s integrovanými hodinami - ks 1_x000D_
Náplň : Časové relé týdenní 1P, 16A/230V AC - ks 1_x000D_
Náplň : Časové relé multifunkční 1P - zpoždený návrat, 8A/230V AC - ks 1_x000D_
Náplň : Propojovací lišta 3 pól. 16A - ks 5_x000D_
Náplň : Pomocný a podružný materiál dle potřeby_x000D_
</t>
  </si>
  <si>
    <t>743</t>
  </si>
  <si>
    <t>Elektromontáže - hrubá montáž</t>
  </si>
  <si>
    <t>7431001</t>
  </si>
  <si>
    <t>Montáž krabic</t>
  </si>
  <si>
    <t>-2019775955</t>
  </si>
  <si>
    <t>3457101</t>
  </si>
  <si>
    <t>Krabice KP 68</t>
  </si>
  <si>
    <t>-899005031</t>
  </si>
  <si>
    <t>3457102</t>
  </si>
  <si>
    <t>Krabice KR 68</t>
  </si>
  <si>
    <t>2072997274</t>
  </si>
  <si>
    <t>3457103</t>
  </si>
  <si>
    <t>Krabice KO 68</t>
  </si>
  <si>
    <t>701696614</t>
  </si>
  <si>
    <t>3457104</t>
  </si>
  <si>
    <t>Krabice KO 97</t>
  </si>
  <si>
    <t>1621382549</t>
  </si>
  <si>
    <t>3457105</t>
  </si>
  <si>
    <t>Krabice KR IP54</t>
  </si>
  <si>
    <t>-1757508472</t>
  </si>
  <si>
    <t>7431002</t>
  </si>
  <si>
    <t>Montáž svorkovnic</t>
  </si>
  <si>
    <t>-1211772425</t>
  </si>
  <si>
    <t>3456101</t>
  </si>
  <si>
    <t>Svorkovnice HEP v krabici</t>
  </si>
  <si>
    <t>2140182675</t>
  </si>
  <si>
    <t>7431003</t>
  </si>
  <si>
    <t>Montáž svorek a svorkovnic</t>
  </si>
  <si>
    <t>-1155661587</t>
  </si>
  <si>
    <t>3456102</t>
  </si>
  <si>
    <t xml:space="preserve">Svorka "WAGO" - 3 pól. </t>
  </si>
  <si>
    <t>-42637833</t>
  </si>
  <si>
    <t>3456103</t>
  </si>
  <si>
    <t xml:space="preserve">Svorka "WAGO" - 4 pól. </t>
  </si>
  <si>
    <t>-656597635</t>
  </si>
  <si>
    <t>3456104</t>
  </si>
  <si>
    <t>Ochranná zemnící svorka „Bernard“ včetně Cu pásku</t>
  </si>
  <si>
    <t>-1246729728</t>
  </si>
  <si>
    <t>7431004</t>
  </si>
  <si>
    <t>Montáž instalačních trubek</t>
  </si>
  <si>
    <t>-551013662</t>
  </si>
  <si>
    <t>3456201</t>
  </si>
  <si>
    <t>Trubka PH dn 21 mm</t>
  </si>
  <si>
    <t>-59944988</t>
  </si>
  <si>
    <t>3456202</t>
  </si>
  <si>
    <t>Trubka PH dn 29 mm</t>
  </si>
  <si>
    <t>-788432930</t>
  </si>
  <si>
    <t>3456203</t>
  </si>
  <si>
    <t xml:space="preserve">Trubka PVC dn 22,9 mm </t>
  </si>
  <si>
    <t>-318454426</t>
  </si>
  <si>
    <t>3456204</t>
  </si>
  <si>
    <t xml:space="preserve">Trubka PVC dn 28,4 mm </t>
  </si>
  <si>
    <t>97582809</t>
  </si>
  <si>
    <t>7431005</t>
  </si>
  <si>
    <t>Montáž žlabů</t>
  </si>
  <si>
    <t>1600739926</t>
  </si>
  <si>
    <t>3456301</t>
  </si>
  <si>
    <t>Drátěný žlab 35x100 vč. nosných prvků</t>
  </si>
  <si>
    <t>-1747174495</t>
  </si>
  <si>
    <t>744</t>
  </si>
  <si>
    <t>Elektromontáže - rozvody vodičů měděných</t>
  </si>
  <si>
    <t>7441101</t>
  </si>
  <si>
    <t>Montáž kabelů</t>
  </si>
  <si>
    <t>-1633935651</t>
  </si>
  <si>
    <t>3419001</t>
  </si>
  <si>
    <t xml:space="preserve">Kabel CYKY (CYKYLo) 3 x 1,5 mm2  </t>
  </si>
  <si>
    <t>-1909831587</t>
  </si>
  <si>
    <t>3419002</t>
  </si>
  <si>
    <t xml:space="preserve">Kabel CYKY 3 x 2,5 mm2  </t>
  </si>
  <si>
    <t>-1272162650</t>
  </si>
  <si>
    <t>3419003</t>
  </si>
  <si>
    <t xml:space="preserve">Kabel CYKY 5 x 1,5 mm2  </t>
  </si>
  <si>
    <t>878028024</t>
  </si>
  <si>
    <t>3419004</t>
  </si>
  <si>
    <t xml:space="preserve">Kabel CYKY 5 x 2,5 mm2  </t>
  </si>
  <si>
    <t>-2000835834</t>
  </si>
  <si>
    <t>3419005</t>
  </si>
  <si>
    <t xml:space="preserve">Kabel JYTY 4 x 1 mm2 (venkovní čidlo ekvitermy) </t>
  </si>
  <si>
    <t>-1910324956</t>
  </si>
  <si>
    <t>7441102</t>
  </si>
  <si>
    <t>Montáž vodičů</t>
  </si>
  <si>
    <t>158184630</t>
  </si>
  <si>
    <t>3419101</t>
  </si>
  <si>
    <t xml:space="preserve">Vodič CY(H07V-U) 4 mm2 zelenožlutý      </t>
  </si>
  <si>
    <t>1176292892</t>
  </si>
  <si>
    <t>3419102</t>
  </si>
  <si>
    <t xml:space="preserve">Vodič CYA (H07V-K) 10 mm2 zelenožlutý      </t>
  </si>
  <si>
    <t>-104628811</t>
  </si>
  <si>
    <t>3419103</t>
  </si>
  <si>
    <t xml:space="preserve">Vodič CYA (H07V-K) 16 mm2 zelenožlutý         </t>
  </si>
  <si>
    <t>1422285101</t>
  </si>
  <si>
    <t>747</t>
  </si>
  <si>
    <t>Elektromontáže - kompletace rozvodů</t>
  </si>
  <si>
    <t>7471001</t>
  </si>
  <si>
    <t>Montáž spínačů</t>
  </si>
  <si>
    <t>1039771005</t>
  </si>
  <si>
    <t>3453001</t>
  </si>
  <si>
    <t>Spínač jednopólový 1, 250V/10A, IP20</t>
  </si>
  <si>
    <t>1090097627</t>
  </si>
  <si>
    <t>3453002</t>
  </si>
  <si>
    <t>Spínač jednopólový 1, 250V/10A, IP44</t>
  </si>
  <si>
    <t>950529980</t>
  </si>
  <si>
    <t>3453003</t>
  </si>
  <si>
    <t>Kolébkový spínač sériový 5, 250V/10A, IP20</t>
  </si>
  <si>
    <t>1387553632</t>
  </si>
  <si>
    <t>3453004</t>
  </si>
  <si>
    <t>Kolébkový spínač střídavý 6, 250V/10A, IP20</t>
  </si>
  <si>
    <t>396388436</t>
  </si>
  <si>
    <t>3453005</t>
  </si>
  <si>
    <t>Tlačítkový ovládač zapínací se sig. doutnavkou 1So, 230V/10A, IP20</t>
  </si>
  <si>
    <t>-1159251680</t>
  </si>
  <si>
    <t>3453006</t>
  </si>
  <si>
    <t>Tlačítkový ovládač zapínací 1s, 230V/10A, IP44</t>
  </si>
  <si>
    <t>1969232535</t>
  </si>
  <si>
    <t>7471002</t>
  </si>
  <si>
    <t>Montáž  zásuvek</t>
  </si>
  <si>
    <t>763028185</t>
  </si>
  <si>
    <t>3453101</t>
  </si>
  <si>
    <t>Zásuvka domovní s clonkami 250V/16A, IP20</t>
  </si>
  <si>
    <t>270759069</t>
  </si>
  <si>
    <t>3453102</t>
  </si>
  <si>
    <t>Zásuvka 250V/16A, IP44</t>
  </si>
  <si>
    <t>933658042</t>
  </si>
  <si>
    <t>3453103</t>
  </si>
  <si>
    <t>Zásuvka 400V/16A, IP44</t>
  </si>
  <si>
    <t>543738961</t>
  </si>
  <si>
    <t>7471003</t>
  </si>
  <si>
    <t>Montáž rámečků</t>
  </si>
  <si>
    <t>-860299799</t>
  </si>
  <si>
    <t>3453201</t>
  </si>
  <si>
    <t>Rámeček jednonásobný</t>
  </si>
  <si>
    <t>-1229861673</t>
  </si>
  <si>
    <t>3453202</t>
  </si>
  <si>
    <t>Rámeček dvojnásobný</t>
  </si>
  <si>
    <t>560699675</t>
  </si>
  <si>
    <t>3453203</t>
  </si>
  <si>
    <t>Rámeček trojnásobný</t>
  </si>
  <si>
    <t>-975053669</t>
  </si>
  <si>
    <t>748</t>
  </si>
  <si>
    <t>Elektromontáže - osvětlovací zařízení a svítidla</t>
  </si>
  <si>
    <t>7481002</t>
  </si>
  <si>
    <t xml:space="preserve">Montáž svítidel </t>
  </si>
  <si>
    <t>-887170972</t>
  </si>
  <si>
    <t>3481201</t>
  </si>
  <si>
    <t xml:space="preserve">"S1" přisazené/zavěšené zářivkové svítidlo ve vyšším krytí s elektronickým nestmívatelným předřadníkem s ventilační ucpávkou pro použití v exteriéru určené pro průběžné zapojení </t>
  </si>
  <si>
    <t>-1427611253</t>
  </si>
  <si>
    <t>Poznámka k položce:_x000D_
Světelný zdroj: T8 58W/840, Předřadník: elektronický, Příkon svítidla: 58W, Povrchová úprava: opál, Stupeň krytí: IP66, Mechanická odolnost: IK06, Difuzor: polykarbonát, Základna: polykarbonát_x000D_
Pozn.: dodavatel je povinen zajistit koordinaci místa vstupu přívodního kabelu elektro do svítidla a upevňovacích bodů svítidla</t>
  </si>
  <si>
    <t>3481202</t>
  </si>
  <si>
    <t xml:space="preserve">"S2" přisazené/zavěšené zářivkové svítidlo ve vyšším krytí s elektronickým nestmívatelným předřadníkem s ventilační ucpávkou pro použití v exteriéru určené pro průběžné zapojení </t>
  </si>
  <si>
    <t>-1028937327</t>
  </si>
  <si>
    <t>Poznámka k položce:_x000D_
Světelný zdroj: 2 x T8 58W/840, Předřadník: elektronický, Příkon svítidla: 116W, Povrchová úprava: opál, Stupeň krytí: IP66, Mechanická odolnost: IK10, Difuzor: polykarbonát, Základna: polykarbonát_x000D_
Pozn.: dodavatel je povinen zajistit koordinaci místa vstupu přívodního kabelu elektro do svítidla a upevňovacích bodů svítidla</t>
  </si>
  <si>
    <t>3481203</t>
  </si>
  <si>
    <t>"S2N" přisazené/zavěšené zářivkové svítidlo ve vyšším krytí s elektronickým nestmívatelným předřadníkem s ventilační ucpávkou pro použití v exteriéru určené pro průběžné zapojení - invertor 1 hod</t>
  </si>
  <si>
    <t>-1793217687</t>
  </si>
  <si>
    <t>3481204</t>
  </si>
  <si>
    <t>"S3" přisazené LED svítidlo cloněné UGR&lt;19 s elektronickým nestmívatelným předřadníkem</t>
  </si>
  <si>
    <t>-1767408851</t>
  </si>
  <si>
    <t>Poznámka k položce:_x000D_
Světelný zdroj: LED 3000K 3900lm, Předřadník: elektronický, Příkon svítidla: 35W, Povrchová úprava: bílá, Stupeň krytí: IP20, Optická část: mikroprisma, Základna: hliník_x000D_
Pozn.: dodavatel je povinen zajistit koordinaci místa vstupu přívodního kabelu elektro do svítidla a upevňovacích bodů svítidla</t>
  </si>
  <si>
    <t>3481205</t>
  </si>
  <si>
    <t>"S4" nástěnné LED svítidlo ve vyšším krytí s elektronickým nestmívatelným předřadníkem</t>
  </si>
  <si>
    <t>-1290636839</t>
  </si>
  <si>
    <t>Poznámka k položce:_x000D_
Světelný zdroj: LED 3000K 5000lm , Předřadník: elektronický, Příkon svítidla: 50W, Povrchová úprava: bílá, Stupeň krytí: IP65, Mechanická odolnost: IK07, Optická část: polykarbonát opalizovaný, Základna: polykarbonát_x000D_
Pozn.: dodavatel je povinen zajistit koordinaci místa vstupu přívodního kabelu elektro do svítidla a upevňovacích bodů svítidla</t>
  </si>
  <si>
    <t>3481206</t>
  </si>
  <si>
    <t>"S5" podhledové LED svítidlo ve vyšším krytí s elektronickým nestmívatelným předřadníkem</t>
  </si>
  <si>
    <t>1445948020</t>
  </si>
  <si>
    <t>Poznámka k položce:_x000D_
Světelný zdroj: LED 3000K 1030lm , Předřadník: elektronický, Příkon svítidla: 13W, Povrchová úprava: bílá, Stupeň krytí: IP54, Mechanická odolnost: IK03, Optická část: PCB 60°, Základna: hliník_x000D_
Pozn.: dodavatel je povinen zajistit koordinaci místa vstupu přívodního kabelu elektro do svítidla a upevňovacích bodů svítidla</t>
  </si>
  <si>
    <t>3481207</t>
  </si>
  <si>
    <t>"S7" nástěnné venkovní LED svítidlo ve vyšším krytí s elektronickým předřadníkem a čidlem přítomnosti</t>
  </si>
  <si>
    <t>-1557096459</t>
  </si>
  <si>
    <t>Poznámka k položce:_x000D_
Světelný zdroj: LED 3000K 2200lm , Předřadník: elektronický, Příkon svítidla: 20W, Povrchová úprava: černá, Stupeň krytí: IP65, Mechanická odolnost: IK07, Optická část: polykarbonát opalizovaný, Základna: polykarbonát_x000D_
Pozn.: dodavatel je povinen zajistit koordinaci místa vstupu přívodního kabelu elektro do svítidla a upevňovacích bodů svítidla</t>
  </si>
  <si>
    <t>3481208</t>
  </si>
  <si>
    <t>"S8" vestavné venkovní LED svítidlo do stěny ve vyšším krytí s elektronickým předřadníkem</t>
  </si>
  <si>
    <t>-259892449</t>
  </si>
  <si>
    <t>Poznámka k položce:_x000D_
Světelný zdroj: LED 3000K 156lm , Předřadník: elektronický, Příkon svítidla: 3W, Povrchová úprava: černá, Stupeň krytí: IP66, Mechanická odolnost: IK10, Optická část: technopolymer opalizovaný, Základna: hliník_x000D_
Pozn.: dodavatel je povinen zajistit koordinaci místa vstupu přívodního kabelu elektro do svítidla a upevňovacích bodů svítidla_x000D_
Pozn.: montážní pouzdro ke svítidlu je případně nutno objednávat samostatně</t>
  </si>
  <si>
    <t>3481209</t>
  </si>
  <si>
    <t xml:space="preserve">"N1" přisazené nouzové svítidlo    </t>
  </si>
  <si>
    <t>-393000276</t>
  </si>
  <si>
    <t>Poznámka k položce:_x000D_
Světelný zdroj: LED, Příkon svítidla: 1W, Napájení: decentrální (samostatná baterie)    1 hod, Povrchová úprava: opál, Stupeň krytí: IP41, Difuzor: čirý polykarbonát, O - optika pro plošné osvětlení, Základna: bílý polykarbonát_x000D_
Pozn.: dodavatel je povinen zajistit koordinaci místa vstupu přívodního kabelu elektro do svítidla a upevňovacích bodů svítidla</t>
  </si>
  <si>
    <t>749.9</t>
  </si>
  <si>
    <t>Elektromontáže - ostatní</t>
  </si>
  <si>
    <t>7491001</t>
  </si>
  <si>
    <t>Pomocný a podružný materiál</t>
  </si>
  <si>
    <t>-1760180695</t>
  </si>
  <si>
    <t>7491002</t>
  </si>
  <si>
    <t>Stavební přípomoce</t>
  </si>
  <si>
    <t>1053656823</t>
  </si>
  <si>
    <t>Poznámka k položce:_x000D_
Cena zahrnuje komplexní náklady na tyto stavení činnosti včetně materiálu. Jedná se o vysekání drážek, průrazy, začištění a jiné drobné stavební činnosti, nejsou-li tyto již obsaženy v rozpočtu bouracích a stavebních prací.</t>
  </si>
  <si>
    <t>7491003</t>
  </si>
  <si>
    <t>Požární ucpávky</t>
  </si>
  <si>
    <t>-1494363640</t>
  </si>
  <si>
    <t>7491004</t>
  </si>
  <si>
    <t>Výchozí revize</t>
  </si>
  <si>
    <t>-1109450005</t>
  </si>
  <si>
    <t>08 - SO 02 - HASIČSKÁ ZBROJNICE JSHD - HROMOSVOD</t>
  </si>
  <si>
    <t xml:space="preserve">    749.1 - Elektromontáže - hromosvod a uzemnění</t>
  </si>
  <si>
    <t>749.1</t>
  </si>
  <si>
    <t>Elektromontáže - hromosvod a uzemnění</t>
  </si>
  <si>
    <t>7491101</t>
  </si>
  <si>
    <t>Montáž uzemňovacího vedení, vč podpěr</t>
  </si>
  <si>
    <t>965557992</t>
  </si>
  <si>
    <t>3544101</t>
  </si>
  <si>
    <t>Pásek FeZn 30/4 mm</t>
  </si>
  <si>
    <t>302437953</t>
  </si>
  <si>
    <t>3544102</t>
  </si>
  <si>
    <t>Drát FeZn dn 10 mm</t>
  </si>
  <si>
    <t>-635807998</t>
  </si>
  <si>
    <t>3544103</t>
  </si>
  <si>
    <t>Drát FeZn dn 10/13 mm s izolací PVC</t>
  </si>
  <si>
    <t>-523803640</t>
  </si>
  <si>
    <t>3544104</t>
  </si>
  <si>
    <t>Drát AlMgSi 0,5 dn 8 mm</t>
  </si>
  <si>
    <t>-529681647</t>
  </si>
  <si>
    <t>3544201</t>
  </si>
  <si>
    <t>Podpěra vedení dn 8 mm na plechový hřeben, nerez V2A</t>
  </si>
  <si>
    <t>-1490396617</t>
  </si>
  <si>
    <t>3544202</t>
  </si>
  <si>
    <t>Podpěra vedení dn 8 mm na plech (falc), nerez V2A</t>
  </si>
  <si>
    <t>-763146789</t>
  </si>
  <si>
    <t>3544203</t>
  </si>
  <si>
    <t>Podpěra vedení dn 8 mm do zdiva (šroub+hmoždinka), nerez V2A</t>
  </si>
  <si>
    <t>1585201836</t>
  </si>
  <si>
    <t>7491102</t>
  </si>
  <si>
    <t>Montáž ostatních prvků</t>
  </si>
  <si>
    <t>-347662011</t>
  </si>
  <si>
    <t>3544301</t>
  </si>
  <si>
    <t>Svorka univerzální SU dn 8 mm, Alu</t>
  </si>
  <si>
    <t>-2098435969</t>
  </si>
  <si>
    <t>3544302</t>
  </si>
  <si>
    <t>Svorka SP1 pro připojení k plechu 1-5 mm, pro drát dn 8 mm, nerez V2A</t>
  </si>
  <si>
    <t>213971585</t>
  </si>
  <si>
    <t>3544303</t>
  </si>
  <si>
    <t>Svorka SZ - univerzální diagonální pro vodič dn 8-10 mm / dn 8-10 mm, Alu</t>
  </si>
  <si>
    <t>126872095</t>
  </si>
  <si>
    <t>3544304</t>
  </si>
  <si>
    <t>Ochranná trubka OT1,5 nerez vč. podpěr do zdiva</t>
  </si>
  <si>
    <t>7299405</t>
  </si>
  <si>
    <t>3544305</t>
  </si>
  <si>
    <t>Jímací tyč AlMgSi 2,0 m, dn 16 mm, ukončení špičky v délce 1 m o dn 10 mm</t>
  </si>
  <si>
    <t>-54278953</t>
  </si>
  <si>
    <t>3544306</t>
  </si>
  <si>
    <t>Svorka na jímací tyč dn 8-10 mm / dn 16 mm, nerez V2A</t>
  </si>
  <si>
    <t>1451607536</t>
  </si>
  <si>
    <t>3544307</t>
  </si>
  <si>
    <t>Izolační tyč GFK dn 16 mm, délka 3 m</t>
  </si>
  <si>
    <t>1364595248</t>
  </si>
  <si>
    <t>3544308</t>
  </si>
  <si>
    <t>Koncovka GFK k jímací tyči, aluminium / nerez V2A</t>
  </si>
  <si>
    <t>-179937455</t>
  </si>
  <si>
    <t>3544309</t>
  </si>
  <si>
    <t>Koncovka GFK k plechovému komínu, nerez V2A</t>
  </si>
  <si>
    <t>-1805435731</t>
  </si>
  <si>
    <t>3544310</t>
  </si>
  <si>
    <t xml:space="preserve">Pásek nerez 22 x 0,4 mm </t>
  </si>
  <si>
    <t>-1776481638</t>
  </si>
  <si>
    <t>3544311</t>
  </si>
  <si>
    <t>Pomocný jímač 0,4</t>
  </si>
  <si>
    <t>-514611175</t>
  </si>
  <si>
    <t>3544312</t>
  </si>
  <si>
    <t>Svorka SR02 univerzální diagonální pro vodiče FI30 / FI30 mm, FeZn</t>
  </si>
  <si>
    <t>-1660579019</t>
  </si>
  <si>
    <t>3544313</t>
  </si>
  <si>
    <t>Svorka SR03 univerzální diagonální pro vodič FI30 / dn 8-10 mm, FeZn</t>
  </si>
  <si>
    <t>178755541</t>
  </si>
  <si>
    <t>3544314</t>
  </si>
  <si>
    <t>Svorka SR03a univerzální diagonální pro vodiče dn 8-10 mm / dn 8-10 m, FeZn</t>
  </si>
  <si>
    <t>-2007358534</t>
  </si>
  <si>
    <t>3544315</t>
  </si>
  <si>
    <t>Svorka SP2 univerzální Multi-Plus pro vodič dn 8-10 mm, plocha spoje 10 cm2, FeZn</t>
  </si>
  <si>
    <t>30992452</t>
  </si>
  <si>
    <t>3544316</t>
  </si>
  <si>
    <t>Připojovací svorka SP3 k armatuře, drát dn 6-20 mm / pásek 30x3,5 mm nebo dn 10 mm, ocel</t>
  </si>
  <si>
    <t>1468586707</t>
  </si>
  <si>
    <t>3544317</t>
  </si>
  <si>
    <t>Antikorozní izolační páska oboustranná, š = 50 mm, délka = 10 m</t>
  </si>
  <si>
    <t>1413448082</t>
  </si>
  <si>
    <t>3544318</t>
  </si>
  <si>
    <t>Štítek s číslem svodu</t>
  </si>
  <si>
    <t>283392824</t>
  </si>
  <si>
    <t>7499001</t>
  </si>
  <si>
    <t>999000124</t>
  </si>
  <si>
    <t>7499901</t>
  </si>
  <si>
    <t>681745980</t>
  </si>
  <si>
    <t>7499904</t>
  </si>
  <si>
    <t>1970715132</t>
  </si>
  <si>
    <t>09 - SO 02 - HASIČSKÁ ZBROJNICE JSHD - SLABOPROUD</t>
  </si>
  <si>
    <t>M - Slaboproud</t>
  </si>
  <si>
    <t xml:space="preserve">    21-01 - Komponenty Strukturované kabeláže</t>
  </si>
  <si>
    <t xml:space="preserve">    21-02 - EZS</t>
  </si>
  <si>
    <t xml:space="preserve">    21-09 - Ostatní práce</t>
  </si>
  <si>
    <t>Slaboproud</t>
  </si>
  <si>
    <t>21-01</t>
  </si>
  <si>
    <t>Komponenty Strukturované kabeláže</t>
  </si>
  <si>
    <t>21-01-01</t>
  </si>
  <si>
    <t>Montážní práce</t>
  </si>
  <si>
    <t>618481960</t>
  </si>
  <si>
    <t>358101</t>
  </si>
  <si>
    <t>Datová zásuvka - 1x1 Port-pod omítku</t>
  </si>
  <si>
    <t>256</t>
  </si>
  <si>
    <t>1651763126</t>
  </si>
  <si>
    <t>3581002</t>
  </si>
  <si>
    <t>Instalační kabel, kat 5e : 2002, UTP, PVC, 305m box</t>
  </si>
  <si>
    <t>152953416</t>
  </si>
  <si>
    <t>3581003</t>
  </si>
  <si>
    <t>Konektor RJ-45 - Connection Module,Cat.5e,1xRJ45/u,spec.</t>
  </si>
  <si>
    <t>-791768644</t>
  </si>
  <si>
    <t>21-01-02</t>
  </si>
  <si>
    <t>Měření portu + vypracování měřícího protokolu</t>
  </si>
  <si>
    <t>-370254907</t>
  </si>
  <si>
    <t>21-02</t>
  </si>
  <si>
    <t>EZS</t>
  </si>
  <si>
    <t>21-02-01</t>
  </si>
  <si>
    <t>1893977035</t>
  </si>
  <si>
    <t>358201</t>
  </si>
  <si>
    <t>Siréna 98dB  s majáčkem, vč. patice</t>
  </si>
  <si>
    <t>-1226074459</t>
  </si>
  <si>
    <t>3582002</t>
  </si>
  <si>
    <t>Klávesnice k EZS min 2 zony</t>
  </si>
  <si>
    <t>2057336306</t>
  </si>
  <si>
    <t>3582003</t>
  </si>
  <si>
    <t>Magnetický dveřní kontakt</t>
  </si>
  <si>
    <t>180162678</t>
  </si>
  <si>
    <t>3582004</t>
  </si>
  <si>
    <t>Pohybové čidlo PIR 102 st.</t>
  </si>
  <si>
    <t>982783645</t>
  </si>
  <si>
    <t>3582005</t>
  </si>
  <si>
    <t>Opticko kouřový hlásič</t>
  </si>
  <si>
    <t>-1271257179</t>
  </si>
  <si>
    <t>3582006</t>
  </si>
  <si>
    <t>Koncentrátor 8 vstupů</t>
  </si>
  <si>
    <t>-950536215</t>
  </si>
  <si>
    <t>3582007</t>
  </si>
  <si>
    <t>Kabel pro EZS 4 žilový</t>
  </si>
  <si>
    <t>-443775229</t>
  </si>
  <si>
    <t>21-02-02</t>
  </si>
  <si>
    <t>Programování systému, oživení, zaškolení obsluhy</t>
  </si>
  <si>
    <t>1734581060</t>
  </si>
  <si>
    <t>21-09</t>
  </si>
  <si>
    <t>Ostatní práce</t>
  </si>
  <si>
    <t>756839153</t>
  </si>
  <si>
    <t>1854043384</t>
  </si>
  <si>
    <t>10 - SO 04 - KOMUNIKACE</t>
  </si>
  <si>
    <t xml:space="preserve">    5 - Komunikace pozemní</t>
  </si>
  <si>
    <t>11315412</t>
  </si>
  <si>
    <t xml:space="preserve">Frézování živičného krytu tl 60 mm </t>
  </si>
  <si>
    <t>244839674</t>
  </si>
  <si>
    <t>113155</t>
  </si>
  <si>
    <t>Vyčištění frézovaného povrchu</t>
  </si>
  <si>
    <t>643367856</t>
  </si>
  <si>
    <t>113202111</t>
  </si>
  <si>
    <t>Vytrhání obrub krajníků obrubníků stojatých</t>
  </si>
  <si>
    <t>-1805495898</t>
  </si>
  <si>
    <t>1133001</t>
  </si>
  <si>
    <t>Vybourání uliční vpusti</t>
  </si>
  <si>
    <t>-1248881133</t>
  </si>
  <si>
    <t>122201101</t>
  </si>
  <si>
    <t>Odkopávky a prokopávky nezapažené v hornině tř. 3 objem do 100 m3</t>
  </si>
  <si>
    <t>1991651877</t>
  </si>
  <si>
    <t>1078143860</t>
  </si>
  <si>
    <t>Poznámka k položce:_x000D_
Sanace zemní pláně (předpoklad)</t>
  </si>
  <si>
    <t>+780,0*0,35</t>
  </si>
  <si>
    <t>2019950722</t>
  </si>
  <si>
    <t>+98,0+273,0</t>
  </si>
  <si>
    <t>-1130194953</t>
  </si>
  <si>
    <t>"rampa"+0,45*0,8*6,5</t>
  </si>
  <si>
    <t>747595346</t>
  </si>
  <si>
    <t>132203302</t>
  </si>
  <si>
    <t>Hloubení rýh pro sběrné a svodné drény hl do 1,1 m v hornině tř. 3</t>
  </si>
  <si>
    <t>-832575595</t>
  </si>
  <si>
    <t>-1054606453</t>
  </si>
  <si>
    <t>+371,0+9,0</t>
  </si>
  <si>
    <t>"rampa"+2,34</t>
  </si>
  <si>
    <t>131272115</t>
  </si>
  <si>
    <t>Poznámka k položce:_x000D_
DOVOZ NÁSYPU</t>
  </si>
  <si>
    <t>140,0+3,96</t>
  </si>
  <si>
    <t>167101102</t>
  </si>
  <si>
    <t>Nakládání výkopku z hornin tř. 1 až 4 přes 100 m3</t>
  </si>
  <si>
    <t>760307138</t>
  </si>
  <si>
    <t>171101103</t>
  </si>
  <si>
    <t>Uložení sypaniny z hornin soudržných do násypů zhutněných do 100 % PS</t>
  </si>
  <si>
    <t>-1988267354</t>
  </si>
  <si>
    <t>171201101</t>
  </si>
  <si>
    <t>Uložení sypaniny do násypů nezhutněných</t>
  </si>
  <si>
    <t>113562635</t>
  </si>
  <si>
    <t>"rampa"+1,2*5,5*0,6</t>
  </si>
  <si>
    <t>1926957979</t>
  </si>
  <si>
    <t>-360941001</t>
  </si>
  <si>
    <t>382,34*1,7</t>
  </si>
  <si>
    <t>18195101</t>
  </si>
  <si>
    <t>Úprava pláně v hornině tř. 1 až 4 se zhutněním -  Edef,2=30 MPa</t>
  </si>
  <si>
    <t>1909556195</t>
  </si>
  <si>
    <t>18195102</t>
  </si>
  <si>
    <t>Úprava pláně v hornině tř. 1 až 4 se zhutněním -  Edef,2=45 MPa</t>
  </si>
  <si>
    <t>-2108250464</t>
  </si>
  <si>
    <t>211561111</t>
  </si>
  <si>
    <t>Výplň odvodňovacích žeber nebo trativodů kamenivem hrubým drceným frakce 8 až 16 mm</t>
  </si>
  <si>
    <t>-962764750</t>
  </si>
  <si>
    <t>+0,4*0,5*45,0</t>
  </si>
  <si>
    <t>+0,12*0,15*45,0</t>
  </si>
  <si>
    <t>211971121</t>
  </si>
  <si>
    <t>Zřízení opláštění žeber nebo trativodů geotextilií v rýze nebo zářezu sklonu přes 1:2 š do 2,5 m</t>
  </si>
  <si>
    <t>617049577</t>
  </si>
  <si>
    <t>+1,8*45,0</t>
  </si>
  <si>
    <t>+0,6*45,0</t>
  </si>
  <si>
    <t>69311270</t>
  </si>
  <si>
    <t>geotextilie netkaná PES 400 g/m2</t>
  </si>
  <si>
    <t>-407139882</t>
  </si>
  <si>
    <t>108*1,15 'Přepočtené koeficientem množství</t>
  </si>
  <si>
    <t>2127523</t>
  </si>
  <si>
    <t xml:space="preserve">Trativod z drenážních trubek plastových tuhých DN 100 mm </t>
  </si>
  <si>
    <t>-1173223377</t>
  </si>
  <si>
    <t>Zdivo zídek z cihel dl 290 mm pevnosti P 25 na MC 10</t>
  </si>
  <si>
    <t>-1489008556</t>
  </si>
  <si>
    <t>"rampa"</t>
  </si>
  <si>
    <t>+0,3*1,2*1,5</t>
  </si>
  <si>
    <t>+0,3*0,7*6,0</t>
  </si>
  <si>
    <t>434121426</t>
  </si>
  <si>
    <t>Osazení ŽB schodišťových stupňů na desku drsných</t>
  </si>
  <si>
    <t>-48647712</t>
  </si>
  <si>
    <t>5937378</t>
  </si>
  <si>
    <t>stupeň prefa betonový 350/150 mm</t>
  </si>
  <si>
    <t>1422652509</t>
  </si>
  <si>
    <t>434311114</t>
  </si>
  <si>
    <t>Schodišťové stupně dusané na terén z betonu tř. C 16/20 bez potěru</t>
  </si>
  <si>
    <t>2127618773</t>
  </si>
  <si>
    <t>+5,0*5</t>
  </si>
  <si>
    <t>434351141</t>
  </si>
  <si>
    <t>Zřízení bednění stupňů přímočarých schodišť</t>
  </si>
  <si>
    <t>-272856427</t>
  </si>
  <si>
    <t>+25,0*0,5</t>
  </si>
  <si>
    <t>434351142</t>
  </si>
  <si>
    <t>Odstranění bednění stupňů přímočarých schodišť</t>
  </si>
  <si>
    <t>2050489791</t>
  </si>
  <si>
    <t>Komunikace pozemní</t>
  </si>
  <si>
    <t>564201111</t>
  </si>
  <si>
    <t>Podklad nebo podsyp ze štěrkopísku ŠP tl 40 mm</t>
  </si>
  <si>
    <t>1761839068</t>
  </si>
  <si>
    <t>"typ C"+272,0</t>
  </si>
  <si>
    <t>"typ C´"+58,0</t>
  </si>
  <si>
    <t>"typ D"+143,0</t>
  </si>
  <si>
    <t>"typ E"+486,0</t>
  </si>
  <si>
    <t>"typ E´"+6,0</t>
  </si>
  <si>
    <t>"typ F"+17,0</t>
  </si>
  <si>
    <t>"typ F´"+12,0</t>
  </si>
  <si>
    <t>564851111</t>
  </si>
  <si>
    <t>Podklad ze štěrkodrtě ŠD tl 150 mm</t>
  </si>
  <si>
    <t>546447812</t>
  </si>
  <si>
    <t>"typ H"+87,0*2</t>
  </si>
  <si>
    <t>564861111</t>
  </si>
  <si>
    <t>Podklad ze štěrkodrtě ŠD tl 200 mm</t>
  </si>
  <si>
    <t>1238463864</t>
  </si>
  <si>
    <t>"typ A"+369,0</t>
  </si>
  <si>
    <t>56487111</t>
  </si>
  <si>
    <t>Podklad ze štěrkodrtě ŠD tl. 350 mm</t>
  </si>
  <si>
    <t>1692498210</t>
  </si>
  <si>
    <t>56487112</t>
  </si>
  <si>
    <t>Zavalcování lomového kamene do podloží tl. 100 m</t>
  </si>
  <si>
    <t>27796823</t>
  </si>
  <si>
    <t>-596102152</t>
  </si>
  <si>
    <t>780*1,1 'Přepočtené koeficientem množství</t>
  </si>
  <si>
    <t>565145121</t>
  </si>
  <si>
    <t>Asfaltový beton vrstva podkladní ACP 16 (obalované kamenivo OKS) tl 60 mm š přes 3 m</t>
  </si>
  <si>
    <t>-1172293570</t>
  </si>
  <si>
    <t>"typ B"+216,0</t>
  </si>
  <si>
    <t>567122111</t>
  </si>
  <si>
    <t>Podklad ze směsi stmelené cementem SC C 8/10 (KSC I) tl 120 mm</t>
  </si>
  <si>
    <t>-1696529200</t>
  </si>
  <si>
    <t>567122114</t>
  </si>
  <si>
    <t>Podklad ze směsi stmelené cementem SC C 8/10 (KSC I) tl 150 mm</t>
  </si>
  <si>
    <t>1770462442</t>
  </si>
  <si>
    <t>573111112</t>
  </si>
  <si>
    <t>Postřik živičný infiltrační s posypem z asfaltu množství 1 kg/m2</t>
  </si>
  <si>
    <t>-814602167</t>
  </si>
  <si>
    <t>573211106</t>
  </si>
  <si>
    <t>Postřik živičný spojovací z asfaltu v množství 0,20 kg/m2</t>
  </si>
  <si>
    <t>-58589735</t>
  </si>
  <si>
    <t>573231106</t>
  </si>
  <si>
    <t>Postřik živičný spojovací ze silniční emulze v množství 0,30 kg/m2</t>
  </si>
  <si>
    <t>-1792203106</t>
  </si>
  <si>
    <t>577134141</t>
  </si>
  <si>
    <t>Asfaltový beton vrstva obrusná ACO 11 (ABS) tř. I tl 40 mm š přes 3 m z modifikovaného asfaltu</t>
  </si>
  <si>
    <t>-451843071</t>
  </si>
  <si>
    <t>578133112</t>
  </si>
  <si>
    <t>Litý asfalt MA 11 (LAS) tl 35 mm š do 3 m z nemodifikovaného asfaltu</t>
  </si>
  <si>
    <t>-1049353408</t>
  </si>
  <si>
    <t>"napojení obruby"+7,0*2</t>
  </si>
  <si>
    <t>-299324447</t>
  </si>
  <si>
    <t>14*1,1 'Přepočtené koeficientem množství</t>
  </si>
  <si>
    <t>58111411</t>
  </si>
  <si>
    <t>Kryt z betonu komunikace pro pěší tl 80 mm - gletovaný</t>
  </si>
  <si>
    <t>-1322702557</t>
  </si>
  <si>
    <t>"rampa"+1,6*2,2+1,4*4,3</t>
  </si>
  <si>
    <t>5961001</t>
  </si>
  <si>
    <t>Mlatový chodník  - 30 mm  lomová výsivka s obsahem jílovitých částic</t>
  </si>
  <si>
    <t>-240040521</t>
  </si>
  <si>
    <t>"typ H"+87,0</t>
  </si>
  <si>
    <t>596211113</t>
  </si>
  <si>
    <t>Kladení zámkové dlažby komunikací pro pěší tl 60 mm skupiny A pl přes 300 m2</t>
  </si>
  <si>
    <t>402269124</t>
  </si>
  <si>
    <t>5924503</t>
  </si>
  <si>
    <t>dlažba zámková tl 60mm přírodní</t>
  </si>
  <si>
    <t>1004094709</t>
  </si>
  <si>
    <t>492*1,02 'Přepočtené koeficientem množství</t>
  </si>
  <si>
    <t>5924602</t>
  </si>
  <si>
    <t>dlažba zámková tl 60mm pro nevidomé  barevná</t>
  </si>
  <si>
    <t>688207363</t>
  </si>
  <si>
    <t>17*1,02 'Přepočtené koeficientem množství</t>
  </si>
  <si>
    <t>596212213</t>
  </si>
  <si>
    <t>Kladení zámkové dlažby pozemních komunikací tl 80 mm skupiny A pl přes 300 m2</t>
  </si>
  <si>
    <t>1829782057</t>
  </si>
  <si>
    <t>5924501</t>
  </si>
  <si>
    <t>dlažba zámková tl 80mm přírodní</t>
  </si>
  <si>
    <t>-1688578114</t>
  </si>
  <si>
    <t>415*1,02 'Přepočtené koeficientem množství</t>
  </si>
  <si>
    <t>5924509</t>
  </si>
  <si>
    <t>dlažba zámková tl 80mm barevná</t>
  </si>
  <si>
    <t>-182353905</t>
  </si>
  <si>
    <t>+0,20*(5,0*10+2,2*4)</t>
  </si>
  <si>
    <t>5924601</t>
  </si>
  <si>
    <t>dlažba zámková tl 80mm pro nevidomé  barevná</t>
  </si>
  <si>
    <t>2131363697</t>
  </si>
  <si>
    <t>12*1,02 'Přepočtené koeficientem množství</t>
  </si>
  <si>
    <t>596212312</t>
  </si>
  <si>
    <t>Kladení zámkové dlažby pozemních komunikací tl 100 mm skupiny A pl do 300 m2</t>
  </si>
  <si>
    <t>1973984101</t>
  </si>
  <si>
    <t>5924504</t>
  </si>
  <si>
    <t>dlažba zámková tl 100mm přírodní</t>
  </si>
  <si>
    <t>508075344</t>
  </si>
  <si>
    <t>58*1,02 'Přepočtené koeficientem množství</t>
  </si>
  <si>
    <t>5969001</t>
  </si>
  <si>
    <t>Oprava stáv. asf. vozovky - případná sanace trhlin  (předpoklad cca 50 bm), proříznutí a zalití asf. zálivkou</t>
  </si>
  <si>
    <t>kpl</t>
  </si>
  <si>
    <t>931250874</t>
  </si>
  <si>
    <t>-360511297</t>
  </si>
  <si>
    <t>+1,5*(2*1,2+2*0,3)</t>
  </si>
  <si>
    <t>+0,7*6,0</t>
  </si>
  <si>
    <t>Mazanina tl do 80 mm z betonu prostého bez zvýšených nároků na prostředí tř. C 16/20</t>
  </si>
  <si>
    <t>-443858900</t>
  </si>
  <si>
    <t>"rampa"+0,060*(1,6*2,2+1,4*4,3)</t>
  </si>
  <si>
    <t>6314001</t>
  </si>
  <si>
    <t>Lemování - betonová cihla - D+M</t>
  </si>
  <si>
    <t>338507894</t>
  </si>
  <si>
    <t>"rampa"+7,3+6,1</t>
  </si>
  <si>
    <t>916131213</t>
  </si>
  <si>
    <t>Osazení silničního obrubníku betonového stojatého s boční opěrou do lože z betonu prostého</t>
  </si>
  <si>
    <t>1852554309</t>
  </si>
  <si>
    <t>+158,0+182,0</t>
  </si>
  <si>
    <t>59217023</t>
  </si>
  <si>
    <t>obrubník betonový 100x15x25cm</t>
  </si>
  <si>
    <t>1095637106</t>
  </si>
  <si>
    <t>158*1,02 'Přepočtené koeficientem množství</t>
  </si>
  <si>
    <t>59217017</t>
  </si>
  <si>
    <t>obrubník betonový 100x10x25 cm</t>
  </si>
  <si>
    <t>350904304</t>
  </si>
  <si>
    <t>182*1,02 'Přepočtené koeficientem množství</t>
  </si>
  <si>
    <t>916231213</t>
  </si>
  <si>
    <t>Osazení chodníkového obrubníku betonového stojatého s boční opěrou do lože z betonu prostého</t>
  </si>
  <si>
    <t>1007140877</t>
  </si>
  <si>
    <t>59217036</t>
  </si>
  <si>
    <t>obrubník betonový parkový přírodní 50x8x25 cm</t>
  </si>
  <si>
    <t>-599996316</t>
  </si>
  <si>
    <t>67*1,02 'Přepočtené koeficientem množství</t>
  </si>
  <si>
    <t>91637121</t>
  </si>
  <si>
    <t>Osazení obrubníku ocelového do betonu</t>
  </si>
  <si>
    <t>-1408086385</t>
  </si>
  <si>
    <t>2724901</t>
  </si>
  <si>
    <t>obrubník ocelový - plech pozink tl 2 mm</t>
  </si>
  <si>
    <t>846170093</t>
  </si>
  <si>
    <t>109*1,1 'Přepočtené koeficientem množství</t>
  </si>
  <si>
    <t>919735111</t>
  </si>
  <si>
    <t>Řezání stávajícího živičného krytu hl do 50 mm</t>
  </si>
  <si>
    <t>57787050</t>
  </si>
  <si>
    <t>919735113</t>
  </si>
  <si>
    <t>Řezání stávajícího živičného krytu hl do 150 mm</t>
  </si>
  <si>
    <t>475334462</t>
  </si>
  <si>
    <t>93511001</t>
  </si>
  <si>
    <t>Odvodňovací žlab DN 150 vč. vpusťového dílce, spádovaný ve dně, osazen litinovou mříží třídy D 400, osazen do betonového lože C 20/25, XF3 - D+M vč všech systémových detailů</t>
  </si>
  <si>
    <t>-854751846</t>
  </si>
  <si>
    <t>93511002</t>
  </si>
  <si>
    <t>Ochrana stávajících kabelů - kabelový žlab + zákrytová deska + obetonování betonem C16/20 XF2  - D+M vč všech systémových detailů</t>
  </si>
  <si>
    <t>-796906481</t>
  </si>
  <si>
    <t>9359001</t>
  </si>
  <si>
    <t>Dopravní značení - svislé  - D+M vč všech systémových detailů a založení</t>
  </si>
  <si>
    <t>794180849</t>
  </si>
  <si>
    <t>9359002</t>
  </si>
  <si>
    <t>Dopravní značení - svislé  - přemístění stávající značky</t>
  </si>
  <si>
    <t>1518882070</t>
  </si>
  <si>
    <t>9359003</t>
  </si>
  <si>
    <t>Dopravní značení - vodorovné - VDZ - barva bíá (dvousložková hmota) - D+M vč všech systémových detailů</t>
  </si>
  <si>
    <t>801048411</t>
  </si>
  <si>
    <t>9359009</t>
  </si>
  <si>
    <t>Parkovací zarážky CARSTOP - D+M vč všech systémových detailů</t>
  </si>
  <si>
    <t>1545111491</t>
  </si>
  <si>
    <t>753340005</t>
  </si>
  <si>
    <t>Příplatek k odvozu suti a vybouraných hmot na skládku ZKD 1 km přes 1 km (+10 km)</t>
  </si>
  <si>
    <t>770278372</t>
  </si>
  <si>
    <t>997013801</t>
  </si>
  <si>
    <t>Poplatek za uložení na skládce (skládkovné) stavebního odpadu betonového kód odpadu 170 101</t>
  </si>
  <si>
    <t>1571196083</t>
  </si>
  <si>
    <t>997013831</t>
  </si>
  <si>
    <t>Poplatek za uložení na skládce (skládkovné) stavebního odpadu směsného kód odpadu 170 904</t>
  </si>
  <si>
    <t>-2091707278</t>
  </si>
  <si>
    <t>-1455471244</t>
  </si>
  <si>
    <t>99822301</t>
  </si>
  <si>
    <t>Přesun hmot pro pozemní komunikace</t>
  </si>
  <si>
    <t>-1073674332</t>
  </si>
  <si>
    <t>1753564876</t>
  </si>
  <si>
    <t>"rampa"+1,6*2,2+1,4*4,3+0,5*5,5</t>
  </si>
  <si>
    <t>345341745</t>
  </si>
  <si>
    <t>12,29*0,0003 'Přepočtené koeficientem množství</t>
  </si>
  <si>
    <t>956150235</t>
  </si>
  <si>
    <t>"rampa"+0,7*5,5</t>
  </si>
  <si>
    <t>-1742503556</t>
  </si>
  <si>
    <t>3,85*0,00035 'Přepočtené koeficientem množství</t>
  </si>
  <si>
    <t>-1907424651</t>
  </si>
  <si>
    <t>628523</t>
  </si>
  <si>
    <t>pás modifikovaný asfaltový</t>
  </si>
  <si>
    <t>1634142882</t>
  </si>
  <si>
    <t>12,29*1,15 'Přepočtené koeficientem množství</t>
  </si>
  <si>
    <t>1237870218</t>
  </si>
  <si>
    <t>2140252872</t>
  </si>
  <si>
    <t>3,85*1,2 'Přepočtené koeficientem množství</t>
  </si>
  <si>
    <t>-2146111424</t>
  </si>
  <si>
    <t>0,4*5,5</t>
  </si>
  <si>
    <t>1055812373</t>
  </si>
  <si>
    <t>2,2*1,15 'Přepočtené koeficientem množství</t>
  </si>
  <si>
    <t>-1414225635</t>
  </si>
  <si>
    <t>11 - SO 05 - PŘÍPOJKA KANALIZACE DEŠŤOVÁ</t>
  </si>
  <si>
    <t xml:space="preserve">    8 - Trubní vedení</t>
  </si>
  <si>
    <t xml:space="preserve">    721 - Zdravotechnika - kanalizace</t>
  </si>
  <si>
    <t>113107141</t>
  </si>
  <si>
    <t xml:space="preserve">Odstranění podkladu pl do 50 m2 živičných tl 50 mm </t>
  </si>
  <si>
    <t>521962134</t>
  </si>
  <si>
    <t>113107152</t>
  </si>
  <si>
    <t>Odstranění podkladu pl přes 50 do 200 m2 z kameniva těženého tl 200 mm</t>
  </si>
  <si>
    <t>-435268592</t>
  </si>
  <si>
    <t>113107172</t>
  </si>
  <si>
    <t>Odstranění podkladu pl přes 50 do 200 m2 z betonu prostého tl 300 mm</t>
  </si>
  <si>
    <t>-1371884249</t>
  </si>
  <si>
    <t>113152112</t>
  </si>
  <si>
    <t>Odstranění podkladů zpevněných ploch z kameniva drceného</t>
  </si>
  <si>
    <t>1684060811</t>
  </si>
  <si>
    <t>115101201</t>
  </si>
  <si>
    <t>Čerpání vody na dopravní výšku do 10 m průměrný přítok do 500 l/min</t>
  </si>
  <si>
    <t>hod</t>
  </si>
  <si>
    <t>-999078005</t>
  </si>
  <si>
    <t>119001423</t>
  </si>
  <si>
    <t>Dočasné zajištění kabelů a kabelových tratí z více než 6 volně ložených kabelů</t>
  </si>
  <si>
    <t>-1584966641</t>
  </si>
  <si>
    <t>120001101</t>
  </si>
  <si>
    <t>Příplatek za ztížení vykopávky v blízkosti podzemního vedení</t>
  </si>
  <si>
    <t>1231282816</t>
  </si>
  <si>
    <t>1224526388</t>
  </si>
  <si>
    <t>-1561536502</t>
  </si>
  <si>
    <t>151101102</t>
  </si>
  <si>
    <t>Zřízení příložného pažení a rozepření stěn rýh hl do 4 m</t>
  </si>
  <si>
    <t>-795135852</t>
  </si>
  <si>
    <t>151101112</t>
  </si>
  <si>
    <t>Odstranění příložného pažení a rozepření stěn rýh hl do 4 m</t>
  </si>
  <si>
    <t>1321328647</t>
  </si>
  <si>
    <t>-1283616915</t>
  </si>
  <si>
    <t>-341871445</t>
  </si>
  <si>
    <t>555107548</t>
  </si>
  <si>
    <t>223219275</t>
  </si>
  <si>
    <t>Poplatek za uložení odpadu ze sypaniny na skládce (skládkovné)</t>
  </si>
  <si>
    <t>-84403431</t>
  </si>
  <si>
    <t>2,4*1,7</t>
  </si>
  <si>
    <t>408925308</t>
  </si>
  <si>
    <t>-928208792</t>
  </si>
  <si>
    <t>Trubní vedení</t>
  </si>
  <si>
    <t>871353121</t>
  </si>
  <si>
    <t>Montáž kanalizačního potrubí z PVC těsněné gumovým kroužkem otevřený výkop sklon do 20 % DN 200</t>
  </si>
  <si>
    <t>776704367</t>
  </si>
  <si>
    <t>28611136</t>
  </si>
  <si>
    <t xml:space="preserve">trubka kanalizační PVC DN 200x1000 mm </t>
  </si>
  <si>
    <t>-1616820168</t>
  </si>
  <si>
    <t>877350320</t>
  </si>
  <si>
    <t>Montáž odboček na kanalizačním potrubí z PP trub hladkých plnostěnných DN 200</t>
  </si>
  <si>
    <t>-485333001</t>
  </si>
  <si>
    <t>28611921</t>
  </si>
  <si>
    <t>odbočka kanalizační plastová PP s hrdlem KG 200/200/45°</t>
  </si>
  <si>
    <t>-1093896617</t>
  </si>
  <si>
    <t>8779001</t>
  </si>
  <si>
    <t>Šachta kanalizační z betonových dílců - D+M vč všech systémových detailů, podkl konstr., poklopu, stupadel</t>
  </si>
  <si>
    <t>762488385</t>
  </si>
  <si>
    <t>998276101</t>
  </si>
  <si>
    <t>Přesun hmot pro trubní vedení z trub z plastických hmot otevřený výkop</t>
  </si>
  <si>
    <t>1308078845</t>
  </si>
  <si>
    <t>Zdravotechnika - kanalizace</t>
  </si>
  <si>
    <t>721290112</t>
  </si>
  <si>
    <t>Zkouška těsnosti potrubí kanalizace vodou do DN 200</t>
  </si>
  <si>
    <t>-913386080</t>
  </si>
  <si>
    <t>12 - SO 06 - PŘÍPOJKA VODOVODU</t>
  </si>
  <si>
    <t>-715661981</t>
  </si>
  <si>
    <t>-1978258153</t>
  </si>
  <si>
    <t>Příplatek za ztížení odkopávky nebo prokkopávky v blízkosti inženýrských sítí</t>
  </si>
  <si>
    <t>1368054763</t>
  </si>
  <si>
    <t>1639677324</t>
  </si>
  <si>
    <t>-1991149179</t>
  </si>
  <si>
    <t>151101101</t>
  </si>
  <si>
    <t>Zřízení příložného pažení a rozepření stěn rýh hl do 2 m</t>
  </si>
  <si>
    <t>-622556101</t>
  </si>
  <si>
    <t>151101111</t>
  </si>
  <si>
    <t>Odstranění příložného pažení a rozepření stěn rýh hl do 2 m</t>
  </si>
  <si>
    <t>-768265198</t>
  </si>
  <si>
    <t>2030748153</t>
  </si>
  <si>
    <t>234585192</t>
  </si>
  <si>
    <t>-2057759167</t>
  </si>
  <si>
    <t>1022636793</t>
  </si>
  <si>
    <t>-156077161</t>
  </si>
  <si>
    <t>2,0*1,7</t>
  </si>
  <si>
    <t>-277374905</t>
  </si>
  <si>
    <t>1893870175</t>
  </si>
  <si>
    <t>693113</t>
  </si>
  <si>
    <t>výstražná folie žluté barvy š 220 mm</t>
  </si>
  <si>
    <t>388045055</t>
  </si>
  <si>
    <t>693115</t>
  </si>
  <si>
    <t>signalizační vodič měděný plný drát izolovaný 2,5 mm2</t>
  </si>
  <si>
    <t>-80113163</t>
  </si>
  <si>
    <t>851261131</t>
  </si>
  <si>
    <t>Montáž potrubí z trub litinových hrdlových s integrovaným těsněním otevřený výkop DN 100</t>
  </si>
  <si>
    <t>2077287068</t>
  </si>
  <si>
    <t>5525301</t>
  </si>
  <si>
    <t>trouba vodovodní litinová hrdlová pozinkovaná hrdlová  DN 100 mm</t>
  </si>
  <si>
    <t>-634774624</t>
  </si>
  <si>
    <t>857263131</t>
  </si>
  <si>
    <t>Montáž litinových tvarovek odbočných hrdlových otevřený výkop s integrovaným těsněním DN 100</t>
  </si>
  <si>
    <t>938911053</t>
  </si>
  <si>
    <t>55259210</t>
  </si>
  <si>
    <t>tvarovka hrdlová s hrdlovou odbočkou mmB tvárná litina DN100/100</t>
  </si>
  <si>
    <t>343240831</t>
  </si>
  <si>
    <t>871211211</t>
  </si>
  <si>
    <t>Montáž potrubí z PE100 SDR 11 otevřený výkop svařovaných elektrotvarovkou D 63 x 5,8 mm</t>
  </si>
  <si>
    <t>342116704</t>
  </si>
  <si>
    <t>28613598</t>
  </si>
  <si>
    <t>potrubí dvouvrstvé PE100 s 10% signalizační vrstvou SDR 11 63x5,8 dl 12m</t>
  </si>
  <si>
    <t>-1926399725</t>
  </si>
  <si>
    <t>891261112</t>
  </si>
  <si>
    <t>Montáž vodovodních šoupátek otevřený výkop DN 100</t>
  </si>
  <si>
    <t>-646706752</t>
  </si>
  <si>
    <t>42221304</t>
  </si>
  <si>
    <t>šoupátko pitná voda, litina GGG 50, krátká stavební délka, PN10/16 DN 100 x 190 mm</t>
  </si>
  <si>
    <t>1917042125</t>
  </si>
  <si>
    <t>891267211</t>
  </si>
  <si>
    <t>Montáž hydrantů nadzemních DN 100</t>
  </si>
  <si>
    <t>1536965980</t>
  </si>
  <si>
    <t>42273685</t>
  </si>
  <si>
    <t>hydrant nadzemní DN 100 tvárná litina dvojitý uzávěr s koulí v krytí 1000mm</t>
  </si>
  <si>
    <t>2101496141</t>
  </si>
  <si>
    <t>4229101</t>
  </si>
  <si>
    <t>zemní souprava šoupátková, ventilová</t>
  </si>
  <si>
    <t>1059498030</t>
  </si>
  <si>
    <t>8913001</t>
  </si>
  <si>
    <t>D+M navrtávacího pasu</t>
  </si>
  <si>
    <t>2113165700</t>
  </si>
  <si>
    <t>8913002</t>
  </si>
  <si>
    <t>Vodoměrná sestava - D+M vč všech systémových detailů</t>
  </si>
  <si>
    <t>-1455332192</t>
  </si>
  <si>
    <t>8913003</t>
  </si>
  <si>
    <t>Vodoměrná šachta betonová - 1200/900/1600 mm - D+M vč všech systémových detailů, podkl konstr., poklopu, stupadel</t>
  </si>
  <si>
    <t>932475195</t>
  </si>
  <si>
    <t>892233122</t>
  </si>
  <si>
    <t>Proplach a dezinfekce vodovodního potrubí DN od 40 do 70</t>
  </si>
  <si>
    <t>-92673055</t>
  </si>
  <si>
    <t>892241111</t>
  </si>
  <si>
    <t>Tlaková zkouška vodou potrubí do 80</t>
  </si>
  <si>
    <t>1115627701</t>
  </si>
  <si>
    <t>892271111</t>
  </si>
  <si>
    <t>Tlaková zkouška vodou potrubí DN 100 nebo 125</t>
  </si>
  <si>
    <t>-1978641974</t>
  </si>
  <si>
    <t>892273122</t>
  </si>
  <si>
    <t>Proplach a dezinfekce vodovodního potrubí DN od 80 do 125</t>
  </si>
  <si>
    <t>1508510985</t>
  </si>
  <si>
    <t>899401111</t>
  </si>
  <si>
    <t>Osazení poklopů litinových ventilových</t>
  </si>
  <si>
    <t>1261258432</t>
  </si>
  <si>
    <t>42291402</t>
  </si>
  <si>
    <t>poklop litinový - ventilový</t>
  </si>
  <si>
    <t>1920247235</t>
  </si>
  <si>
    <t>899401112</t>
  </si>
  <si>
    <t>Osazení poklopů litinových šoupátkových</t>
  </si>
  <si>
    <t>778692193</t>
  </si>
  <si>
    <t>42291352</t>
  </si>
  <si>
    <t>poklop litinový šoupátkový pro zemní soupravy osazení do terénu a do vozovky</t>
  </si>
  <si>
    <t>1964034639</t>
  </si>
  <si>
    <t>8999001</t>
  </si>
  <si>
    <t>Orientační tabulky na zdivu</t>
  </si>
  <si>
    <t>-431522126</t>
  </si>
  <si>
    <t>-1962229744</t>
  </si>
  <si>
    <t>13 - SO 07 - PŘÍPOJKA PLYNOVODU</t>
  </si>
  <si>
    <t>-513029683</t>
  </si>
  <si>
    <t>+2,0*1,5*2,5</t>
  </si>
  <si>
    <t>-1243735313</t>
  </si>
  <si>
    <t>-1711244758</t>
  </si>
  <si>
    <t>1310370472</t>
  </si>
  <si>
    <t>-593573787</t>
  </si>
  <si>
    <t>-494936845</t>
  </si>
  <si>
    <t>1614753392</t>
  </si>
  <si>
    <t>1,75*1,7</t>
  </si>
  <si>
    <t>-378967676</t>
  </si>
  <si>
    <t>+2,0*1,15*2,5</t>
  </si>
  <si>
    <t>-1364630848</t>
  </si>
  <si>
    <t>+2,0*0,35*2,5</t>
  </si>
  <si>
    <t>-1273623471</t>
  </si>
  <si>
    <t>986572949</t>
  </si>
  <si>
    <t>45157401</t>
  </si>
  <si>
    <t>betonová podkladní deska - D+M</t>
  </si>
  <si>
    <t>-599381211</t>
  </si>
  <si>
    <t>45157402</t>
  </si>
  <si>
    <t>litinový poklop pro HUP - D+M</t>
  </si>
  <si>
    <t>-334552059</t>
  </si>
  <si>
    <t>871161211</t>
  </si>
  <si>
    <t>Montáž potrubí z PE100 SDR 11 otevřený výkop svařovaných elektrotvarovkou D 32 x 3,0 mm</t>
  </si>
  <si>
    <t>1231211297</t>
  </si>
  <si>
    <t>28613595</t>
  </si>
  <si>
    <t>potrubí dvouvrstvé PE100 s 10% signalizační vrstvou SDR 11 32x3,0</t>
  </si>
  <si>
    <t>1409442075</t>
  </si>
  <si>
    <t>1,5*1,1 'Přepočtené koeficientem množství</t>
  </si>
  <si>
    <t>8712301</t>
  </si>
  <si>
    <t>T-kus přípojkový  PE 50/32 - D+M</t>
  </si>
  <si>
    <t>1055286802</t>
  </si>
  <si>
    <t>8712302</t>
  </si>
  <si>
    <t>elektro objímka PE 100 - DN 32 - D+M</t>
  </si>
  <si>
    <t>-909916075</t>
  </si>
  <si>
    <t>8712303</t>
  </si>
  <si>
    <t>kulový kohout PE - zemní provedení DN 32 - D+M</t>
  </si>
  <si>
    <t>1397396096</t>
  </si>
  <si>
    <t>785702066</t>
  </si>
  <si>
    <t>14 - SO 08 - VNITROAREÁLOVÝ ROZVOD SILNOPROUDU</t>
  </si>
  <si>
    <t xml:space="preserve">    741.1 - Silnoproud</t>
  </si>
  <si>
    <t>1395127402</t>
  </si>
  <si>
    <t>"silno"+0,5*0,7*50,0</t>
  </si>
  <si>
    <t>-1602617115</t>
  </si>
  <si>
    <t>1502085153</t>
  </si>
  <si>
    <t>1821531879</t>
  </si>
  <si>
    <t>+6,25+0,7</t>
  </si>
  <si>
    <t>-2102874009</t>
  </si>
  <si>
    <t>774410391</t>
  </si>
  <si>
    <t>685687462</t>
  </si>
  <si>
    <t>6,95*1,7</t>
  </si>
  <si>
    <t>1117766328</t>
  </si>
  <si>
    <t>17,5-6,95</t>
  </si>
  <si>
    <t>4515731</t>
  </si>
  <si>
    <t>Lože a obsyp z písku</t>
  </si>
  <si>
    <t>140141473</t>
  </si>
  <si>
    <t>"silno"+0,5*0,25*50,0</t>
  </si>
  <si>
    <t>693114</t>
  </si>
  <si>
    <t>výstražná folie š 330 mm</t>
  </si>
  <si>
    <t>-748971888</t>
  </si>
  <si>
    <t>4515732</t>
  </si>
  <si>
    <t>Položení betonových desek</t>
  </si>
  <si>
    <t>373016299</t>
  </si>
  <si>
    <t>5924101</t>
  </si>
  <si>
    <t>deska zákrytová betonová</t>
  </si>
  <si>
    <t>-1403647426</t>
  </si>
  <si>
    <t>741.1</t>
  </si>
  <si>
    <t>Silnoproud</t>
  </si>
  <si>
    <t>7411201</t>
  </si>
  <si>
    <t>Položení kabelů</t>
  </si>
  <si>
    <t>-424586149</t>
  </si>
  <si>
    <t>3411001</t>
  </si>
  <si>
    <t xml:space="preserve">Kabel CYKY 4 x 10 mm2  </t>
  </si>
  <si>
    <t>786144959</t>
  </si>
  <si>
    <t>3411102</t>
  </si>
  <si>
    <t xml:space="preserve">Kabel CYKY 4 x 16 mm2  </t>
  </si>
  <si>
    <t>-519278006</t>
  </si>
  <si>
    <t>3411103</t>
  </si>
  <si>
    <t>Vodič CYA (H07V-K) 16 mm2 zelenožlutý</t>
  </si>
  <si>
    <t>1673148176</t>
  </si>
  <si>
    <t>7411202</t>
  </si>
  <si>
    <t>Hrubá montáž</t>
  </si>
  <si>
    <t>-53736098</t>
  </si>
  <si>
    <t xml:space="preserve">Kabelová koncovka pro plastové kabely do 5 x 6-25 mm2, 1 kV </t>
  </si>
  <si>
    <t>1610982515</t>
  </si>
  <si>
    <t>-2051749285</t>
  </si>
  <si>
    <t>-1981868436</t>
  </si>
  <si>
    <t>-1771424505</t>
  </si>
  <si>
    <t>3457204</t>
  </si>
  <si>
    <t xml:space="preserve">Dvouplášťová trubka (HDPE/LDPE)  40/32 mm </t>
  </si>
  <si>
    <t>-274950590</t>
  </si>
  <si>
    <t>3457205</t>
  </si>
  <si>
    <t>Dvouvrstvá kabelová chránička z PEHD, DN110</t>
  </si>
  <si>
    <t>2089486655</t>
  </si>
  <si>
    <t>3457206</t>
  </si>
  <si>
    <t>Montážní pěna (zaizolování podchodek a chrániček) 750 ml</t>
  </si>
  <si>
    <t>-1164991214</t>
  </si>
  <si>
    <t>Rozvodnice RH.1 - dod+mont vč vyzbrojení</t>
  </si>
  <si>
    <t>2009722167</t>
  </si>
  <si>
    <t xml:space="preserve">Poznámka k položce:_x000D_
Rozvodnice Z 359/464/91		_x000D_
Krytí: IP 30/20		_x000D_
Náplň : Jistič B 25/3 - 10 kA - 2 ks_x000D_
Náplň : Třífázový elektroměr pro přímé měření 30A/ 3x230/400V - 2 ks_x000D_
Náplň : Pomocný a podružný materiál dle potřeby_x000D_
</t>
  </si>
  <si>
    <t>-1133425087</t>
  </si>
  <si>
    <t>7491009</t>
  </si>
  <si>
    <t>-96197049</t>
  </si>
  <si>
    <t>15 - SO 09 - VNITROAREÁLOVÝ ROZVOD SLABOPROUDU</t>
  </si>
  <si>
    <t>-1445025950</t>
  </si>
  <si>
    <t>0,4*0,7*62,0</t>
  </si>
  <si>
    <t>737299131</t>
  </si>
  <si>
    <t>-277419185</t>
  </si>
  <si>
    <t>17,36-7,44</t>
  </si>
  <si>
    <t>853347016</t>
  </si>
  <si>
    <t>-1713437623</t>
  </si>
  <si>
    <t>1842993754</t>
  </si>
  <si>
    <t>1285435476</t>
  </si>
  <si>
    <t>+7,44*1,7</t>
  </si>
  <si>
    <t>1032190924</t>
  </si>
  <si>
    <t>-843220601</t>
  </si>
  <si>
    <t>0,4*0,3*62,0</t>
  </si>
  <si>
    <t>2132545706</t>
  </si>
  <si>
    <t>Pokládka trubek vč kalibrace a tlak zkoušek</t>
  </si>
  <si>
    <t>1438307918</t>
  </si>
  <si>
    <t>2*25,0+2*60,0</t>
  </si>
  <si>
    <t>3457001</t>
  </si>
  <si>
    <t>Trubka HDPE 40/33 černá, 1 bílý pruh</t>
  </si>
  <si>
    <t>-762029616</t>
  </si>
  <si>
    <t>3457002</t>
  </si>
  <si>
    <t>Trubka HDPE 40/33 orančová 1 černý pruh</t>
  </si>
  <si>
    <t>-1766345853</t>
  </si>
  <si>
    <t>3457003</t>
  </si>
  <si>
    <t>Trubka HDPE 40/33 černá 2 bílé pruhy</t>
  </si>
  <si>
    <t>-618323793</t>
  </si>
  <si>
    <t>3457004</t>
  </si>
  <si>
    <t>Trubka HDPE 40/33 oranžová 2 černé pruhy</t>
  </si>
  <si>
    <t>-1890106540</t>
  </si>
  <si>
    <t>7411203</t>
  </si>
  <si>
    <t>Montáž koncovek</t>
  </si>
  <si>
    <t>2088943325</t>
  </si>
  <si>
    <t>3457501</t>
  </si>
  <si>
    <t>Koncovny PLASSON s ventilkem</t>
  </si>
  <si>
    <t>261038230</t>
  </si>
  <si>
    <t>7411204</t>
  </si>
  <si>
    <t>Položení chráničky</t>
  </si>
  <si>
    <t>-591637143</t>
  </si>
  <si>
    <t>3457701</t>
  </si>
  <si>
    <t xml:space="preserve">Chránička PE 110 </t>
  </si>
  <si>
    <t>1274096789</t>
  </si>
  <si>
    <t>16 - SO 10 - OPLOCENÍ A KRYTÁ ZASTÁVKA</t>
  </si>
  <si>
    <t xml:space="preserve">    765 - Krytina skládaná</t>
  </si>
  <si>
    <t>-1208621255</t>
  </si>
  <si>
    <t>"kanalizace"+0,6*1,0*6,0</t>
  </si>
  <si>
    <t>-560737368</t>
  </si>
  <si>
    <t>1322101</t>
  </si>
  <si>
    <t>Hloubení patek ručním nebo pneum nářadím v soudržných horninách tř. 3</t>
  </si>
  <si>
    <t>270568769</t>
  </si>
  <si>
    <t>"zastávka"+2,0*2,0*1,3</t>
  </si>
  <si>
    <t>132212109</t>
  </si>
  <si>
    <t>Příplatek za lepivost  ručním nebo pneum nářadím v hornině tř. 3</t>
  </si>
  <si>
    <t>-1368160167</t>
  </si>
  <si>
    <t>-1196852494</t>
  </si>
  <si>
    <t>578812866</t>
  </si>
  <si>
    <t>1624628944</t>
  </si>
  <si>
    <t>1013214111</t>
  </si>
  <si>
    <t>266303006</t>
  </si>
  <si>
    <t>1,08*1,7</t>
  </si>
  <si>
    <t>1748075743</t>
  </si>
  <si>
    <t>+3,6+9,168-5,784</t>
  </si>
  <si>
    <t>275322611</t>
  </si>
  <si>
    <t>Základové patky ze ŽB tř. C 30/37-XC4</t>
  </si>
  <si>
    <t>-1639569844</t>
  </si>
  <si>
    <t>+0,8*0,8*1,0</t>
  </si>
  <si>
    <t>275351121</t>
  </si>
  <si>
    <t>Zřízení bednění základových patek</t>
  </si>
  <si>
    <t>251490831</t>
  </si>
  <si>
    <t>+1,0*0,8*4</t>
  </si>
  <si>
    <t>275351122</t>
  </si>
  <si>
    <t>Odstranění bednění základových patek</t>
  </si>
  <si>
    <t>-1026376820</t>
  </si>
  <si>
    <t>2753512</t>
  </si>
  <si>
    <t>Bednění prostupu</t>
  </si>
  <si>
    <t>-1470408268</t>
  </si>
  <si>
    <t>275362021</t>
  </si>
  <si>
    <t>Výztuž základových patek svařovanými sítěmi Kari</t>
  </si>
  <si>
    <t>663783699</t>
  </si>
  <si>
    <t>311231116</t>
  </si>
  <si>
    <t>Zdivo nosné z cihel dl 290 mm  P7 až 15 na MC 10</t>
  </si>
  <si>
    <t>1819922832</t>
  </si>
  <si>
    <t>"plot"+0,30*2,0*(38,5+1,0)</t>
  </si>
  <si>
    <t>411321616</t>
  </si>
  <si>
    <t>Stropy deskové ze ŽB tř. C 30/37-XC4</t>
  </si>
  <si>
    <t>804116696</t>
  </si>
  <si>
    <t>+0,19*2,5*4,0</t>
  </si>
  <si>
    <t>411351011</t>
  </si>
  <si>
    <t>Zřízení bednění stropů deskových tl do 25 cm bez podpěrné kce</t>
  </si>
  <si>
    <t>-1953768252</t>
  </si>
  <si>
    <t>+2,5*4,0</t>
  </si>
  <si>
    <t>"čela"+0,19*(2*4,0+2*2,5)</t>
  </si>
  <si>
    <t>411351012</t>
  </si>
  <si>
    <t>Odstranění bednění stropů deskových tl do 25 cm bez podpěrné kce</t>
  </si>
  <si>
    <t>-1362388190</t>
  </si>
  <si>
    <t>411354313</t>
  </si>
  <si>
    <t>Zřízení podpěrné konstrukce stropů výšky do 4 m tl do 25 cm</t>
  </si>
  <si>
    <t>-1446684241</t>
  </si>
  <si>
    <t>411354314</t>
  </si>
  <si>
    <t>Odstranění podpěrné konstrukce stropů výšky do 4 m tl do 25 cm</t>
  </si>
  <si>
    <t>-970664670</t>
  </si>
  <si>
    <t>411361821</t>
  </si>
  <si>
    <t>Výztuž stropů betonářskou ocelí 10 505</t>
  </si>
  <si>
    <t>763159345</t>
  </si>
  <si>
    <t>411362021</t>
  </si>
  <si>
    <t>Výztuž stropů svařovanými sítěmi Kari</t>
  </si>
  <si>
    <t>-1550713675</t>
  </si>
  <si>
    <t>+2,5*4,0*0,0045*1,1</t>
  </si>
  <si>
    <t>417321414</t>
  </si>
  <si>
    <t>Ztužující pásy a věnce ze ŽB tř. C 20/25</t>
  </si>
  <si>
    <t>433901600</t>
  </si>
  <si>
    <t>+0,10*0,30*38,5</t>
  </si>
  <si>
    <t>417351115</t>
  </si>
  <si>
    <t>Zřízení bednění ztužujících věnců</t>
  </si>
  <si>
    <t>-467281267</t>
  </si>
  <si>
    <t>+0,1*38,5*2</t>
  </si>
  <si>
    <t>417351116</t>
  </si>
  <si>
    <t>Odstranění bednění ztužujících věnců</t>
  </si>
  <si>
    <t>750344015</t>
  </si>
  <si>
    <t>417362021</t>
  </si>
  <si>
    <t>Výztuž ztužujících pásů a věnců svařovanými sítěmi Kari</t>
  </si>
  <si>
    <t>-550822882</t>
  </si>
  <si>
    <t>+38,5*0,3*0,0054*1,1</t>
  </si>
  <si>
    <t>2069725444</t>
  </si>
  <si>
    <t>"kanalizace"+0,6*0,3*6,0</t>
  </si>
  <si>
    <t>622321141</t>
  </si>
  <si>
    <t>Vápenocementová omítka štuková dvouvrstvá vnějších stěn nanášená ručně</t>
  </si>
  <si>
    <t>-59444575</t>
  </si>
  <si>
    <t>"oplocení"+2,4*(38,5+1,0)+2,2*(38,0+0,8)</t>
  </si>
  <si>
    <t>"sousední objekt"+80,48</t>
  </si>
  <si>
    <t>62232901</t>
  </si>
  <si>
    <t>Nátěr fasádní bílý</t>
  </si>
  <si>
    <t>1740860110</t>
  </si>
  <si>
    <t>631311135</t>
  </si>
  <si>
    <t>Mazanina tl do 240 mm z betonu prostého bez zvýšených nároků na prostředí tř. C 20/25</t>
  </si>
  <si>
    <t>1774424277</t>
  </si>
  <si>
    <t>+0,15*0,8*0,8</t>
  </si>
  <si>
    <t>63245101</t>
  </si>
  <si>
    <t>Doplnění cementového potěru hlazeného  tl do 10 mm</t>
  </si>
  <si>
    <t>-372874046</t>
  </si>
  <si>
    <t>+0,8*38,5</t>
  </si>
  <si>
    <t>87126501</t>
  </si>
  <si>
    <t>Kanalizační potrubí z tvrdého PVC  - KG DN 80 - D+M vč tvarovek</t>
  </si>
  <si>
    <t>1338625919</t>
  </si>
  <si>
    <t>87126502</t>
  </si>
  <si>
    <t>Revizní šachta plastová DN 300 mm - hl 1000 mm - D+M vč litinového poklopu</t>
  </si>
  <si>
    <t>-800735381</t>
  </si>
  <si>
    <t>953312111</t>
  </si>
  <si>
    <t>Vložky do svislých dilatačních spár z polystyrénových desek tl 10 mm</t>
  </si>
  <si>
    <t>-588371864</t>
  </si>
  <si>
    <t>+2,0*0,3*7</t>
  </si>
  <si>
    <t>962052211</t>
  </si>
  <si>
    <t>Bourání zdiva nadzákladového ze ŽB přes 1 m3 - podezdívka oplocení</t>
  </si>
  <si>
    <t>1865826177</t>
  </si>
  <si>
    <t>+0,25*0,25*38,5</t>
  </si>
  <si>
    <t>9625001</t>
  </si>
  <si>
    <t>Vybourání oplocení (v cca 1600 mm)</t>
  </si>
  <si>
    <t>-1029420508</t>
  </si>
  <si>
    <t>9626001</t>
  </si>
  <si>
    <t>Očištění a vyspravení horní hrany stáv základu</t>
  </si>
  <si>
    <t>675561788</t>
  </si>
  <si>
    <t>+1,1*38,5</t>
  </si>
  <si>
    <t>-2083002285</t>
  </si>
  <si>
    <t>Příplatek k odvozu suti a vybouraných hmot na skládku ZKD 1 km přes 1 km (+20 km)</t>
  </si>
  <si>
    <t>-207389960</t>
  </si>
  <si>
    <t>Poznámka k položce:_x000D_
indexováno v jednotkové ceně</t>
  </si>
  <si>
    <t>1993321451</t>
  </si>
  <si>
    <t>99801101</t>
  </si>
  <si>
    <t xml:space="preserve">Přesun hmot </t>
  </si>
  <si>
    <t>-988210049</t>
  </si>
  <si>
    <t>974281718</t>
  </si>
  <si>
    <t>+0,3*38,5</t>
  </si>
  <si>
    <t>1185906050</t>
  </si>
  <si>
    <t>11,55*0,0003 'Přepočtené koeficientem množství</t>
  </si>
  <si>
    <t>686589875</t>
  </si>
  <si>
    <t>62832134</t>
  </si>
  <si>
    <t xml:space="preserve">pás těžký asfaltovaný </t>
  </si>
  <si>
    <t>-1298005978</t>
  </si>
  <si>
    <t>11,55*1,15 'Přepočtené koeficientem množství</t>
  </si>
  <si>
    <t>-1078502164</t>
  </si>
  <si>
    <t>7123101</t>
  </si>
  <si>
    <t>Tekutá hydroizolace betonové desky - D+M vč všech systémových detailů</t>
  </si>
  <si>
    <t>1123858934</t>
  </si>
  <si>
    <t>+4,0*2,5</t>
  </si>
  <si>
    <t>-1047764354</t>
  </si>
  <si>
    <t>1559403263</t>
  </si>
  <si>
    <t>7643001</t>
  </si>
  <si>
    <t>K/101 - OPLECHOVÁNÍ AUTOBUSOVÉ ZASTÁVKY - ZÁVĚTRNÁ LIŠTA - rš 300 mm - poplastovaný plech šedý tl. 0,63 mm - D+M vč všech systémových detailů a povrchové úpravy - podrobný popis - TABULKY PSV A HSV</t>
  </si>
  <si>
    <t>-1064478518</t>
  </si>
  <si>
    <t>7643002</t>
  </si>
  <si>
    <t>K/102 - PVC MANŽETA PRO NAPOJENÍ DEŠŤOVÉHO VNITŘNÍHO SVODU DN 80 + LAPAČ NEČISTOT - D+M vč všech systémových detailů a povrchové úpravy - podrobný popis - TABULKY PSV A HSV</t>
  </si>
  <si>
    <t>595006752</t>
  </si>
  <si>
    <t>760894264</t>
  </si>
  <si>
    <t>765</t>
  </si>
  <si>
    <t>Krytina skládaná</t>
  </si>
  <si>
    <t>76521401</t>
  </si>
  <si>
    <t>Krytina keramická hladká režná na zdech šířky do 40 cm do malty - D+M</t>
  </si>
  <si>
    <t>1308273927</t>
  </si>
  <si>
    <t>998765201</t>
  </si>
  <si>
    <t>Přesun hmot procentní pro krytiny skládané v objektech v do 6 m</t>
  </si>
  <si>
    <t>877003949</t>
  </si>
  <si>
    <t>7671001</t>
  </si>
  <si>
    <t xml:space="preserve">Ocelová konstrukce zastávky - D+M vč všech systémových detailů a povrchové úpravy </t>
  </si>
  <si>
    <t>kg</t>
  </si>
  <si>
    <t>1714423563</t>
  </si>
  <si>
    <t>7673002</t>
  </si>
  <si>
    <t>Tz/102 - REPASE STÁVAJÍCÍ BRÁNY, DVOUKŘÍDLÁ, ROZMĚRU 6100mm x 2000mm - podrobný popis - TABULKY PSV A HSV</t>
  </si>
  <si>
    <t>34568187</t>
  </si>
  <si>
    <t>74411750</t>
  </si>
  <si>
    <t>17 - SO 11 - VEŘEJNÉ OSVĚTLENÍ</t>
  </si>
  <si>
    <t xml:space="preserve">    741.1 - Veřejné osvětlení</t>
  </si>
  <si>
    <t xml:space="preserve">    741.2 - Přeložka VO</t>
  </si>
  <si>
    <t>131201101</t>
  </si>
  <si>
    <t>Hloubení jam nezapažených v hornině tř. 3 objemu do 100 m3</t>
  </si>
  <si>
    <t>961371670</t>
  </si>
  <si>
    <t>131201109</t>
  </si>
  <si>
    <t>Příplatek za lepivost u hloubení jam nezapažených v hornině tř. 3</t>
  </si>
  <si>
    <t>1690491501</t>
  </si>
  <si>
    <t>-847274528</t>
  </si>
  <si>
    <t>"VO"+0,5*0,7*5,0</t>
  </si>
  <si>
    <t>-1080064584</t>
  </si>
  <si>
    <t>-1230138829</t>
  </si>
  <si>
    <t>-1195230378</t>
  </si>
  <si>
    <t>+0,625+1,0</t>
  </si>
  <si>
    <t>1912256904</t>
  </si>
  <si>
    <t>2142429978</t>
  </si>
  <si>
    <t>2093250571</t>
  </si>
  <si>
    <t>1,625*1,7</t>
  </si>
  <si>
    <t>1167397968</t>
  </si>
  <si>
    <t>1,75-0,625</t>
  </si>
  <si>
    <t>-1588524916</t>
  </si>
  <si>
    <t>"VO"+0,5*0,25*5,0</t>
  </si>
  <si>
    <t>výstražná folie š 220 mm</t>
  </si>
  <si>
    <t>-1064314792</t>
  </si>
  <si>
    <t>961044111</t>
  </si>
  <si>
    <t>Bourání základů z betonu prostého</t>
  </si>
  <si>
    <t>1209870239</t>
  </si>
  <si>
    <t>-1503443989</t>
  </si>
  <si>
    <t>-1732327447</t>
  </si>
  <si>
    <t>-195498631</t>
  </si>
  <si>
    <t>Veřejné osvětlení</t>
  </si>
  <si>
    <t>741001</t>
  </si>
  <si>
    <t>Montáž svítidel</t>
  </si>
  <si>
    <t>1497264766</t>
  </si>
  <si>
    <t>345910</t>
  </si>
  <si>
    <t>"S6" nástěnné asymetrické venkovní svítidlo ve vyšším krytí s elektronickým nestmívatelným předřadníkem</t>
  </si>
  <si>
    <t>-627282950</t>
  </si>
  <si>
    <t>Poznámka k položce:_x000D_
Světelný zdroj: HIT 3000K 70W , Předřadník: CCG, Příkon svítidla: 75W, Povrchová úprava: bílá, Stupeň krytí: IP66, Mechanická odolnost: IK08, Optická část: asymetrická typ 1737, Základna: hliník, Hmotnost: 5 kg_x000D_
Pozn.: dodavatel je povinen zajistit koordinaci místa vstupu přívodního kabelu elektro do svítidla a upevňovacích bodů svítidla_x000D_
Pozn.: svítidlo musí být shodné jako stávající na ostatních stranách budovy</t>
  </si>
  <si>
    <t>741101</t>
  </si>
  <si>
    <t>931378301</t>
  </si>
  <si>
    <t>341101</t>
  </si>
  <si>
    <t>-498731205</t>
  </si>
  <si>
    <t>-672672767</t>
  </si>
  <si>
    <t>-163880146</t>
  </si>
  <si>
    <t>-449552094</t>
  </si>
  <si>
    <t>1175631321</t>
  </si>
  <si>
    <t>741.2</t>
  </si>
  <si>
    <t>Přeložka VO</t>
  </si>
  <si>
    <t>7411001</t>
  </si>
  <si>
    <t>Výbojkové svítidlo - demontáž a opětovná montáž</t>
  </si>
  <si>
    <t>51794696</t>
  </si>
  <si>
    <t>7411002</t>
  </si>
  <si>
    <t>Výbojka - demontáž a opětovná montáž</t>
  </si>
  <si>
    <t>-2041571540</t>
  </si>
  <si>
    <t>7411003</t>
  </si>
  <si>
    <t>Stožár UZM 8-159/108/89 ZN - demontáž a opětovná montáž</t>
  </si>
  <si>
    <t>-1321623952</t>
  </si>
  <si>
    <t>7411004</t>
  </si>
  <si>
    <t>Výložník  UZD 1-2500 ZZN - demontáž a opětovná montáž</t>
  </si>
  <si>
    <t>-340720818</t>
  </si>
  <si>
    <t>7411005</t>
  </si>
  <si>
    <t>Svorkovnice stožárová 1,5-35 - odpojení a opětovné zapojení</t>
  </si>
  <si>
    <t>-1030328287</t>
  </si>
  <si>
    <t>7411006</t>
  </si>
  <si>
    <t xml:space="preserve">Betonový základ s pouzdrem pro stožár VO </t>
  </si>
  <si>
    <t>1782534172</t>
  </si>
  <si>
    <t>Poznámka k položce:_x000D_
Rozměry: 600/600/1000 mm_x000D_
Hloubka vetknutí: 800 mm_x000D_
Nejmenší průměr pouzdra: 250 mm_x000D_
Plech nebo keranická dlaždice na dno pouzdra</t>
  </si>
  <si>
    <t>323869303</t>
  </si>
  <si>
    <t>-154956129</t>
  </si>
  <si>
    <t>3411104</t>
  </si>
  <si>
    <t xml:space="preserve">Drát CY 1,5 mm2  </t>
  </si>
  <si>
    <t>949497786</t>
  </si>
  <si>
    <t>74112021</t>
  </si>
  <si>
    <t>-1966441814</t>
  </si>
  <si>
    <t xml:space="preserve">Kabelová koncovka pro plastové kabely do 4 x 6-25 mm2, 1 kV </t>
  </si>
  <si>
    <t>1867245911</t>
  </si>
  <si>
    <t>3457201</t>
  </si>
  <si>
    <t xml:space="preserve">Zemnící drát FeZn  10 mm </t>
  </si>
  <si>
    <t>499441829</t>
  </si>
  <si>
    <t>3457202</t>
  </si>
  <si>
    <t>Svorka SR03 (drát/drát)</t>
  </si>
  <si>
    <t>1742269962</t>
  </si>
  <si>
    <t>3457203</t>
  </si>
  <si>
    <t>Svorka SP (drát/stožár)</t>
  </si>
  <si>
    <t>253005455</t>
  </si>
  <si>
    <t>131413671</t>
  </si>
  <si>
    <t>1900808369</t>
  </si>
  <si>
    <t>-1756937297</t>
  </si>
  <si>
    <t>18 - SO 12 - VNITROAREÁLOVÁ KANALIZACE</t>
  </si>
  <si>
    <t>1219185736</t>
  </si>
  <si>
    <t>-1797465486</t>
  </si>
  <si>
    <t>-944188412</t>
  </si>
  <si>
    <t>132201202</t>
  </si>
  <si>
    <t>Hloubení rýh š do 2000 mm v hornině tř. 3 objemu do 1000 m3</t>
  </si>
  <si>
    <t>1749066278</t>
  </si>
  <si>
    <t>1976602316</t>
  </si>
  <si>
    <t>-274302042</t>
  </si>
  <si>
    <t>1680079090</t>
  </si>
  <si>
    <t>1845992769</t>
  </si>
  <si>
    <t>144,0-40,0</t>
  </si>
  <si>
    <t>-1628142376</t>
  </si>
  <si>
    <t>-484497662</t>
  </si>
  <si>
    <t>1550935777</t>
  </si>
  <si>
    <t>-605869306</t>
  </si>
  <si>
    <t>+40,0*1,7</t>
  </si>
  <si>
    <t>-1921409131</t>
  </si>
  <si>
    <t>-932675344</t>
  </si>
  <si>
    <t>871313121</t>
  </si>
  <si>
    <t>Montáž kanalizačního potrubí z PVC těsněné gumovým kroužkem otevřený výkop sklon do 20 % DN 160</t>
  </si>
  <si>
    <t>-878885212</t>
  </si>
  <si>
    <t>28611131</t>
  </si>
  <si>
    <t xml:space="preserve">trubka kanalizační PVC DN 160x1000 mm </t>
  </si>
  <si>
    <t>-1553353365</t>
  </si>
  <si>
    <t>-1439001075</t>
  </si>
  <si>
    <t>1712150876</t>
  </si>
  <si>
    <t>197453426</t>
  </si>
  <si>
    <t>1207467034</t>
  </si>
  <si>
    <t>-874640054</t>
  </si>
  <si>
    <t>895941111</t>
  </si>
  <si>
    <t>Zřízení vpusti kanalizační uliční z betonových dílců typ UV-50 normální</t>
  </si>
  <si>
    <t>2024576301</t>
  </si>
  <si>
    <t>592238</t>
  </si>
  <si>
    <t>vpusť uliční vč mříže</t>
  </si>
  <si>
    <t>-167834154</t>
  </si>
  <si>
    <t>-1622716366</t>
  </si>
  <si>
    <t>1593636481</t>
  </si>
  <si>
    <t>19 - SO 13 - VNITROAREÁLOVÝ VODOVOD</t>
  </si>
  <si>
    <t>-1351253755</t>
  </si>
  <si>
    <t>-1764459208</t>
  </si>
  <si>
    <t>-817447073</t>
  </si>
  <si>
    <t>-563893771</t>
  </si>
  <si>
    <t>-97101605</t>
  </si>
  <si>
    <t>-1064345689</t>
  </si>
  <si>
    <t>-1769381103</t>
  </si>
  <si>
    <t>346786069</t>
  </si>
  <si>
    <t>60,8-12,16</t>
  </si>
  <si>
    <t>1308566131</t>
  </si>
  <si>
    <t>916108078</t>
  </si>
  <si>
    <t>1893007816</t>
  </si>
  <si>
    <t>-695051077</t>
  </si>
  <si>
    <t>12,16*1,7</t>
  </si>
  <si>
    <t>-230134891</t>
  </si>
  <si>
    <t>-1952548531</t>
  </si>
  <si>
    <t>-549018696</t>
  </si>
  <si>
    <t>-249659828</t>
  </si>
  <si>
    <t>1995516397</t>
  </si>
  <si>
    <t>117926065</t>
  </si>
  <si>
    <t>877211122</t>
  </si>
  <si>
    <t>Montáž elektro navrtávacích T-kusů s 360° odbočkou na vodovodním potrubí z PE trub d 63/32</t>
  </si>
  <si>
    <t>-1005766277</t>
  </si>
  <si>
    <t>28614000</t>
  </si>
  <si>
    <t>tvarovka T-kus navrtávací s 360° odbočkou, d 63-32</t>
  </si>
  <si>
    <t>688154551</t>
  </si>
  <si>
    <t>8773001</t>
  </si>
  <si>
    <t>Chránička Pe 110 - D+M</t>
  </si>
  <si>
    <t>-1409956798</t>
  </si>
  <si>
    <t>8773002</t>
  </si>
  <si>
    <t>Provizorní zaslepení</t>
  </si>
  <si>
    <t>2068448156</t>
  </si>
  <si>
    <t>-684979290</t>
  </si>
  <si>
    <t>1118278582</t>
  </si>
  <si>
    <t>1954109376</t>
  </si>
  <si>
    <t>20 - SO 14 - VNITROAREÁLOVÝ PLYNOVOD</t>
  </si>
  <si>
    <t>-1482061946</t>
  </si>
  <si>
    <t>+0,8*1,0*23,0</t>
  </si>
  <si>
    <t>-2104991227</t>
  </si>
  <si>
    <t>2001070190</t>
  </si>
  <si>
    <t>-458126093</t>
  </si>
  <si>
    <t>-223329233</t>
  </si>
  <si>
    <t>1500682762</t>
  </si>
  <si>
    <t>392513414</t>
  </si>
  <si>
    <t>6,44*1,7</t>
  </si>
  <si>
    <t>-1355699439</t>
  </si>
  <si>
    <t>+0,8*0,65*23,0</t>
  </si>
  <si>
    <t>440898886</t>
  </si>
  <si>
    <t>+0,8*0,35*23,0</t>
  </si>
  <si>
    <t>-503101118</t>
  </si>
  <si>
    <t>145141670</t>
  </si>
  <si>
    <t>128319710</t>
  </si>
  <si>
    <t>-1680379477</t>
  </si>
  <si>
    <t>24*1,1 'Přepočtené koeficientem množství</t>
  </si>
  <si>
    <t>87121122</t>
  </si>
  <si>
    <t>Montáž potrubí flexibilní HD-PE D 63</t>
  </si>
  <si>
    <t>-1716652001</t>
  </si>
  <si>
    <t>286138</t>
  </si>
  <si>
    <t>trubka flexibilní HD-PE- žlutá - DN 63</t>
  </si>
  <si>
    <t>1331415981</t>
  </si>
  <si>
    <t>8712201</t>
  </si>
  <si>
    <t>elektro koleno PE 100 - DN 32 - D+M</t>
  </si>
  <si>
    <t>1484327785</t>
  </si>
  <si>
    <t>8712202</t>
  </si>
  <si>
    <t>elektro objímka PE 100  - DN 32 - D+M</t>
  </si>
  <si>
    <t>1925385101</t>
  </si>
  <si>
    <t>8712203</t>
  </si>
  <si>
    <t>přechodový spoj nadzemní - PE32/DN20  - D+M</t>
  </si>
  <si>
    <t>-244511677</t>
  </si>
  <si>
    <t>kulový kohout  DN 20 - D+M</t>
  </si>
  <si>
    <t>-1990610942</t>
  </si>
  <si>
    <t>-453413847</t>
  </si>
  <si>
    <t>21 - SO 16 - SADOVÉ ÚPRAVY</t>
  </si>
  <si>
    <t>111001</t>
  </si>
  <si>
    <t>Ochrana stávajících dřevin bedněním</t>
  </si>
  <si>
    <t>173678966</t>
  </si>
  <si>
    <t>162601102</t>
  </si>
  <si>
    <t>Vodorovné přemístění do 5000 m výkopku/sypaniny z horniny tř. 1 až 4 - dovoz ornice</t>
  </si>
  <si>
    <t>1099754179</t>
  </si>
  <si>
    <t>"trávník"+83,25</t>
  </si>
  <si>
    <t>"stromy"+10,4</t>
  </si>
  <si>
    <t>"popínavky"+1,688</t>
  </si>
  <si>
    <t>-110305313</t>
  </si>
  <si>
    <t>+0,125*27</t>
  </si>
  <si>
    <t>+1,0*13</t>
  </si>
  <si>
    <t>Nakládání výkopku z hornin tř. 1 až 4 do 100 m3 - dovoz ornice</t>
  </si>
  <si>
    <t>544336527</t>
  </si>
  <si>
    <t>-1531605485</t>
  </si>
  <si>
    <t>-1077395482</t>
  </si>
  <si>
    <t>+16,375*1,7</t>
  </si>
  <si>
    <t>181301112</t>
  </si>
  <si>
    <t>Rozprostření ornice tl vrstvy do 150 mm pl přes 500 m2 v rovině nebo ve svahu do 1:5</t>
  </si>
  <si>
    <t>-1548125496</t>
  </si>
  <si>
    <t>10371500</t>
  </si>
  <si>
    <t>substrát pro trávníky VL</t>
  </si>
  <si>
    <t>-1440445602</t>
  </si>
  <si>
    <t>+555,0*0,15</t>
  </si>
  <si>
    <t>181411131</t>
  </si>
  <si>
    <t>Založení parkového trávníku výsevem plochy do 1000 m2 v rovině a ve svahu do 1:5</t>
  </si>
  <si>
    <t>-1732622486</t>
  </si>
  <si>
    <t>00572410</t>
  </si>
  <si>
    <t>osivo směs travní parková</t>
  </si>
  <si>
    <t>-801718198</t>
  </si>
  <si>
    <t>555*0,015 'Přepočtené koeficientem množství</t>
  </si>
  <si>
    <t>183101214</t>
  </si>
  <si>
    <t>Jamky pro výsadbu s výměnou 50 % půdy zeminy tř 1 až 4 objem do 0,125 m3 v rovině a svahu do 1:5</t>
  </si>
  <si>
    <t>-1658150720</t>
  </si>
  <si>
    <t>10321100</t>
  </si>
  <si>
    <t>zahradní substrát pro výsadbu VL</t>
  </si>
  <si>
    <t>107458175</t>
  </si>
  <si>
    <t>+0,125*0,50*27</t>
  </si>
  <si>
    <t>183101321</t>
  </si>
  <si>
    <t>Jamky pro výsadbu s výměnou 100 % půdy zeminy tř 1 až 4 objem do 1 m3 v rovině a svahu do 1:5</t>
  </si>
  <si>
    <t>-107492982</t>
  </si>
  <si>
    <t>-2075252882</t>
  </si>
  <si>
    <t>+13*0,8</t>
  </si>
  <si>
    <t>184201112</t>
  </si>
  <si>
    <t>Výsadba stromu bez balu do jamky výška kmene do 2,5 m v rovině a svahu do 1:5</t>
  </si>
  <si>
    <t>-376773418</t>
  </si>
  <si>
    <t>0265001</t>
  </si>
  <si>
    <t>Javor babyka - 14/16</t>
  </si>
  <si>
    <t>1309921418</t>
  </si>
  <si>
    <t>0265002</t>
  </si>
  <si>
    <t>Lípa srdčitá - 14/16</t>
  </si>
  <si>
    <t>-914282026</t>
  </si>
  <si>
    <t>1842013</t>
  </si>
  <si>
    <t xml:space="preserve">Výsadba popínavých dřevin </t>
  </si>
  <si>
    <t>-1489151237</t>
  </si>
  <si>
    <t>0265011</t>
  </si>
  <si>
    <t>Přísavník trojrohý 100-125 cm</t>
  </si>
  <si>
    <t>364777806</t>
  </si>
  <si>
    <t>0265012</t>
  </si>
  <si>
    <t>Břečťan popínavý 100-125 cm</t>
  </si>
  <si>
    <t>1369760618</t>
  </si>
  <si>
    <t>184911161</t>
  </si>
  <si>
    <t>Mulčování záhonů kačírkem tl. vrstvy do 0,1 m v rovině a svahu do 1:5</t>
  </si>
  <si>
    <t>-1607909060</t>
  </si>
  <si>
    <t>58337403</t>
  </si>
  <si>
    <t>kamenivo dekorační (kačírek) frakce 16/32</t>
  </si>
  <si>
    <t>-1759586919</t>
  </si>
  <si>
    <t>84*0,25 'Přepočtené koeficientem množství</t>
  </si>
  <si>
    <t>18499001</t>
  </si>
  <si>
    <t>Kotvení dřevin - čtyřbodové kotvení dřev.kůly 8/200+ zemní kotvení</t>
  </si>
  <si>
    <t>-202430959</t>
  </si>
  <si>
    <t>18499002</t>
  </si>
  <si>
    <t>Kotvení dřevin - čtyřbodové kotvení dřev.kůly 8/200</t>
  </si>
  <si>
    <t>-442608196</t>
  </si>
  <si>
    <t>18499003</t>
  </si>
  <si>
    <t>Ochrana kmene - rákosová  bandáž</t>
  </si>
  <si>
    <t>-2087273451</t>
  </si>
  <si>
    <t>18499101</t>
  </si>
  <si>
    <t>Stromy - výsadbová a povýsadbová péče</t>
  </si>
  <si>
    <t>240640627</t>
  </si>
  <si>
    <t>Poznámka k položce:_x000D_
- hnojení_x000D_
- závlahové a provzdušňovací sondy _x000D_
- zálivky_x000D_
- odplevelení_x000D_
- řezy</t>
  </si>
  <si>
    <t>18499102</t>
  </si>
  <si>
    <t>Popínavé rostliny - výsadbová a povýsadbová péče</t>
  </si>
  <si>
    <t>1861220092</t>
  </si>
  <si>
    <t>Poznámka k položce:_x000D_
- hnojení_x000D_
- zálivky_x000D_
- odplevelení</t>
  </si>
  <si>
    <t>18499103</t>
  </si>
  <si>
    <t>Trávníkové plochy - výsadbová a povýsadbová péče</t>
  </si>
  <si>
    <t>365844965</t>
  </si>
  <si>
    <t>Poznámka k položce:_x000D_
- hnojení_x000D_
- zálivky_x000D_
- válcování, sečení, hrabání_x000D_
- odplevelení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</si>
</sst>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18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4" xfId="0" applyFont="1" applyBorder="1" applyAlignment="1" applyProtection="1">
      <alignment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right"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7"/>
  <sheetViews>
    <sheetView showGridLines="0" tabSelected="1" view="pageBreakPreview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74" t="s">
        <v>14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1"/>
      <c r="AQ5" s="21"/>
      <c r="AR5" s="19"/>
      <c r="BE5" s="254" t="s">
        <v>15</v>
      </c>
      <c r="BS5" s="16" t="s">
        <v>6</v>
      </c>
    </row>
    <row r="6" spans="1:74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76" t="s">
        <v>17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1"/>
      <c r="AQ6" s="21"/>
      <c r="AR6" s="19"/>
      <c r="BE6" s="255"/>
      <c r="BS6" s="16" t="s">
        <v>6</v>
      </c>
    </row>
    <row r="7" spans="1:74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255"/>
      <c r="BS7" s="16" t="s">
        <v>6</v>
      </c>
    </row>
    <row r="8" spans="1:74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55"/>
      <c r="BS8" s="16" t="s">
        <v>6</v>
      </c>
    </row>
    <row r="9" spans="1:74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55"/>
      <c r="BS9" s="16" t="s">
        <v>6</v>
      </c>
    </row>
    <row r="10" spans="1:74" ht="12" customHeight="1">
      <c r="B10" s="20"/>
      <c r="C10" s="21"/>
      <c r="D10" s="28" t="s">
        <v>26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27</v>
      </c>
      <c r="AL10" s="21"/>
      <c r="AM10" s="21"/>
      <c r="AN10" s="26" t="s">
        <v>1</v>
      </c>
      <c r="AO10" s="21"/>
      <c r="AP10" s="21"/>
      <c r="AQ10" s="21"/>
      <c r="AR10" s="19"/>
      <c r="BE10" s="255"/>
      <c r="BS10" s="16" t="s">
        <v>6</v>
      </c>
    </row>
    <row r="11" spans="1:74" ht="18.399999999999999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29</v>
      </c>
      <c r="AL11" s="21"/>
      <c r="AM11" s="21"/>
      <c r="AN11" s="26" t="s">
        <v>1</v>
      </c>
      <c r="AO11" s="21"/>
      <c r="AP11" s="21"/>
      <c r="AQ11" s="21"/>
      <c r="AR11" s="19"/>
      <c r="BE11" s="255"/>
      <c r="BS11" s="16" t="s">
        <v>6</v>
      </c>
    </row>
    <row r="12" spans="1:74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55"/>
      <c r="BS12" s="16" t="s">
        <v>6</v>
      </c>
    </row>
    <row r="13" spans="1:74" ht="12" customHeight="1">
      <c r="B13" s="20"/>
      <c r="C13" s="21"/>
      <c r="D13" s="28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27</v>
      </c>
      <c r="AL13" s="21"/>
      <c r="AM13" s="21"/>
      <c r="AN13" s="30" t="s">
        <v>31</v>
      </c>
      <c r="AO13" s="21"/>
      <c r="AP13" s="21"/>
      <c r="AQ13" s="21"/>
      <c r="AR13" s="19"/>
      <c r="BE13" s="255"/>
      <c r="BS13" s="16" t="s">
        <v>6</v>
      </c>
    </row>
    <row r="14" spans="1:74" ht="11.25">
      <c r="B14" s="20"/>
      <c r="C14" s="21"/>
      <c r="D14" s="21"/>
      <c r="E14" s="277" t="s">
        <v>31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8" t="s">
        <v>29</v>
      </c>
      <c r="AL14" s="21"/>
      <c r="AM14" s="21"/>
      <c r="AN14" s="30" t="s">
        <v>31</v>
      </c>
      <c r="AO14" s="21"/>
      <c r="AP14" s="21"/>
      <c r="AQ14" s="21"/>
      <c r="AR14" s="19"/>
      <c r="BE14" s="255"/>
      <c r="BS14" s="16" t="s">
        <v>6</v>
      </c>
    </row>
    <row r="15" spans="1:74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55"/>
      <c r="BS15" s="16" t="s">
        <v>4</v>
      </c>
    </row>
    <row r="16" spans="1:74" ht="12" customHeight="1">
      <c r="B16" s="20"/>
      <c r="C16" s="21"/>
      <c r="D16" s="28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27</v>
      </c>
      <c r="AL16" s="21"/>
      <c r="AM16" s="21"/>
      <c r="AN16" s="26" t="s">
        <v>1</v>
      </c>
      <c r="AO16" s="21"/>
      <c r="AP16" s="21"/>
      <c r="AQ16" s="21"/>
      <c r="AR16" s="19"/>
      <c r="BE16" s="255"/>
      <c r="BS16" s="16" t="s">
        <v>4</v>
      </c>
    </row>
    <row r="17" spans="2:71" ht="18.399999999999999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29</v>
      </c>
      <c r="AL17" s="21"/>
      <c r="AM17" s="21"/>
      <c r="AN17" s="26" t="s">
        <v>1</v>
      </c>
      <c r="AO17" s="21"/>
      <c r="AP17" s="21"/>
      <c r="AQ17" s="21"/>
      <c r="AR17" s="19"/>
      <c r="BE17" s="255"/>
      <c r="BS17" s="16" t="s">
        <v>34</v>
      </c>
    </row>
    <row r="18" spans="2:7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55"/>
      <c r="BS18" s="16" t="s">
        <v>6</v>
      </c>
    </row>
    <row r="19" spans="2:71" ht="12" customHeight="1">
      <c r="B19" s="20"/>
      <c r="C19" s="21"/>
      <c r="D19" s="28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27</v>
      </c>
      <c r="AL19" s="21"/>
      <c r="AM19" s="21"/>
      <c r="AN19" s="26" t="s">
        <v>1</v>
      </c>
      <c r="AO19" s="21"/>
      <c r="AP19" s="21"/>
      <c r="AQ19" s="21"/>
      <c r="AR19" s="19"/>
      <c r="BE19" s="255"/>
      <c r="BS19" s="16" t="s">
        <v>6</v>
      </c>
    </row>
    <row r="20" spans="2:71" ht="18.399999999999999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29</v>
      </c>
      <c r="AL20" s="21"/>
      <c r="AM20" s="21"/>
      <c r="AN20" s="26" t="s">
        <v>1</v>
      </c>
      <c r="AO20" s="21"/>
      <c r="AP20" s="21"/>
      <c r="AQ20" s="21"/>
      <c r="AR20" s="19"/>
      <c r="BE20" s="255"/>
      <c r="BS20" s="16" t="s">
        <v>34</v>
      </c>
    </row>
    <row r="21" spans="2:7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55"/>
    </row>
    <row r="22" spans="2:71" ht="12" customHeight="1">
      <c r="B22" s="20"/>
      <c r="C22" s="21"/>
      <c r="D22" s="28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55"/>
    </row>
    <row r="23" spans="2:71" ht="123.75" customHeight="1">
      <c r="B23" s="20"/>
      <c r="C23" s="21"/>
      <c r="D23" s="21"/>
      <c r="E23" s="279" t="s">
        <v>38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1"/>
      <c r="AP23" s="21"/>
      <c r="AQ23" s="21"/>
      <c r="AR23" s="19"/>
      <c r="BE23" s="255"/>
    </row>
    <row r="24" spans="2:7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55"/>
    </row>
    <row r="25" spans="2:7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55"/>
    </row>
    <row r="26" spans="2:71" s="1" customFormat="1" ht="25.9" customHeight="1">
      <c r="B26" s="33"/>
      <c r="C26" s="34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6">
        <f>ROUND(AG54,2)</f>
        <v>0</v>
      </c>
      <c r="AL26" s="257"/>
      <c r="AM26" s="257"/>
      <c r="AN26" s="257"/>
      <c r="AO26" s="257"/>
      <c r="AP26" s="34"/>
      <c r="AQ26" s="34"/>
      <c r="AR26" s="37"/>
      <c r="BE26" s="255"/>
    </row>
    <row r="27" spans="2:71" s="1" customFormat="1" ht="6.95" customHeight="1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55"/>
    </row>
    <row r="28" spans="2:71" s="1" customFormat="1" ht="11.25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80" t="s">
        <v>40</v>
      </c>
      <c r="M28" s="280"/>
      <c r="N28" s="280"/>
      <c r="O28" s="280"/>
      <c r="P28" s="280"/>
      <c r="Q28" s="34"/>
      <c r="R28" s="34"/>
      <c r="S28" s="34"/>
      <c r="T28" s="34"/>
      <c r="U28" s="34"/>
      <c r="V28" s="34"/>
      <c r="W28" s="280" t="s">
        <v>41</v>
      </c>
      <c r="X28" s="280"/>
      <c r="Y28" s="280"/>
      <c r="Z28" s="280"/>
      <c r="AA28" s="280"/>
      <c r="AB28" s="280"/>
      <c r="AC28" s="280"/>
      <c r="AD28" s="280"/>
      <c r="AE28" s="280"/>
      <c r="AF28" s="34"/>
      <c r="AG28" s="34"/>
      <c r="AH28" s="34"/>
      <c r="AI28" s="34"/>
      <c r="AJ28" s="34"/>
      <c r="AK28" s="280" t="s">
        <v>42</v>
      </c>
      <c r="AL28" s="280"/>
      <c r="AM28" s="280"/>
      <c r="AN28" s="280"/>
      <c r="AO28" s="280"/>
      <c r="AP28" s="34"/>
      <c r="AQ28" s="34"/>
      <c r="AR28" s="37"/>
      <c r="BE28" s="255"/>
    </row>
    <row r="29" spans="2:71" s="2" customFormat="1" ht="14.45" customHeight="1">
      <c r="B29" s="38"/>
      <c r="C29" s="39"/>
      <c r="D29" s="28" t="s">
        <v>43</v>
      </c>
      <c r="E29" s="39"/>
      <c r="F29" s="28" t="s">
        <v>44</v>
      </c>
      <c r="G29" s="39"/>
      <c r="H29" s="39"/>
      <c r="I29" s="39"/>
      <c r="J29" s="39"/>
      <c r="K29" s="39"/>
      <c r="L29" s="281">
        <v>0.21</v>
      </c>
      <c r="M29" s="253"/>
      <c r="N29" s="253"/>
      <c r="O29" s="253"/>
      <c r="P29" s="253"/>
      <c r="Q29" s="39"/>
      <c r="R29" s="39"/>
      <c r="S29" s="39"/>
      <c r="T29" s="39"/>
      <c r="U29" s="39"/>
      <c r="V29" s="39"/>
      <c r="W29" s="252">
        <f>ROUND(AZ54, 2)</f>
        <v>0</v>
      </c>
      <c r="X29" s="253"/>
      <c r="Y29" s="253"/>
      <c r="Z29" s="253"/>
      <c r="AA29" s="253"/>
      <c r="AB29" s="253"/>
      <c r="AC29" s="253"/>
      <c r="AD29" s="253"/>
      <c r="AE29" s="253"/>
      <c r="AF29" s="39"/>
      <c r="AG29" s="39"/>
      <c r="AH29" s="39"/>
      <c r="AI29" s="39"/>
      <c r="AJ29" s="39"/>
      <c r="AK29" s="252">
        <f>ROUND(AV54, 2)</f>
        <v>0</v>
      </c>
      <c r="AL29" s="253"/>
      <c r="AM29" s="253"/>
      <c r="AN29" s="253"/>
      <c r="AO29" s="253"/>
      <c r="AP29" s="39"/>
      <c r="AQ29" s="39"/>
      <c r="AR29" s="40"/>
      <c r="BE29" s="255"/>
    </row>
    <row r="30" spans="2:71" s="2" customFormat="1" ht="14.45" customHeight="1">
      <c r="B30" s="38"/>
      <c r="C30" s="39"/>
      <c r="D30" s="39"/>
      <c r="E30" s="39"/>
      <c r="F30" s="28" t="s">
        <v>45</v>
      </c>
      <c r="G30" s="39"/>
      <c r="H30" s="39"/>
      <c r="I30" s="39"/>
      <c r="J30" s="39"/>
      <c r="K30" s="39"/>
      <c r="L30" s="281">
        <v>0.15</v>
      </c>
      <c r="M30" s="253"/>
      <c r="N30" s="253"/>
      <c r="O30" s="253"/>
      <c r="P30" s="253"/>
      <c r="Q30" s="39"/>
      <c r="R30" s="39"/>
      <c r="S30" s="39"/>
      <c r="T30" s="39"/>
      <c r="U30" s="39"/>
      <c r="V30" s="39"/>
      <c r="W30" s="252">
        <f>ROUND(BA54, 2)</f>
        <v>0</v>
      </c>
      <c r="X30" s="253"/>
      <c r="Y30" s="253"/>
      <c r="Z30" s="253"/>
      <c r="AA30" s="253"/>
      <c r="AB30" s="253"/>
      <c r="AC30" s="253"/>
      <c r="AD30" s="253"/>
      <c r="AE30" s="253"/>
      <c r="AF30" s="39"/>
      <c r="AG30" s="39"/>
      <c r="AH30" s="39"/>
      <c r="AI30" s="39"/>
      <c r="AJ30" s="39"/>
      <c r="AK30" s="252">
        <f>ROUND(AW54, 2)</f>
        <v>0</v>
      </c>
      <c r="AL30" s="253"/>
      <c r="AM30" s="253"/>
      <c r="AN30" s="253"/>
      <c r="AO30" s="253"/>
      <c r="AP30" s="39"/>
      <c r="AQ30" s="39"/>
      <c r="AR30" s="40"/>
      <c r="BE30" s="255"/>
    </row>
    <row r="31" spans="2:71" s="2" customFormat="1" ht="14.45" hidden="1" customHeight="1">
      <c r="B31" s="38"/>
      <c r="C31" s="39"/>
      <c r="D31" s="39"/>
      <c r="E31" s="39"/>
      <c r="F31" s="28" t="s">
        <v>46</v>
      </c>
      <c r="G31" s="39"/>
      <c r="H31" s="39"/>
      <c r="I31" s="39"/>
      <c r="J31" s="39"/>
      <c r="K31" s="39"/>
      <c r="L31" s="281">
        <v>0.21</v>
      </c>
      <c r="M31" s="253"/>
      <c r="N31" s="253"/>
      <c r="O31" s="253"/>
      <c r="P31" s="253"/>
      <c r="Q31" s="39"/>
      <c r="R31" s="39"/>
      <c r="S31" s="39"/>
      <c r="T31" s="39"/>
      <c r="U31" s="39"/>
      <c r="V31" s="39"/>
      <c r="W31" s="252">
        <f>ROUND(BB54, 2)</f>
        <v>0</v>
      </c>
      <c r="X31" s="253"/>
      <c r="Y31" s="253"/>
      <c r="Z31" s="253"/>
      <c r="AA31" s="253"/>
      <c r="AB31" s="253"/>
      <c r="AC31" s="253"/>
      <c r="AD31" s="253"/>
      <c r="AE31" s="253"/>
      <c r="AF31" s="39"/>
      <c r="AG31" s="39"/>
      <c r="AH31" s="39"/>
      <c r="AI31" s="39"/>
      <c r="AJ31" s="39"/>
      <c r="AK31" s="252">
        <v>0</v>
      </c>
      <c r="AL31" s="253"/>
      <c r="AM31" s="253"/>
      <c r="AN31" s="253"/>
      <c r="AO31" s="253"/>
      <c r="AP31" s="39"/>
      <c r="AQ31" s="39"/>
      <c r="AR31" s="40"/>
      <c r="BE31" s="255"/>
    </row>
    <row r="32" spans="2:71" s="2" customFormat="1" ht="14.45" hidden="1" customHeight="1">
      <c r="B32" s="38"/>
      <c r="C32" s="39"/>
      <c r="D32" s="39"/>
      <c r="E32" s="39"/>
      <c r="F32" s="28" t="s">
        <v>47</v>
      </c>
      <c r="G32" s="39"/>
      <c r="H32" s="39"/>
      <c r="I32" s="39"/>
      <c r="J32" s="39"/>
      <c r="K32" s="39"/>
      <c r="L32" s="281">
        <v>0.15</v>
      </c>
      <c r="M32" s="253"/>
      <c r="N32" s="253"/>
      <c r="O32" s="253"/>
      <c r="P32" s="253"/>
      <c r="Q32" s="39"/>
      <c r="R32" s="39"/>
      <c r="S32" s="39"/>
      <c r="T32" s="39"/>
      <c r="U32" s="39"/>
      <c r="V32" s="39"/>
      <c r="W32" s="252">
        <f>ROUND(BC54, 2)</f>
        <v>0</v>
      </c>
      <c r="X32" s="253"/>
      <c r="Y32" s="253"/>
      <c r="Z32" s="253"/>
      <c r="AA32" s="253"/>
      <c r="AB32" s="253"/>
      <c r="AC32" s="253"/>
      <c r="AD32" s="253"/>
      <c r="AE32" s="253"/>
      <c r="AF32" s="39"/>
      <c r="AG32" s="39"/>
      <c r="AH32" s="39"/>
      <c r="AI32" s="39"/>
      <c r="AJ32" s="39"/>
      <c r="AK32" s="252">
        <v>0</v>
      </c>
      <c r="AL32" s="253"/>
      <c r="AM32" s="253"/>
      <c r="AN32" s="253"/>
      <c r="AO32" s="253"/>
      <c r="AP32" s="39"/>
      <c r="AQ32" s="39"/>
      <c r="AR32" s="40"/>
      <c r="BE32" s="255"/>
    </row>
    <row r="33" spans="2:57" s="2" customFormat="1" ht="14.45" hidden="1" customHeight="1">
      <c r="B33" s="38"/>
      <c r="C33" s="39"/>
      <c r="D33" s="39"/>
      <c r="E33" s="39"/>
      <c r="F33" s="28" t="s">
        <v>48</v>
      </c>
      <c r="G33" s="39"/>
      <c r="H33" s="39"/>
      <c r="I33" s="39"/>
      <c r="J33" s="39"/>
      <c r="K33" s="39"/>
      <c r="L33" s="281">
        <v>0</v>
      </c>
      <c r="M33" s="253"/>
      <c r="N33" s="253"/>
      <c r="O33" s="253"/>
      <c r="P33" s="253"/>
      <c r="Q33" s="39"/>
      <c r="R33" s="39"/>
      <c r="S33" s="39"/>
      <c r="T33" s="39"/>
      <c r="U33" s="39"/>
      <c r="V33" s="39"/>
      <c r="W33" s="252">
        <f>ROUND(BD54, 2)</f>
        <v>0</v>
      </c>
      <c r="X33" s="253"/>
      <c r="Y33" s="253"/>
      <c r="Z33" s="253"/>
      <c r="AA33" s="253"/>
      <c r="AB33" s="253"/>
      <c r="AC33" s="253"/>
      <c r="AD33" s="253"/>
      <c r="AE33" s="253"/>
      <c r="AF33" s="39"/>
      <c r="AG33" s="39"/>
      <c r="AH33" s="39"/>
      <c r="AI33" s="39"/>
      <c r="AJ33" s="39"/>
      <c r="AK33" s="252">
        <v>0</v>
      </c>
      <c r="AL33" s="253"/>
      <c r="AM33" s="253"/>
      <c r="AN33" s="253"/>
      <c r="AO33" s="253"/>
      <c r="AP33" s="39"/>
      <c r="AQ33" s="39"/>
      <c r="AR33" s="40"/>
      <c r="BE33" s="255"/>
    </row>
    <row r="34" spans="2:57" s="1" customFormat="1" ht="6.9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55"/>
    </row>
    <row r="35" spans="2:57" s="1" customFormat="1" ht="25.9" customHeight="1">
      <c r="B35" s="33"/>
      <c r="C35" s="41"/>
      <c r="D35" s="42" t="s">
        <v>49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50</v>
      </c>
      <c r="U35" s="43"/>
      <c r="V35" s="43"/>
      <c r="W35" s="43"/>
      <c r="X35" s="258" t="s">
        <v>51</v>
      </c>
      <c r="Y35" s="259"/>
      <c r="Z35" s="259"/>
      <c r="AA35" s="259"/>
      <c r="AB35" s="259"/>
      <c r="AC35" s="43"/>
      <c r="AD35" s="43"/>
      <c r="AE35" s="43"/>
      <c r="AF35" s="43"/>
      <c r="AG35" s="43"/>
      <c r="AH35" s="43"/>
      <c r="AI35" s="43"/>
      <c r="AJ35" s="43"/>
      <c r="AK35" s="260">
        <f>SUM(AK26:AK33)</f>
        <v>0</v>
      </c>
      <c r="AL35" s="259"/>
      <c r="AM35" s="259"/>
      <c r="AN35" s="259"/>
      <c r="AO35" s="261"/>
      <c r="AP35" s="41"/>
      <c r="AQ35" s="41"/>
      <c r="AR35" s="37"/>
    </row>
    <row r="36" spans="2:57" s="1" customFormat="1" ht="6.95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</row>
    <row r="37" spans="2:57" s="1" customFormat="1" ht="6.95" customHeight="1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7"/>
    </row>
    <row r="41" spans="2:57" s="1" customFormat="1" ht="6.95" customHeight="1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7"/>
    </row>
    <row r="42" spans="2:57" s="1" customFormat="1" ht="24.95" customHeight="1">
      <c r="B42" s="33"/>
      <c r="C42" s="22" t="s">
        <v>52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7"/>
    </row>
    <row r="43" spans="2:57" s="1" customFormat="1" ht="6.95" customHeight="1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7"/>
    </row>
    <row r="44" spans="2:57" s="1" customFormat="1" ht="12" customHeight="1">
      <c r="B44" s="33"/>
      <c r="C44" s="28" t="s">
        <v>13</v>
      </c>
      <c r="D44" s="34"/>
      <c r="E44" s="34"/>
      <c r="F44" s="34"/>
      <c r="G44" s="34"/>
      <c r="H44" s="34"/>
      <c r="I44" s="34"/>
      <c r="J44" s="34"/>
      <c r="K44" s="34"/>
      <c r="L44" s="34" t="str">
        <f>K5</f>
        <v>ETAPA_1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7"/>
    </row>
    <row r="45" spans="2:57" s="3" customFormat="1" ht="36.950000000000003" customHeight="1">
      <c r="B45" s="49"/>
      <c r="C45" s="50" t="s">
        <v>16</v>
      </c>
      <c r="D45" s="51"/>
      <c r="E45" s="51"/>
      <c r="F45" s="51"/>
      <c r="G45" s="51"/>
      <c r="H45" s="51"/>
      <c r="I45" s="51"/>
      <c r="J45" s="51"/>
      <c r="K45" s="51"/>
      <c r="L45" s="271" t="str">
        <f>K6</f>
        <v>Hasičská zbrojnice s manipulačním prostorem a moderní zázemí technických služeb obce Líbeznice</v>
      </c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51"/>
      <c r="AQ45" s="51"/>
      <c r="AR45" s="52"/>
    </row>
    <row r="46" spans="2:57" s="1" customFormat="1" ht="6.95" customHeight="1"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7"/>
    </row>
    <row r="47" spans="2:57" s="1" customFormat="1" ht="12" customHeight="1">
      <c r="B47" s="33"/>
      <c r="C47" s="28" t="s">
        <v>22</v>
      </c>
      <c r="D47" s="34"/>
      <c r="E47" s="34"/>
      <c r="F47" s="34"/>
      <c r="G47" s="34"/>
      <c r="H47" s="34"/>
      <c r="I47" s="34"/>
      <c r="J47" s="34"/>
      <c r="K47" s="34"/>
      <c r="L47" s="53" t="str">
        <f>IF(K8="","",K8)</f>
        <v>k.ú. Líbeznice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8" t="s">
        <v>24</v>
      </c>
      <c r="AJ47" s="34"/>
      <c r="AK47" s="34"/>
      <c r="AL47" s="34"/>
      <c r="AM47" s="273" t="str">
        <f>IF(AN8= "","",AN8)</f>
        <v>30. 10. 2018</v>
      </c>
      <c r="AN47" s="273"/>
      <c r="AO47" s="34"/>
      <c r="AP47" s="34"/>
      <c r="AQ47" s="34"/>
      <c r="AR47" s="37"/>
    </row>
    <row r="48" spans="2:57" s="1" customFormat="1" ht="6.95" customHeight="1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7"/>
    </row>
    <row r="49" spans="1:91" s="1" customFormat="1" ht="13.7" customHeight="1">
      <c r="B49" s="33"/>
      <c r="C49" s="28" t="s">
        <v>26</v>
      </c>
      <c r="D49" s="34"/>
      <c r="E49" s="34"/>
      <c r="F49" s="34"/>
      <c r="G49" s="34"/>
      <c r="H49" s="34"/>
      <c r="I49" s="34"/>
      <c r="J49" s="34"/>
      <c r="K49" s="34"/>
      <c r="L49" s="34" t="str">
        <f>IF(E11= "","",E11)</f>
        <v>Obec Líbeznice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8" t="s">
        <v>32</v>
      </c>
      <c r="AJ49" s="34"/>
      <c r="AK49" s="34"/>
      <c r="AL49" s="34"/>
      <c r="AM49" s="269" t="str">
        <f>IF(E17="","",E17)</f>
        <v>Atelier RENO spol.s.r.o.</v>
      </c>
      <c r="AN49" s="270"/>
      <c r="AO49" s="270"/>
      <c r="AP49" s="270"/>
      <c r="AQ49" s="34"/>
      <c r="AR49" s="37"/>
      <c r="AS49" s="263" t="s">
        <v>53</v>
      </c>
      <c r="AT49" s="264"/>
      <c r="AU49" s="55"/>
      <c r="AV49" s="55"/>
      <c r="AW49" s="55"/>
      <c r="AX49" s="55"/>
      <c r="AY49" s="55"/>
      <c r="AZ49" s="55"/>
      <c r="BA49" s="55"/>
      <c r="BB49" s="55"/>
      <c r="BC49" s="55"/>
      <c r="BD49" s="56"/>
    </row>
    <row r="50" spans="1:91" s="1" customFormat="1" ht="13.7" customHeight="1">
      <c r="B50" s="33"/>
      <c r="C50" s="28" t="s">
        <v>30</v>
      </c>
      <c r="D50" s="34"/>
      <c r="E50" s="34"/>
      <c r="F50" s="34"/>
      <c r="G50" s="34"/>
      <c r="H50" s="34"/>
      <c r="I50" s="34"/>
      <c r="J50" s="34"/>
      <c r="K50" s="34"/>
      <c r="L50" s="3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8" t="s">
        <v>35</v>
      </c>
      <c r="AJ50" s="34"/>
      <c r="AK50" s="34"/>
      <c r="AL50" s="34"/>
      <c r="AM50" s="269" t="str">
        <f>IF(E20="","",E20)</f>
        <v>Vladimír Mrázek</v>
      </c>
      <c r="AN50" s="270"/>
      <c r="AO50" s="270"/>
      <c r="AP50" s="270"/>
      <c r="AQ50" s="34"/>
      <c r="AR50" s="37"/>
      <c r="AS50" s="265"/>
      <c r="AT50" s="266"/>
      <c r="AU50" s="57"/>
      <c r="AV50" s="57"/>
      <c r="AW50" s="57"/>
      <c r="AX50" s="57"/>
      <c r="AY50" s="57"/>
      <c r="AZ50" s="57"/>
      <c r="BA50" s="57"/>
      <c r="BB50" s="57"/>
      <c r="BC50" s="57"/>
      <c r="BD50" s="58"/>
    </row>
    <row r="51" spans="1:91" s="1" customFormat="1" ht="10.9" customHeight="1"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267"/>
      <c r="AT51" s="268"/>
      <c r="AU51" s="59"/>
      <c r="AV51" s="59"/>
      <c r="AW51" s="59"/>
      <c r="AX51" s="59"/>
      <c r="AY51" s="59"/>
      <c r="AZ51" s="59"/>
      <c r="BA51" s="59"/>
      <c r="BB51" s="59"/>
      <c r="BC51" s="59"/>
      <c r="BD51" s="60"/>
    </row>
    <row r="52" spans="1:91" s="1" customFormat="1" ht="29.25" customHeight="1">
      <c r="B52" s="33"/>
      <c r="C52" s="291" t="s">
        <v>54</v>
      </c>
      <c r="D52" s="286"/>
      <c r="E52" s="286"/>
      <c r="F52" s="286"/>
      <c r="G52" s="286"/>
      <c r="H52" s="61"/>
      <c r="I52" s="285" t="s">
        <v>55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8" t="s">
        <v>56</v>
      </c>
      <c r="AH52" s="286"/>
      <c r="AI52" s="286"/>
      <c r="AJ52" s="286"/>
      <c r="AK52" s="286"/>
      <c r="AL52" s="286"/>
      <c r="AM52" s="286"/>
      <c r="AN52" s="285" t="s">
        <v>57</v>
      </c>
      <c r="AO52" s="286"/>
      <c r="AP52" s="287"/>
      <c r="AQ52" s="62" t="s">
        <v>58</v>
      </c>
      <c r="AR52" s="37"/>
      <c r="AS52" s="63" t="s">
        <v>59</v>
      </c>
      <c r="AT52" s="64" t="s">
        <v>60</v>
      </c>
      <c r="AU52" s="64" t="s">
        <v>61</v>
      </c>
      <c r="AV52" s="64" t="s">
        <v>62</v>
      </c>
      <c r="AW52" s="64" t="s">
        <v>63</v>
      </c>
      <c r="AX52" s="64" t="s">
        <v>64</v>
      </c>
      <c r="AY52" s="64" t="s">
        <v>65</v>
      </c>
      <c r="AZ52" s="64" t="s">
        <v>66</v>
      </c>
      <c r="BA52" s="64" t="s">
        <v>67</v>
      </c>
      <c r="BB52" s="64" t="s">
        <v>68</v>
      </c>
      <c r="BC52" s="64" t="s">
        <v>69</v>
      </c>
      <c r="BD52" s="65" t="s">
        <v>70</v>
      </c>
    </row>
    <row r="53" spans="1:91" s="1" customFormat="1" ht="10.9" customHeight="1"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66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8"/>
    </row>
    <row r="54" spans="1:91" s="4" customFormat="1" ht="32.450000000000003" customHeight="1">
      <c r="B54" s="69"/>
      <c r="C54" s="70" t="s">
        <v>71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289">
        <f>ROUND(SUM(AG55:AG75),2)</f>
        <v>0</v>
      </c>
      <c r="AH54" s="289"/>
      <c r="AI54" s="289"/>
      <c r="AJ54" s="289"/>
      <c r="AK54" s="289"/>
      <c r="AL54" s="289"/>
      <c r="AM54" s="289"/>
      <c r="AN54" s="290">
        <f t="shared" ref="AN54:AN75" si="0">SUM(AG54,AT54)</f>
        <v>0</v>
      </c>
      <c r="AO54" s="290"/>
      <c r="AP54" s="290"/>
      <c r="AQ54" s="73" t="s">
        <v>1</v>
      </c>
      <c r="AR54" s="74"/>
      <c r="AS54" s="75">
        <f>ROUND(SUM(AS55:AS75),2)</f>
        <v>0</v>
      </c>
      <c r="AT54" s="76">
        <f t="shared" ref="AT54:AT75" si="1">ROUND(SUM(AV54:AW54),2)</f>
        <v>0</v>
      </c>
      <c r="AU54" s="77">
        <f>ROUND(SUM(AU55:AU75),5)</f>
        <v>0</v>
      </c>
      <c r="AV54" s="76">
        <f>ROUND(AZ54*L29,2)</f>
        <v>0</v>
      </c>
      <c r="AW54" s="76">
        <f>ROUND(BA54*L30,2)</f>
        <v>0</v>
      </c>
      <c r="AX54" s="76">
        <f>ROUND(BB54*L29,2)</f>
        <v>0</v>
      </c>
      <c r="AY54" s="76">
        <f>ROUND(BC54*L30,2)</f>
        <v>0</v>
      </c>
      <c r="AZ54" s="76">
        <f>ROUND(SUM(AZ55:AZ75),2)</f>
        <v>0</v>
      </c>
      <c r="BA54" s="76">
        <f>ROUND(SUM(BA55:BA75),2)</f>
        <v>0</v>
      </c>
      <c r="BB54" s="76">
        <f>ROUND(SUM(BB55:BB75),2)</f>
        <v>0</v>
      </c>
      <c r="BC54" s="76">
        <f>ROUND(SUM(BC55:BC75),2)</f>
        <v>0</v>
      </c>
      <c r="BD54" s="78">
        <f>ROUND(SUM(BD55:BD75),2)</f>
        <v>0</v>
      </c>
      <c r="BS54" s="79" t="s">
        <v>72</v>
      </c>
      <c r="BT54" s="79" t="s">
        <v>73</v>
      </c>
      <c r="BU54" s="80" t="s">
        <v>74</v>
      </c>
      <c r="BV54" s="79" t="s">
        <v>75</v>
      </c>
      <c r="BW54" s="79" t="s">
        <v>5</v>
      </c>
      <c r="BX54" s="79" t="s">
        <v>76</v>
      </c>
      <c r="CL54" s="79" t="s">
        <v>19</v>
      </c>
    </row>
    <row r="55" spans="1:91" s="5" customFormat="1" ht="16.5" customHeight="1">
      <c r="A55" s="81" t="s">
        <v>77</v>
      </c>
      <c r="B55" s="82"/>
      <c r="C55" s="83"/>
      <c r="D55" s="284" t="s">
        <v>78</v>
      </c>
      <c r="E55" s="284"/>
      <c r="F55" s="284"/>
      <c r="G55" s="284"/>
      <c r="H55" s="284"/>
      <c r="I55" s="84"/>
      <c r="J55" s="284" t="s">
        <v>79</v>
      </c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2">
        <f>'01 - VEDLEJŠÍ A OSTATNÍ N...'!J30</f>
        <v>0</v>
      </c>
      <c r="AH55" s="283"/>
      <c r="AI55" s="283"/>
      <c r="AJ55" s="283"/>
      <c r="AK55" s="283"/>
      <c r="AL55" s="283"/>
      <c r="AM55" s="283"/>
      <c r="AN55" s="282">
        <f t="shared" si="0"/>
        <v>0</v>
      </c>
      <c r="AO55" s="283"/>
      <c r="AP55" s="283"/>
      <c r="AQ55" s="85" t="s">
        <v>80</v>
      </c>
      <c r="AR55" s="86"/>
      <c r="AS55" s="87">
        <v>0</v>
      </c>
      <c r="AT55" s="88">
        <f t="shared" si="1"/>
        <v>0</v>
      </c>
      <c r="AU55" s="89">
        <f>'01 - VEDLEJŠÍ A OSTATNÍ N...'!P82</f>
        <v>0</v>
      </c>
      <c r="AV55" s="88">
        <f>'01 - VEDLEJŠÍ A OSTATNÍ N...'!J33</f>
        <v>0</v>
      </c>
      <c r="AW55" s="88">
        <f>'01 - VEDLEJŠÍ A OSTATNÍ N...'!J34</f>
        <v>0</v>
      </c>
      <c r="AX55" s="88">
        <f>'01 - VEDLEJŠÍ A OSTATNÍ N...'!J35</f>
        <v>0</v>
      </c>
      <c r="AY55" s="88">
        <f>'01 - VEDLEJŠÍ A OSTATNÍ N...'!J36</f>
        <v>0</v>
      </c>
      <c r="AZ55" s="88">
        <f>'01 - VEDLEJŠÍ A OSTATNÍ N...'!F33</f>
        <v>0</v>
      </c>
      <c r="BA55" s="88">
        <f>'01 - VEDLEJŠÍ A OSTATNÍ N...'!F34</f>
        <v>0</v>
      </c>
      <c r="BB55" s="88">
        <f>'01 - VEDLEJŠÍ A OSTATNÍ N...'!F35</f>
        <v>0</v>
      </c>
      <c r="BC55" s="88">
        <f>'01 - VEDLEJŠÍ A OSTATNÍ N...'!F36</f>
        <v>0</v>
      </c>
      <c r="BD55" s="90">
        <f>'01 - VEDLEJŠÍ A OSTATNÍ N...'!F37</f>
        <v>0</v>
      </c>
      <c r="BT55" s="91" t="s">
        <v>81</v>
      </c>
      <c r="BV55" s="91" t="s">
        <v>75</v>
      </c>
      <c r="BW55" s="91" t="s">
        <v>82</v>
      </c>
      <c r="BX55" s="91" t="s">
        <v>5</v>
      </c>
      <c r="CL55" s="91" t="s">
        <v>19</v>
      </c>
      <c r="CM55" s="91" t="s">
        <v>83</v>
      </c>
    </row>
    <row r="56" spans="1:91" s="5" customFormat="1" ht="27" customHeight="1">
      <c r="A56" s="81" t="s">
        <v>77</v>
      </c>
      <c r="B56" s="82"/>
      <c r="C56" s="83"/>
      <c r="D56" s="284" t="s">
        <v>84</v>
      </c>
      <c r="E56" s="284"/>
      <c r="F56" s="284"/>
      <c r="G56" s="284"/>
      <c r="H56" s="284"/>
      <c r="I56" s="84"/>
      <c r="J56" s="284" t="s">
        <v>85</v>
      </c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2">
        <f>'02 - SO 01 - DEMOLICE A P...'!J30</f>
        <v>0</v>
      </c>
      <c r="AH56" s="283"/>
      <c r="AI56" s="283"/>
      <c r="AJ56" s="283"/>
      <c r="AK56" s="283"/>
      <c r="AL56" s="283"/>
      <c r="AM56" s="283"/>
      <c r="AN56" s="282">
        <f t="shared" si="0"/>
        <v>0</v>
      </c>
      <c r="AO56" s="283"/>
      <c r="AP56" s="283"/>
      <c r="AQ56" s="85" t="s">
        <v>80</v>
      </c>
      <c r="AR56" s="86"/>
      <c r="AS56" s="87">
        <v>0</v>
      </c>
      <c r="AT56" s="88">
        <f t="shared" si="1"/>
        <v>0</v>
      </c>
      <c r="AU56" s="89">
        <f>'02 - SO 01 - DEMOLICE A P...'!P82</f>
        <v>0</v>
      </c>
      <c r="AV56" s="88">
        <f>'02 - SO 01 - DEMOLICE A P...'!J33</f>
        <v>0</v>
      </c>
      <c r="AW56" s="88">
        <f>'02 - SO 01 - DEMOLICE A P...'!J34</f>
        <v>0</v>
      </c>
      <c r="AX56" s="88">
        <f>'02 - SO 01 - DEMOLICE A P...'!J35</f>
        <v>0</v>
      </c>
      <c r="AY56" s="88">
        <f>'02 - SO 01 - DEMOLICE A P...'!J36</f>
        <v>0</v>
      </c>
      <c r="AZ56" s="88">
        <f>'02 - SO 01 - DEMOLICE A P...'!F33</f>
        <v>0</v>
      </c>
      <c r="BA56" s="88">
        <f>'02 - SO 01 - DEMOLICE A P...'!F34</f>
        <v>0</v>
      </c>
      <c r="BB56" s="88">
        <f>'02 - SO 01 - DEMOLICE A P...'!F35</f>
        <v>0</v>
      </c>
      <c r="BC56" s="88">
        <f>'02 - SO 01 - DEMOLICE A P...'!F36</f>
        <v>0</v>
      </c>
      <c r="BD56" s="90">
        <f>'02 - SO 01 - DEMOLICE A P...'!F37</f>
        <v>0</v>
      </c>
      <c r="BT56" s="91" t="s">
        <v>81</v>
      </c>
      <c r="BV56" s="91" t="s">
        <v>75</v>
      </c>
      <c r="BW56" s="91" t="s">
        <v>86</v>
      </c>
      <c r="BX56" s="91" t="s">
        <v>5</v>
      </c>
      <c r="CL56" s="91" t="s">
        <v>19</v>
      </c>
      <c r="CM56" s="91" t="s">
        <v>83</v>
      </c>
    </row>
    <row r="57" spans="1:91" s="5" customFormat="1" ht="27" customHeight="1">
      <c r="A57" s="81" t="s">
        <v>77</v>
      </c>
      <c r="B57" s="82"/>
      <c r="C57" s="83"/>
      <c r="D57" s="284" t="s">
        <v>87</v>
      </c>
      <c r="E57" s="284"/>
      <c r="F57" s="284"/>
      <c r="G57" s="284"/>
      <c r="H57" s="284"/>
      <c r="I57" s="84"/>
      <c r="J57" s="284" t="s">
        <v>88</v>
      </c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2">
        <f>'03 - SO 02 - HASIČSKÁ ZBR...'!J30</f>
        <v>0</v>
      </c>
      <c r="AH57" s="283"/>
      <c r="AI57" s="283"/>
      <c r="AJ57" s="283"/>
      <c r="AK57" s="283"/>
      <c r="AL57" s="283"/>
      <c r="AM57" s="283"/>
      <c r="AN57" s="282">
        <f t="shared" si="0"/>
        <v>0</v>
      </c>
      <c r="AO57" s="283"/>
      <c r="AP57" s="283"/>
      <c r="AQ57" s="85" t="s">
        <v>80</v>
      </c>
      <c r="AR57" s="86"/>
      <c r="AS57" s="87">
        <v>0</v>
      </c>
      <c r="AT57" s="88">
        <f t="shared" si="1"/>
        <v>0</v>
      </c>
      <c r="AU57" s="89">
        <f>'03 - SO 02 - HASIČSKÁ ZBR...'!P99</f>
        <v>0</v>
      </c>
      <c r="AV57" s="88">
        <f>'03 - SO 02 - HASIČSKÁ ZBR...'!J33</f>
        <v>0</v>
      </c>
      <c r="AW57" s="88">
        <f>'03 - SO 02 - HASIČSKÁ ZBR...'!J34</f>
        <v>0</v>
      </c>
      <c r="AX57" s="88">
        <f>'03 - SO 02 - HASIČSKÁ ZBR...'!J35</f>
        <v>0</v>
      </c>
      <c r="AY57" s="88">
        <f>'03 - SO 02 - HASIČSKÁ ZBR...'!J36</f>
        <v>0</v>
      </c>
      <c r="AZ57" s="88">
        <f>'03 - SO 02 - HASIČSKÁ ZBR...'!F33</f>
        <v>0</v>
      </c>
      <c r="BA57" s="88">
        <f>'03 - SO 02 - HASIČSKÁ ZBR...'!F34</f>
        <v>0</v>
      </c>
      <c r="BB57" s="88">
        <f>'03 - SO 02 - HASIČSKÁ ZBR...'!F35</f>
        <v>0</v>
      </c>
      <c r="BC57" s="88">
        <f>'03 - SO 02 - HASIČSKÁ ZBR...'!F36</f>
        <v>0</v>
      </c>
      <c r="BD57" s="90">
        <f>'03 - SO 02 - HASIČSKÁ ZBR...'!F37</f>
        <v>0</v>
      </c>
      <c r="BT57" s="91" t="s">
        <v>81</v>
      </c>
      <c r="BV57" s="91" t="s">
        <v>75</v>
      </c>
      <c r="BW57" s="91" t="s">
        <v>89</v>
      </c>
      <c r="BX57" s="91" t="s">
        <v>5</v>
      </c>
      <c r="CL57" s="91" t="s">
        <v>19</v>
      </c>
      <c r="CM57" s="91" t="s">
        <v>83</v>
      </c>
    </row>
    <row r="58" spans="1:91" s="5" customFormat="1" ht="27" customHeight="1">
      <c r="A58" s="81" t="s">
        <v>77</v>
      </c>
      <c r="B58" s="82"/>
      <c r="C58" s="83"/>
      <c r="D58" s="284" t="s">
        <v>90</v>
      </c>
      <c r="E58" s="284"/>
      <c r="F58" s="284"/>
      <c r="G58" s="284"/>
      <c r="H58" s="284"/>
      <c r="I58" s="84"/>
      <c r="J58" s="284" t="s">
        <v>91</v>
      </c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2">
        <f>'04 - SO 02 - HASIČSKÁ ZBR...'!J30</f>
        <v>0</v>
      </c>
      <c r="AH58" s="283"/>
      <c r="AI58" s="283"/>
      <c r="AJ58" s="283"/>
      <c r="AK58" s="283"/>
      <c r="AL58" s="283"/>
      <c r="AM58" s="283"/>
      <c r="AN58" s="282">
        <f t="shared" si="0"/>
        <v>0</v>
      </c>
      <c r="AO58" s="283"/>
      <c r="AP58" s="283"/>
      <c r="AQ58" s="85" t="s">
        <v>80</v>
      </c>
      <c r="AR58" s="86"/>
      <c r="AS58" s="87">
        <v>0</v>
      </c>
      <c r="AT58" s="88">
        <f t="shared" si="1"/>
        <v>0</v>
      </c>
      <c r="AU58" s="89">
        <f>'04 - SO 02 - HASIČSKÁ ZBR...'!P88</f>
        <v>0</v>
      </c>
      <c r="AV58" s="88">
        <f>'04 - SO 02 - HASIČSKÁ ZBR...'!J33</f>
        <v>0</v>
      </c>
      <c r="AW58" s="88">
        <f>'04 - SO 02 - HASIČSKÁ ZBR...'!J34</f>
        <v>0</v>
      </c>
      <c r="AX58" s="88">
        <f>'04 - SO 02 - HASIČSKÁ ZBR...'!J35</f>
        <v>0</v>
      </c>
      <c r="AY58" s="88">
        <f>'04 - SO 02 - HASIČSKÁ ZBR...'!J36</f>
        <v>0</v>
      </c>
      <c r="AZ58" s="88">
        <f>'04 - SO 02 - HASIČSKÁ ZBR...'!F33</f>
        <v>0</v>
      </c>
      <c r="BA58" s="88">
        <f>'04 - SO 02 - HASIČSKÁ ZBR...'!F34</f>
        <v>0</v>
      </c>
      <c r="BB58" s="88">
        <f>'04 - SO 02 - HASIČSKÁ ZBR...'!F35</f>
        <v>0</v>
      </c>
      <c r="BC58" s="88">
        <f>'04 - SO 02 - HASIČSKÁ ZBR...'!F36</f>
        <v>0</v>
      </c>
      <c r="BD58" s="90">
        <f>'04 - SO 02 - HASIČSKÁ ZBR...'!F37</f>
        <v>0</v>
      </c>
      <c r="BT58" s="91" t="s">
        <v>81</v>
      </c>
      <c r="BV58" s="91" t="s">
        <v>75</v>
      </c>
      <c r="BW58" s="91" t="s">
        <v>92</v>
      </c>
      <c r="BX58" s="91" t="s">
        <v>5</v>
      </c>
      <c r="CL58" s="91" t="s">
        <v>19</v>
      </c>
      <c r="CM58" s="91" t="s">
        <v>83</v>
      </c>
    </row>
    <row r="59" spans="1:91" s="5" customFormat="1" ht="27" customHeight="1">
      <c r="A59" s="81" t="s">
        <v>77</v>
      </c>
      <c r="B59" s="82"/>
      <c r="C59" s="83"/>
      <c r="D59" s="284" t="s">
        <v>93</v>
      </c>
      <c r="E59" s="284"/>
      <c r="F59" s="284"/>
      <c r="G59" s="284"/>
      <c r="H59" s="284"/>
      <c r="I59" s="84"/>
      <c r="J59" s="284" t="s">
        <v>94</v>
      </c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2">
        <f>'05 - SO 02 - HASIČSKÁ ZBR...'!J30</f>
        <v>0</v>
      </c>
      <c r="AH59" s="283"/>
      <c r="AI59" s="283"/>
      <c r="AJ59" s="283"/>
      <c r="AK59" s="283"/>
      <c r="AL59" s="283"/>
      <c r="AM59" s="283"/>
      <c r="AN59" s="282">
        <f t="shared" si="0"/>
        <v>0</v>
      </c>
      <c r="AO59" s="283"/>
      <c r="AP59" s="283"/>
      <c r="AQ59" s="85" t="s">
        <v>80</v>
      </c>
      <c r="AR59" s="86"/>
      <c r="AS59" s="87">
        <v>0</v>
      </c>
      <c r="AT59" s="88">
        <f t="shared" si="1"/>
        <v>0</v>
      </c>
      <c r="AU59" s="89">
        <f>'05 - SO 02 - HASIČSKÁ ZBR...'!P85</f>
        <v>0</v>
      </c>
      <c r="AV59" s="88">
        <f>'05 - SO 02 - HASIČSKÁ ZBR...'!J33</f>
        <v>0</v>
      </c>
      <c r="AW59" s="88">
        <f>'05 - SO 02 - HASIČSKÁ ZBR...'!J34</f>
        <v>0</v>
      </c>
      <c r="AX59" s="88">
        <f>'05 - SO 02 - HASIČSKÁ ZBR...'!J35</f>
        <v>0</v>
      </c>
      <c r="AY59" s="88">
        <f>'05 - SO 02 - HASIČSKÁ ZBR...'!J36</f>
        <v>0</v>
      </c>
      <c r="AZ59" s="88">
        <f>'05 - SO 02 - HASIČSKÁ ZBR...'!F33</f>
        <v>0</v>
      </c>
      <c r="BA59" s="88">
        <f>'05 - SO 02 - HASIČSKÁ ZBR...'!F34</f>
        <v>0</v>
      </c>
      <c r="BB59" s="88">
        <f>'05 - SO 02 - HASIČSKÁ ZBR...'!F35</f>
        <v>0</v>
      </c>
      <c r="BC59" s="88">
        <f>'05 - SO 02 - HASIČSKÁ ZBR...'!F36</f>
        <v>0</v>
      </c>
      <c r="BD59" s="90">
        <f>'05 - SO 02 - HASIČSKÁ ZBR...'!F37</f>
        <v>0</v>
      </c>
      <c r="BT59" s="91" t="s">
        <v>81</v>
      </c>
      <c r="BV59" s="91" t="s">
        <v>75</v>
      </c>
      <c r="BW59" s="91" t="s">
        <v>95</v>
      </c>
      <c r="BX59" s="91" t="s">
        <v>5</v>
      </c>
      <c r="CL59" s="91" t="s">
        <v>19</v>
      </c>
      <c r="CM59" s="91" t="s">
        <v>83</v>
      </c>
    </row>
    <row r="60" spans="1:91" s="5" customFormat="1" ht="27" customHeight="1">
      <c r="A60" s="81" t="s">
        <v>77</v>
      </c>
      <c r="B60" s="82"/>
      <c r="C60" s="83"/>
      <c r="D60" s="284" t="s">
        <v>96</v>
      </c>
      <c r="E60" s="284"/>
      <c r="F60" s="284"/>
      <c r="G60" s="284"/>
      <c r="H60" s="284"/>
      <c r="I60" s="84"/>
      <c r="J60" s="284" t="s">
        <v>97</v>
      </c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2">
        <f>'06 - SO 02 - HASIČSKÁ ZBR...'!J30</f>
        <v>0</v>
      </c>
      <c r="AH60" s="283"/>
      <c r="AI60" s="283"/>
      <c r="AJ60" s="283"/>
      <c r="AK60" s="283"/>
      <c r="AL60" s="283"/>
      <c r="AM60" s="283"/>
      <c r="AN60" s="282">
        <f t="shared" si="0"/>
        <v>0</v>
      </c>
      <c r="AO60" s="283"/>
      <c r="AP60" s="283"/>
      <c r="AQ60" s="85" t="s">
        <v>80</v>
      </c>
      <c r="AR60" s="86"/>
      <c r="AS60" s="87">
        <v>0</v>
      </c>
      <c r="AT60" s="88">
        <f t="shared" si="1"/>
        <v>0</v>
      </c>
      <c r="AU60" s="89">
        <f>'06 - SO 02 - HASIČSKÁ ZBR...'!P82</f>
        <v>0</v>
      </c>
      <c r="AV60" s="88">
        <f>'06 - SO 02 - HASIČSKÁ ZBR...'!J33</f>
        <v>0</v>
      </c>
      <c r="AW60" s="88">
        <f>'06 - SO 02 - HASIČSKÁ ZBR...'!J34</f>
        <v>0</v>
      </c>
      <c r="AX60" s="88">
        <f>'06 - SO 02 - HASIČSKÁ ZBR...'!J35</f>
        <v>0</v>
      </c>
      <c r="AY60" s="88">
        <f>'06 - SO 02 - HASIČSKÁ ZBR...'!J36</f>
        <v>0</v>
      </c>
      <c r="AZ60" s="88">
        <f>'06 - SO 02 - HASIČSKÁ ZBR...'!F33</f>
        <v>0</v>
      </c>
      <c r="BA60" s="88">
        <f>'06 - SO 02 - HASIČSKÁ ZBR...'!F34</f>
        <v>0</v>
      </c>
      <c r="BB60" s="88">
        <f>'06 - SO 02 - HASIČSKÁ ZBR...'!F35</f>
        <v>0</v>
      </c>
      <c r="BC60" s="88">
        <f>'06 - SO 02 - HASIČSKÁ ZBR...'!F36</f>
        <v>0</v>
      </c>
      <c r="BD60" s="90">
        <f>'06 - SO 02 - HASIČSKÁ ZBR...'!F37</f>
        <v>0</v>
      </c>
      <c r="BT60" s="91" t="s">
        <v>81</v>
      </c>
      <c r="BV60" s="91" t="s">
        <v>75</v>
      </c>
      <c r="BW60" s="91" t="s">
        <v>98</v>
      </c>
      <c r="BX60" s="91" t="s">
        <v>5</v>
      </c>
      <c r="CL60" s="91" t="s">
        <v>19</v>
      </c>
      <c r="CM60" s="91" t="s">
        <v>83</v>
      </c>
    </row>
    <row r="61" spans="1:91" s="5" customFormat="1" ht="27" customHeight="1">
      <c r="A61" s="81" t="s">
        <v>77</v>
      </c>
      <c r="B61" s="82"/>
      <c r="C61" s="83"/>
      <c r="D61" s="284" t="s">
        <v>99</v>
      </c>
      <c r="E61" s="284"/>
      <c r="F61" s="284"/>
      <c r="G61" s="284"/>
      <c r="H61" s="284"/>
      <c r="I61" s="84"/>
      <c r="J61" s="284" t="s">
        <v>100</v>
      </c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2">
        <f>'07 - SO 02 - HASIČSKÁ ZBR...'!J30</f>
        <v>0</v>
      </c>
      <c r="AH61" s="283"/>
      <c r="AI61" s="283"/>
      <c r="AJ61" s="283"/>
      <c r="AK61" s="283"/>
      <c r="AL61" s="283"/>
      <c r="AM61" s="283"/>
      <c r="AN61" s="282">
        <f t="shared" si="0"/>
        <v>0</v>
      </c>
      <c r="AO61" s="283"/>
      <c r="AP61" s="283"/>
      <c r="AQ61" s="85" t="s">
        <v>80</v>
      </c>
      <c r="AR61" s="86"/>
      <c r="AS61" s="87">
        <v>0</v>
      </c>
      <c r="AT61" s="88">
        <f t="shared" si="1"/>
        <v>0</v>
      </c>
      <c r="AU61" s="89">
        <f>'07 - SO 02 - HASIČSKÁ ZBR...'!P86</f>
        <v>0</v>
      </c>
      <c r="AV61" s="88">
        <f>'07 - SO 02 - HASIČSKÁ ZBR...'!J33</f>
        <v>0</v>
      </c>
      <c r="AW61" s="88">
        <f>'07 - SO 02 - HASIČSKÁ ZBR...'!J34</f>
        <v>0</v>
      </c>
      <c r="AX61" s="88">
        <f>'07 - SO 02 - HASIČSKÁ ZBR...'!J35</f>
        <v>0</v>
      </c>
      <c r="AY61" s="88">
        <f>'07 - SO 02 - HASIČSKÁ ZBR...'!J36</f>
        <v>0</v>
      </c>
      <c r="AZ61" s="88">
        <f>'07 - SO 02 - HASIČSKÁ ZBR...'!F33</f>
        <v>0</v>
      </c>
      <c r="BA61" s="88">
        <f>'07 - SO 02 - HASIČSKÁ ZBR...'!F34</f>
        <v>0</v>
      </c>
      <c r="BB61" s="88">
        <f>'07 - SO 02 - HASIČSKÁ ZBR...'!F35</f>
        <v>0</v>
      </c>
      <c r="BC61" s="88">
        <f>'07 - SO 02 - HASIČSKÁ ZBR...'!F36</f>
        <v>0</v>
      </c>
      <c r="BD61" s="90">
        <f>'07 - SO 02 - HASIČSKÁ ZBR...'!F37</f>
        <v>0</v>
      </c>
      <c r="BT61" s="91" t="s">
        <v>81</v>
      </c>
      <c r="BV61" s="91" t="s">
        <v>75</v>
      </c>
      <c r="BW61" s="91" t="s">
        <v>101</v>
      </c>
      <c r="BX61" s="91" t="s">
        <v>5</v>
      </c>
      <c r="CL61" s="91" t="s">
        <v>19</v>
      </c>
      <c r="CM61" s="91" t="s">
        <v>83</v>
      </c>
    </row>
    <row r="62" spans="1:91" s="5" customFormat="1" ht="27" customHeight="1">
      <c r="A62" s="81" t="s">
        <v>77</v>
      </c>
      <c r="B62" s="82"/>
      <c r="C62" s="83"/>
      <c r="D62" s="284" t="s">
        <v>102</v>
      </c>
      <c r="E62" s="284"/>
      <c r="F62" s="284"/>
      <c r="G62" s="284"/>
      <c r="H62" s="284"/>
      <c r="I62" s="84"/>
      <c r="J62" s="284" t="s">
        <v>103</v>
      </c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2">
        <f>'08 - SO 02 - HASIČSKÁ ZBR...'!J30</f>
        <v>0</v>
      </c>
      <c r="AH62" s="283"/>
      <c r="AI62" s="283"/>
      <c r="AJ62" s="283"/>
      <c r="AK62" s="283"/>
      <c r="AL62" s="283"/>
      <c r="AM62" s="283"/>
      <c r="AN62" s="282">
        <f t="shared" si="0"/>
        <v>0</v>
      </c>
      <c r="AO62" s="283"/>
      <c r="AP62" s="283"/>
      <c r="AQ62" s="85" t="s">
        <v>80</v>
      </c>
      <c r="AR62" s="86"/>
      <c r="AS62" s="87">
        <v>0</v>
      </c>
      <c r="AT62" s="88">
        <f t="shared" si="1"/>
        <v>0</v>
      </c>
      <c r="AU62" s="89">
        <f>'08 - SO 02 - HASIČSKÁ ZBR...'!P82</f>
        <v>0</v>
      </c>
      <c r="AV62" s="88">
        <f>'08 - SO 02 - HASIČSKÁ ZBR...'!J33</f>
        <v>0</v>
      </c>
      <c r="AW62" s="88">
        <f>'08 - SO 02 - HASIČSKÁ ZBR...'!J34</f>
        <v>0</v>
      </c>
      <c r="AX62" s="88">
        <f>'08 - SO 02 - HASIČSKÁ ZBR...'!J35</f>
        <v>0</v>
      </c>
      <c r="AY62" s="88">
        <f>'08 - SO 02 - HASIČSKÁ ZBR...'!J36</f>
        <v>0</v>
      </c>
      <c r="AZ62" s="88">
        <f>'08 - SO 02 - HASIČSKÁ ZBR...'!F33</f>
        <v>0</v>
      </c>
      <c r="BA62" s="88">
        <f>'08 - SO 02 - HASIČSKÁ ZBR...'!F34</f>
        <v>0</v>
      </c>
      <c r="BB62" s="88">
        <f>'08 - SO 02 - HASIČSKÁ ZBR...'!F35</f>
        <v>0</v>
      </c>
      <c r="BC62" s="88">
        <f>'08 - SO 02 - HASIČSKÁ ZBR...'!F36</f>
        <v>0</v>
      </c>
      <c r="BD62" s="90">
        <f>'08 - SO 02 - HASIČSKÁ ZBR...'!F37</f>
        <v>0</v>
      </c>
      <c r="BT62" s="91" t="s">
        <v>81</v>
      </c>
      <c r="BV62" s="91" t="s">
        <v>75</v>
      </c>
      <c r="BW62" s="91" t="s">
        <v>104</v>
      </c>
      <c r="BX62" s="91" t="s">
        <v>5</v>
      </c>
      <c r="CL62" s="91" t="s">
        <v>19</v>
      </c>
      <c r="CM62" s="91" t="s">
        <v>83</v>
      </c>
    </row>
    <row r="63" spans="1:91" s="5" customFormat="1" ht="27" customHeight="1">
      <c r="A63" s="81" t="s">
        <v>77</v>
      </c>
      <c r="B63" s="82"/>
      <c r="C63" s="83"/>
      <c r="D63" s="284" t="s">
        <v>105</v>
      </c>
      <c r="E63" s="284"/>
      <c r="F63" s="284"/>
      <c r="G63" s="284"/>
      <c r="H63" s="284"/>
      <c r="I63" s="84"/>
      <c r="J63" s="284" t="s">
        <v>106</v>
      </c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2">
        <f>'09 - SO 02 - HASIČSKÁ ZBR...'!J30</f>
        <v>0</v>
      </c>
      <c r="AH63" s="283"/>
      <c r="AI63" s="283"/>
      <c r="AJ63" s="283"/>
      <c r="AK63" s="283"/>
      <c r="AL63" s="283"/>
      <c r="AM63" s="283"/>
      <c r="AN63" s="282">
        <f t="shared" si="0"/>
        <v>0</v>
      </c>
      <c r="AO63" s="283"/>
      <c r="AP63" s="283"/>
      <c r="AQ63" s="85" t="s">
        <v>80</v>
      </c>
      <c r="AR63" s="86"/>
      <c r="AS63" s="87">
        <v>0</v>
      </c>
      <c r="AT63" s="88">
        <f t="shared" si="1"/>
        <v>0</v>
      </c>
      <c r="AU63" s="89">
        <f>'09 - SO 02 - HASIČSKÁ ZBR...'!P83</f>
        <v>0</v>
      </c>
      <c r="AV63" s="88">
        <f>'09 - SO 02 - HASIČSKÁ ZBR...'!J33</f>
        <v>0</v>
      </c>
      <c r="AW63" s="88">
        <f>'09 - SO 02 - HASIČSKÁ ZBR...'!J34</f>
        <v>0</v>
      </c>
      <c r="AX63" s="88">
        <f>'09 - SO 02 - HASIČSKÁ ZBR...'!J35</f>
        <v>0</v>
      </c>
      <c r="AY63" s="88">
        <f>'09 - SO 02 - HASIČSKÁ ZBR...'!J36</f>
        <v>0</v>
      </c>
      <c r="AZ63" s="88">
        <f>'09 - SO 02 - HASIČSKÁ ZBR...'!F33</f>
        <v>0</v>
      </c>
      <c r="BA63" s="88">
        <f>'09 - SO 02 - HASIČSKÁ ZBR...'!F34</f>
        <v>0</v>
      </c>
      <c r="BB63" s="88">
        <f>'09 - SO 02 - HASIČSKÁ ZBR...'!F35</f>
        <v>0</v>
      </c>
      <c r="BC63" s="88">
        <f>'09 - SO 02 - HASIČSKÁ ZBR...'!F36</f>
        <v>0</v>
      </c>
      <c r="BD63" s="90">
        <f>'09 - SO 02 - HASIČSKÁ ZBR...'!F37</f>
        <v>0</v>
      </c>
      <c r="BT63" s="91" t="s">
        <v>81</v>
      </c>
      <c r="BV63" s="91" t="s">
        <v>75</v>
      </c>
      <c r="BW63" s="91" t="s">
        <v>107</v>
      </c>
      <c r="BX63" s="91" t="s">
        <v>5</v>
      </c>
      <c r="CL63" s="91" t="s">
        <v>19</v>
      </c>
      <c r="CM63" s="91" t="s">
        <v>83</v>
      </c>
    </row>
    <row r="64" spans="1:91" s="5" customFormat="1" ht="16.5" customHeight="1">
      <c r="A64" s="81" t="s">
        <v>77</v>
      </c>
      <c r="B64" s="82"/>
      <c r="C64" s="83"/>
      <c r="D64" s="284" t="s">
        <v>108</v>
      </c>
      <c r="E64" s="284"/>
      <c r="F64" s="284"/>
      <c r="G64" s="284"/>
      <c r="H64" s="284"/>
      <c r="I64" s="84"/>
      <c r="J64" s="284" t="s">
        <v>109</v>
      </c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2">
        <f>'10 - SO 04 - KOMUNIKACE'!J30</f>
        <v>0</v>
      </c>
      <c r="AH64" s="283"/>
      <c r="AI64" s="283"/>
      <c r="AJ64" s="283"/>
      <c r="AK64" s="283"/>
      <c r="AL64" s="283"/>
      <c r="AM64" s="283"/>
      <c r="AN64" s="282">
        <f t="shared" si="0"/>
        <v>0</v>
      </c>
      <c r="AO64" s="283"/>
      <c r="AP64" s="283"/>
      <c r="AQ64" s="85" t="s">
        <v>80</v>
      </c>
      <c r="AR64" s="86"/>
      <c r="AS64" s="87">
        <v>0</v>
      </c>
      <c r="AT64" s="88">
        <f t="shared" si="1"/>
        <v>0</v>
      </c>
      <c r="AU64" s="89">
        <f>'10 - SO 04 - KOMUNIKACE'!P91</f>
        <v>0</v>
      </c>
      <c r="AV64" s="88">
        <f>'10 - SO 04 - KOMUNIKACE'!J33</f>
        <v>0</v>
      </c>
      <c r="AW64" s="88">
        <f>'10 - SO 04 - KOMUNIKACE'!J34</f>
        <v>0</v>
      </c>
      <c r="AX64" s="88">
        <f>'10 - SO 04 - KOMUNIKACE'!J35</f>
        <v>0</v>
      </c>
      <c r="AY64" s="88">
        <f>'10 - SO 04 - KOMUNIKACE'!J36</f>
        <v>0</v>
      </c>
      <c r="AZ64" s="88">
        <f>'10 - SO 04 - KOMUNIKACE'!F33</f>
        <v>0</v>
      </c>
      <c r="BA64" s="88">
        <f>'10 - SO 04 - KOMUNIKACE'!F34</f>
        <v>0</v>
      </c>
      <c r="BB64" s="88">
        <f>'10 - SO 04 - KOMUNIKACE'!F35</f>
        <v>0</v>
      </c>
      <c r="BC64" s="88">
        <f>'10 - SO 04 - KOMUNIKACE'!F36</f>
        <v>0</v>
      </c>
      <c r="BD64" s="90">
        <f>'10 - SO 04 - KOMUNIKACE'!F37</f>
        <v>0</v>
      </c>
      <c r="BT64" s="91" t="s">
        <v>81</v>
      </c>
      <c r="BV64" s="91" t="s">
        <v>75</v>
      </c>
      <c r="BW64" s="91" t="s">
        <v>110</v>
      </c>
      <c r="BX64" s="91" t="s">
        <v>5</v>
      </c>
      <c r="CL64" s="91" t="s">
        <v>19</v>
      </c>
      <c r="CM64" s="91" t="s">
        <v>83</v>
      </c>
    </row>
    <row r="65" spans="1:91" s="5" customFormat="1" ht="27" customHeight="1">
      <c r="A65" s="81" t="s">
        <v>77</v>
      </c>
      <c r="B65" s="82"/>
      <c r="C65" s="83"/>
      <c r="D65" s="284" t="s">
        <v>111</v>
      </c>
      <c r="E65" s="284"/>
      <c r="F65" s="284"/>
      <c r="G65" s="284"/>
      <c r="H65" s="284"/>
      <c r="I65" s="84"/>
      <c r="J65" s="284" t="s">
        <v>112</v>
      </c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2">
        <f>'11 - SO 05 - PŘÍPOJKA KAN...'!J30</f>
        <v>0</v>
      </c>
      <c r="AH65" s="283"/>
      <c r="AI65" s="283"/>
      <c r="AJ65" s="283"/>
      <c r="AK65" s="283"/>
      <c r="AL65" s="283"/>
      <c r="AM65" s="283"/>
      <c r="AN65" s="282">
        <f t="shared" si="0"/>
        <v>0</v>
      </c>
      <c r="AO65" s="283"/>
      <c r="AP65" s="283"/>
      <c r="AQ65" s="85" t="s">
        <v>80</v>
      </c>
      <c r="AR65" s="86"/>
      <c r="AS65" s="87">
        <v>0</v>
      </c>
      <c r="AT65" s="88">
        <f t="shared" si="1"/>
        <v>0</v>
      </c>
      <c r="AU65" s="89">
        <f>'11 - SO 05 - PŘÍPOJKA KAN...'!P86</f>
        <v>0</v>
      </c>
      <c r="AV65" s="88">
        <f>'11 - SO 05 - PŘÍPOJKA KAN...'!J33</f>
        <v>0</v>
      </c>
      <c r="AW65" s="88">
        <f>'11 - SO 05 - PŘÍPOJKA KAN...'!J34</f>
        <v>0</v>
      </c>
      <c r="AX65" s="88">
        <f>'11 - SO 05 - PŘÍPOJKA KAN...'!J35</f>
        <v>0</v>
      </c>
      <c r="AY65" s="88">
        <f>'11 - SO 05 - PŘÍPOJKA KAN...'!J36</f>
        <v>0</v>
      </c>
      <c r="AZ65" s="88">
        <f>'11 - SO 05 - PŘÍPOJKA KAN...'!F33</f>
        <v>0</v>
      </c>
      <c r="BA65" s="88">
        <f>'11 - SO 05 - PŘÍPOJKA KAN...'!F34</f>
        <v>0</v>
      </c>
      <c r="BB65" s="88">
        <f>'11 - SO 05 - PŘÍPOJKA KAN...'!F35</f>
        <v>0</v>
      </c>
      <c r="BC65" s="88">
        <f>'11 - SO 05 - PŘÍPOJKA KAN...'!F36</f>
        <v>0</v>
      </c>
      <c r="BD65" s="90">
        <f>'11 - SO 05 - PŘÍPOJKA KAN...'!F37</f>
        <v>0</v>
      </c>
      <c r="BT65" s="91" t="s">
        <v>81</v>
      </c>
      <c r="BV65" s="91" t="s">
        <v>75</v>
      </c>
      <c r="BW65" s="91" t="s">
        <v>113</v>
      </c>
      <c r="BX65" s="91" t="s">
        <v>5</v>
      </c>
      <c r="CL65" s="91" t="s">
        <v>19</v>
      </c>
      <c r="CM65" s="91" t="s">
        <v>83</v>
      </c>
    </row>
    <row r="66" spans="1:91" s="5" customFormat="1" ht="16.5" customHeight="1">
      <c r="A66" s="81" t="s">
        <v>77</v>
      </c>
      <c r="B66" s="82"/>
      <c r="C66" s="83"/>
      <c r="D66" s="284" t="s">
        <v>114</v>
      </c>
      <c r="E66" s="284"/>
      <c r="F66" s="284"/>
      <c r="G66" s="284"/>
      <c r="H66" s="284"/>
      <c r="I66" s="84"/>
      <c r="J66" s="284" t="s">
        <v>115</v>
      </c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2">
        <f>'12 - SO 06 - PŘÍPOJKA VOD...'!J30</f>
        <v>0</v>
      </c>
      <c r="AH66" s="283"/>
      <c r="AI66" s="283"/>
      <c r="AJ66" s="283"/>
      <c r="AK66" s="283"/>
      <c r="AL66" s="283"/>
      <c r="AM66" s="283"/>
      <c r="AN66" s="282">
        <f t="shared" si="0"/>
        <v>0</v>
      </c>
      <c r="AO66" s="283"/>
      <c r="AP66" s="283"/>
      <c r="AQ66" s="85" t="s">
        <v>80</v>
      </c>
      <c r="AR66" s="86"/>
      <c r="AS66" s="87">
        <v>0</v>
      </c>
      <c r="AT66" s="88">
        <f t="shared" si="1"/>
        <v>0</v>
      </c>
      <c r="AU66" s="89">
        <f>'12 - SO 06 - PŘÍPOJKA VOD...'!P84</f>
        <v>0</v>
      </c>
      <c r="AV66" s="88">
        <f>'12 - SO 06 - PŘÍPOJKA VOD...'!J33</f>
        <v>0</v>
      </c>
      <c r="AW66" s="88">
        <f>'12 - SO 06 - PŘÍPOJKA VOD...'!J34</f>
        <v>0</v>
      </c>
      <c r="AX66" s="88">
        <f>'12 - SO 06 - PŘÍPOJKA VOD...'!J35</f>
        <v>0</v>
      </c>
      <c r="AY66" s="88">
        <f>'12 - SO 06 - PŘÍPOJKA VOD...'!J36</f>
        <v>0</v>
      </c>
      <c r="AZ66" s="88">
        <f>'12 - SO 06 - PŘÍPOJKA VOD...'!F33</f>
        <v>0</v>
      </c>
      <c r="BA66" s="88">
        <f>'12 - SO 06 - PŘÍPOJKA VOD...'!F34</f>
        <v>0</v>
      </c>
      <c r="BB66" s="88">
        <f>'12 - SO 06 - PŘÍPOJKA VOD...'!F35</f>
        <v>0</v>
      </c>
      <c r="BC66" s="88">
        <f>'12 - SO 06 - PŘÍPOJKA VOD...'!F36</f>
        <v>0</v>
      </c>
      <c r="BD66" s="90">
        <f>'12 - SO 06 - PŘÍPOJKA VOD...'!F37</f>
        <v>0</v>
      </c>
      <c r="BT66" s="91" t="s">
        <v>81</v>
      </c>
      <c r="BV66" s="91" t="s">
        <v>75</v>
      </c>
      <c r="BW66" s="91" t="s">
        <v>116</v>
      </c>
      <c r="BX66" s="91" t="s">
        <v>5</v>
      </c>
      <c r="CL66" s="91" t="s">
        <v>19</v>
      </c>
      <c r="CM66" s="91" t="s">
        <v>83</v>
      </c>
    </row>
    <row r="67" spans="1:91" s="5" customFormat="1" ht="16.5" customHeight="1">
      <c r="A67" s="81" t="s">
        <v>77</v>
      </c>
      <c r="B67" s="82"/>
      <c r="C67" s="83"/>
      <c r="D67" s="284" t="s">
        <v>117</v>
      </c>
      <c r="E67" s="284"/>
      <c r="F67" s="284"/>
      <c r="G67" s="284"/>
      <c r="H67" s="284"/>
      <c r="I67" s="84"/>
      <c r="J67" s="284" t="s">
        <v>118</v>
      </c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2">
        <f>'13 - SO 07 - PŘÍPOJKA PLY...'!J30</f>
        <v>0</v>
      </c>
      <c r="AH67" s="283"/>
      <c r="AI67" s="283"/>
      <c r="AJ67" s="283"/>
      <c r="AK67" s="283"/>
      <c r="AL67" s="283"/>
      <c r="AM67" s="283"/>
      <c r="AN67" s="282">
        <f t="shared" si="0"/>
        <v>0</v>
      </c>
      <c r="AO67" s="283"/>
      <c r="AP67" s="283"/>
      <c r="AQ67" s="85" t="s">
        <v>80</v>
      </c>
      <c r="AR67" s="86"/>
      <c r="AS67" s="87">
        <v>0</v>
      </c>
      <c r="AT67" s="88">
        <f t="shared" si="1"/>
        <v>0</v>
      </c>
      <c r="AU67" s="89">
        <f>'13 - SO 07 - PŘÍPOJKA PLY...'!P84</f>
        <v>0</v>
      </c>
      <c r="AV67" s="88">
        <f>'13 - SO 07 - PŘÍPOJKA PLY...'!J33</f>
        <v>0</v>
      </c>
      <c r="AW67" s="88">
        <f>'13 - SO 07 - PŘÍPOJKA PLY...'!J34</f>
        <v>0</v>
      </c>
      <c r="AX67" s="88">
        <f>'13 - SO 07 - PŘÍPOJKA PLY...'!J35</f>
        <v>0</v>
      </c>
      <c r="AY67" s="88">
        <f>'13 - SO 07 - PŘÍPOJKA PLY...'!J36</f>
        <v>0</v>
      </c>
      <c r="AZ67" s="88">
        <f>'13 - SO 07 - PŘÍPOJKA PLY...'!F33</f>
        <v>0</v>
      </c>
      <c r="BA67" s="88">
        <f>'13 - SO 07 - PŘÍPOJKA PLY...'!F34</f>
        <v>0</v>
      </c>
      <c r="BB67" s="88">
        <f>'13 - SO 07 - PŘÍPOJKA PLY...'!F35</f>
        <v>0</v>
      </c>
      <c r="BC67" s="88">
        <f>'13 - SO 07 - PŘÍPOJKA PLY...'!F36</f>
        <v>0</v>
      </c>
      <c r="BD67" s="90">
        <f>'13 - SO 07 - PŘÍPOJKA PLY...'!F37</f>
        <v>0</v>
      </c>
      <c r="BT67" s="91" t="s">
        <v>81</v>
      </c>
      <c r="BV67" s="91" t="s">
        <v>75</v>
      </c>
      <c r="BW67" s="91" t="s">
        <v>119</v>
      </c>
      <c r="BX67" s="91" t="s">
        <v>5</v>
      </c>
      <c r="CL67" s="91" t="s">
        <v>19</v>
      </c>
      <c r="CM67" s="91" t="s">
        <v>83</v>
      </c>
    </row>
    <row r="68" spans="1:91" s="5" customFormat="1" ht="27" customHeight="1">
      <c r="A68" s="81" t="s">
        <v>77</v>
      </c>
      <c r="B68" s="82"/>
      <c r="C68" s="83"/>
      <c r="D68" s="284" t="s">
        <v>120</v>
      </c>
      <c r="E68" s="284"/>
      <c r="F68" s="284"/>
      <c r="G68" s="284"/>
      <c r="H68" s="284"/>
      <c r="I68" s="84"/>
      <c r="J68" s="284" t="s">
        <v>121</v>
      </c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2">
        <f>'14 - SO 08 - VNITROAREÁLO...'!J30</f>
        <v>0</v>
      </c>
      <c r="AH68" s="283"/>
      <c r="AI68" s="283"/>
      <c r="AJ68" s="283"/>
      <c r="AK68" s="283"/>
      <c r="AL68" s="283"/>
      <c r="AM68" s="283"/>
      <c r="AN68" s="282">
        <f t="shared" si="0"/>
        <v>0</v>
      </c>
      <c r="AO68" s="283"/>
      <c r="AP68" s="283"/>
      <c r="AQ68" s="85" t="s">
        <v>80</v>
      </c>
      <c r="AR68" s="86"/>
      <c r="AS68" s="87">
        <v>0</v>
      </c>
      <c r="AT68" s="88">
        <f t="shared" si="1"/>
        <v>0</v>
      </c>
      <c r="AU68" s="89">
        <f>'14 - SO 08 - VNITROAREÁLO...'!P85</f>
        <v>0</v>
      </c>
      <c r="AV68" s="88">
        <f>'14 - SO 08 - VNITROAREÁLO...'!J33</f>
        <v>0</v>
      </c>
      <c r="AW68" s="88">
        <f>'14 - SO 08 - VNITROAREÁLO...'!J34</f>
        <v>0</v>
      </c>
      <c r="AX68" s="88">
        <f>'14 - SO 08 - VNITROAREÁLO...'!J35</f>
        <v>0</v>
      </c>
      <c r="AY68" s="88">
        <f>'14 - SO 08 - VNITROAREÁLO...'!J36</f>
        <v>0</v>
      </c>
      <c r="AZ68" s="88">
        <f>'14 - SO 08 - VNITROAREÁLO...'!F33</f>
        <v>0</v>
      </c>
      <c r="BA68" s="88">
        <f>'14 - SO 08 - VNITROAREÁLO...'!F34</f>
        <v>0</v>
      </c>
      <c r="BB68" s="88">
        <f>'14 - SO 08 - VNITROAREÁLO...'!F35</f>
        <v>0</v>
      </c>
      <c r="BC68" s="88">
        <f>'14 - SO 08 - VNITROAREÁLO...'!F36</f>
        <v>0</v>
      </c>
      <c r="BD68" s="90">
        <f>'14 - SO 08 - VNITROAREÁLO...'!F37</f>
        <v>0</v>
      </c>
      <c r="BT68" s="91" t="s">
        <v>81</v>
      </c>
      <c r="BV68" s="91" t="s">
        <v>75</v>
      </c>
      <c r="BW68" s="91" t="s">
        <v>122</v>
      </c>
      <c r="BX68" s="91" t="s">
        <v>5</v>
      </c>
      <c r="CL68" s="91" t="s">
        <v>19</v>
      </c>
      <c r="CM68" s="91" t="s">
        <v>83</v>
      </c>
    </row>
    <row r="69" spans="1:91" s="5" customFormat="1" ht="27" customHeight="1">
      <c r="A69" s="81" t="s">
        <v>77</v>
      </c>
      <c r="B69" s="82"/>
      <c r="C69" s="83"/>
      <c r="D69" s="284" t="s">
        <v>8</v>
      </c>
      <c r="E69" s="284"/>
      <c r="F69" s="284"/>
      <c r="G69" s="284"/>
      <c r="H69" s="284"/>
      <c r="I69" s="84"/>
      <c r="J69" s="284" t="s">
        <v>123</v>
      </c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2">
        <f>'15 - SO 09 - VNITROAREÁLO...'!J30</f>
        <v>0</v>
      </c>
      <c r="AH69" s="283"/>
      <c r="AI69" s="283"/>
      <c r="AJ69" s="283"/>
      <c r="AK69" s="283"/>
      <c r="AL69" s="283"/>
      <c r="AM69" s="283"/>
      <c r="AN69" s="282">
        <f t="shared" si="0"/>
        <v>0</v>
      </c>
      <c r="AO69" s="283"/>
      <c r="AP69" s="283"/>
      <c r="AQ69" s="85" t="s">
        <v>80</v>
      </c>
      <c r="AR69" s="86"/>
      <c r="AS69" s="87">
        <v>0</v>
      </c>
      <c r="AT69" s="88">
        <f t="shared" si="1"/>
        <v>0</v>
      </c>
      <c r="AU69" s="89">
        <f>'15 - SO 09 - VNITROAREÁLO...'!P84</f>
        <v>0</v>
      </c>
      <c r="AV69" s="88">
        <f>'15 - SO 09 - VNITROAREÁLO...'!J33</f>
        <v>0</v>
      </c>
      <c r="AW69" s="88">
        <f>'15 - SO 09 - VNITROAREÁLO...'!J34</f>
        <v>0</v>
      </c>
      <c r="AX69" s="88">
        <f>'15 - SO 09 - VNITROAREÁLO...'!J35</f>
        <v>0</v>
      </c>
      <c r="AY69" s="88">
        <f>'15 - SO 09 - VNITROAREÁLO...'!J36</f>
        <v>0</v>
      </c>
      <c r="AZ69" s="88">
        <f>'15 - SO 09 - VNITROAREÁLO...'!F33</f>
        <v>0</v>
      </c>
      <c r="BA69" s="88">
        <f>'15 - SO 09 - VNITROAREÁLO...'!F34</f>
        <v>0</v>
      </c>
      <c r="BB69" s="88">
        <f>'15 - SO 09 - VNITROAREÁLO...'!F35</f>
        <v>0</v>
      </c>
      <c r="BC69" s="88">
        <f>'15 - SO 09 - VNITROAREÁLO...'!F36</f>
        <v>0</v>
      </c>
      <c r="BD69" s="90">
        <f>'15 - SO 09 - VNITROAREÁLO...'!F37</f>
        <v>0</v>
      </c>
      <c r="BT69" s="91" t="s">
        <v>81</v>
      </c>
      <c r="BV69" s="91" t="s">
        <v>75</v>
      </c>
      <c r="BW69" s="91" t="s">
        <v>124</v>
      </c>
      <c r="BX69" s="91" t="s">
        <v>5</v>
      </c>
      <c r="CL69" s="91" t="s">
        <v>19</v>
      </c>
      <c r="CM69" s="91" t="s">
        <v>83</v>
      </c>
    </row>
    <row r="70" spans="1:91" s="5" customFormat="1" ht="27" customHeight="1">
      <c r="A70" s="81" t="s">
        <v>77</v>
      </c>
      <c r="B70" s="82"/>
      <c r="C70" s="83"/>
      <c r="D70" s="284" t="s">
        <v>125</v>
      </c>
      <c r="E70" s="284"/>
      <c r="F70" s="284"/>
      <c r="G70" s="284"/>
      <c r="H70" s="284"/>
      <c r="I70" s="84"/>
      <c r="J70" s="284" t="s">
        <v>126</v>
      </c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2">
        <f>'16 - SO 10 - OPLOCENÍ A K...'!J30</f>
        <v>0</v>
      </c>
      <c r="AH70" s="283"/>
      <c r="AI70" s="283"/>
      <c r="AJ70" s="283"/>
      <c r="AK70" s="283"/>
      <c r="AL70" s="283"/>
      <c r="AM70" s="283"/>
      <c r="AN70" s="282">
        <f t="shared" si="0"/>
        <v>0</v>
      </c>
      <c r="AO70" s="283"/>
      <c r="AP70" s="283"/>
      <c r="AQ70" s="85" t="s">
        <v>80</v>
      </c>
      <c r="AR70" s="86"/>
      <c r="AS70" s="87">
        <v>0</v>
      </c>
      <c r="AT70" s="88">
        <f t="shared" si="1"/>
        <v>0</v>
      </c>
      <c r="AU70" s="89">
        <f>'16 - SO 10 - OPLOCENÍ A K...'!P96</f>
        <v>0</v>
      </c>
      <c r="AV70" s="88">
        <f>'16 - SO 10 - OPLOCENÍ A K...'!J33</f>
        <v>0</v>
      </c>
      <c r="AW70" s="88">
        <f>'16 - SO 10 - OPLOCENÍ A K...'!J34</f>
        <v>0</v>
      </c>
      <c r="AX70" s="88">
        <f>'16 - SO 10 - OPLOCENÍ A K...'!J35</f>
        <v>0</v>
      </c>
      <c r="AY70" s="88">
        <f>'16 - SO 10 - OPLOCENÍ A K...'!J36</f>
        <v>0</v>
      </c>
      <c r="AZ70" s="88">
        <f>'16 - SO 10 - OPLOCENÍ A K...'!F33</f>
        <v>0</v>
      </c>
      <c r="BA70" s="88">
        <f>'16 - SO 10 - OPLOCENÍ A K...'!F34</f>
        <v>0</v>
      </c>
      <c r="BB70" s="88">
        <f>'16 - SO 10 - OPLOCENÍ A K...'!F35</f>
        <v>0</v>
      </c>
      <c r="BC70" s="88">
        <f>'16 - SO 10 - OPLOCENÍ A K...'!F36</f>
        <v>0</v>
      </c>
      <c r="BD70" s="90">
        <f>'16 - SO 10 - OPLOCENÍ A K...'!F37</f>
        <v>0</v>
      </c>
      <c r="BT70" s="91" t="s">
        <v>81</v>
      </c>
      <c r="BV70" s="91" t="s">
        <v>75</v>
      </c>
      <c r="BW70" s="91" t="s">
        <v>127</v>
      </c>
      <c r="BX70" s="91" t="s">
        <v>5</v>
      </c>
      <c r="CL70" s="91" t="s">
        <v>19</v>
      </c>
      <c r="CM70" s="91" t="s">
        <v>83</v>
      </c>
    </row>
    <row r="71" spans="1:91" s="5" customFormat="1" ht="16.5" customHeight="1">
      <c r="A71" s="81" t="s">
        <v>77</v>
      </c>
      <c r="B71" s="82"/>
      <c r="C71" s="83"/>
      <c r="D71" s="284" t="s">
        <v>128</v>
      </c>
      <c r="E71" s="284"/>
      <c r="F71" s="284"/>
      <c r="G71" s="284"/>
      <c r="H71" s="284"/>
      <c r="I71" s="84"/>
      <c r="J71" s="284" t="s">
        <v>129</v>
      </c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2">
        <f>'17 - SO 11 - VEŘEJNÉ OSVĚ...'!J30</f>
        <v>0</v>
      </c>
      <c r="AH71" s="283"/>
      <c r="AI71" s="283"/>
      <c r="AJ71" s="283"/>
      <c r="AK71" s="283"/>
      <c r="AL71" s="283"/>
      <c r="AM71" s="283"/>
      <c r="AN71" s="282">
        <f t="shared" si="0"/>
        <v>0</v>
      </c>
      <c r="AO71" s="283"/>
      <c r="AP71" s="283"/>
      <c r="AQ71" s="85" t="s">
        <v>80</v>
      </c>
      <c r="AR71" s="86"/>
      <c r="AS71" s="87">
        <v>0</v>
      </c>
      <c r="AT71" s="88">
        <f t="shared" si="1"/>
        <v>0</v>
      </c>
      <c r="AU71" s="89">
        <f>'17 - SO 11 - VEŘEJNÉ OSVĚ...'!P88</f>
        <v>0</v>
      </c>
      <c r="AV71" s="88">
        <f>'17 - SO 11 - VEŘEJNÉ OSVĚ...'!J33</f>
        <v>0</v>
      </c>
      <c r="AW71" s="88">
        <f>'17 - SO 11 - VEŘEJNÉ OSVĚ...'!J34</f>
        <v>0</v>
      </c>
      <c r="AX71" s="88">
        <f>'17 - SO 11 - VEŘEJNÉ OSVĚ...'!J35</f>
        <v>0</v>
      </c>
      <c r="AY71" s="88">
        <f>'17 - SO 11 - VEŘEJNÉ OSVĚ...'!J36</f>
        <v>0</v>
      </c>
      <c r="AZ71" s="88">
        <f>'17 - SO 11 - VEŘEJNÉ OSVĚ...'!F33</f>
        <v>0</v>
      </c>
      <c r="BA71" s="88">
        <f>'17 - SO 11 - VEŘEJNÉ OSVĚ...'!F34</f>
        <v>0</v>
      </c>
      <c r="BB71" s="88">
        <f>'17 - SO 11 - VEŘEJNÉ OSVĚ...'!F35</f>
        <v>0</v>
      </c>
      <c r="BC71" s="88">
        <f>'17 - SO 11 - VEŘEJNÉ OSVĚ...'!F36</f>
        <v>0</v>
      </c>
      <c r="BD71" s="90">
        <f>'17 - SO 11 - VEŘEJNÉ OSVĚ...'!F37</f>
        <v>0</v>
      </c>
      <c r="BT71" s="91" t="s">
        <v>81</v>
      </c>
      <c r="BV71" s="91" t="s">
        <v>75</v>
      </c>
      <c r="BW71" s="91" t="s">
        <v>130</v>
      </c>
      <c r="BX71" s="91" t="s">
        <v>5</v>
      </c>
      <c r="CL71" s="91" t="s">
        <v>19</v>
      </c>
      <c r="CM71" s="91" t="s">
        <v>83</v>
      </c>
    </row>
    <row r="72" spans="1:91" s="5" customFormat="1" ht="27" customHeight="1">
      <c r="A72" s="81" t="s">
        <v>77</v>
      </c>
      <c r="B72" s="82"/>
      <c r="C72" s="83"/>
      <c r="D72" s="284" t="s">
        <v>131</v>
      </c>
      <c r="E72" s="284"/>
      <c r="F72" s="284"/>
      <c r="G72" s="284"/>
      <c r="H72" s="284"/>
      <c r="I72" s="84"/>
      <c r="J72" s="284" t="s">
        <v>132</v>
      </c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2">
        <f>'18 - SO 12 - VNITROAREÁLO...'!J30</f>
        <v>0</v>
      </c>
      <c r="AH72" s="283"/>
      <c r="AI72" s="283"/>
      <c r="AJ72" s="283"/>
      <c r="AK72" s="283"/>
      <c r="AL72" s="283"/>
      <c r="AM72" s="283"/>
      <c r="AN72" s="282">
        <f t="shared" si="0"/>
        <v>0</v>
      </c>
      <c r="AO72" s="283"/>
      <c r="AP72" s="283"/>
      <c r="AQ72" s="85" t="s">
        <v>80</v>
      </c>
      <c r="AR72" s="86"/>
      <c r="AS72" s="87">
        <v>0</v>
      </c>
      <c r="AT72" s="88">
        <f t="shared" si="1"/>
        <v>0</v>
      </c>
      <c r="AU72" s="89">
        <f>'18 - SO 12 - VNITROAREÁLO...'!P86</f>
        <v>0</v>
      </c>
      <c r="AV72" s="88">
        <f>'18 - SO 12 - VNITROAREÁLO...'!J33</f>
        <v>0</v>
      </c>
      <c r="AW72" s="88">
        <f>'18 - SO 12 - VNITROAREÁLO...'!J34</f>
        <v>0</v>
      </c>
      <c r="AX72" s="88">
        <f>'18 - SO 12 - VNITROAREÁLO...'!J35</f>
        <v>0</v>
      </c>
      <c r="AY72" s="88">
        <f>'18 - SO 12 - VNITROAREÁLO...'!J36</f>
        <v>0</v>
      </c>
      <c r="AZ72" s="88">
        <f>'18 - SO 12 - VNITROAREÁLO...'!F33</f>
        <v>0</v>
      </c>
      <c r="BA72" s="88">
        <f>'18 - SO 12 - VNITROAREÁLO...'!F34</f>
        <v>0</v>
      </c>
      <c r="BB72" s="88">
        <f>'18 - SO 12 - VNITROAREÁLO...'!F35</f>
        <v>0</v>
      </c>
      <c r="BC72" s="88">
        <f>'18 - SO 12 - VNITROAREÁLO...'!F36</f>
        <v>0</v>
      </c>
      <c r="BD72" s="90">
        <f>'18 - SO 12 - VNITROAREÁLO...'!F37</f>
        <v>0</v>
      </c>
      <c r="BT72" s="91" t="s">
        <v>81</v>
      </c>
      <c r="BV72" s="91" t="s">
        <v>75</v>
      </c>
      <c r="BW72" s="91" t="s">
        <v>133</v>
      </c>
      <c r="BX72" s="91" t="s">
        <v>5</v>
      </c>
      <c r="CL72" s="91" t="s">
        <v>19</v>
      </c>
      <c r="CM72" s="91" t="s">
        <v>83</v>
      </c>
    </row>
    <row r="73" spans="1:91" s="5" customFormat="1" ht="16.5" customHeight="1">
      <c r="A73" s="81" t="s">
        <v>77</v>
      </c>
      <c r="B73" s="82"/>
      <c r="C73" s="83"/>
      <c r="D73" s="284" t="s">
        <v>134</v>
      </c>
      <c r="E73" s="284"/>
      <c r="F73" s="284"/>
      <c r="G73" s="284"/>
      <c r="H73" s="284"/>
      <c r="I73" s="84"/>
      <c r="J73" s="284" t="s">
        <v>135</v>
      </c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2">
        <f>'19 - SO 13 - VNITROAREÁLO...'!J30</f>
        <v>0</v>
      </c>
      <c r="AH73" s="283"/>
      <c r="AI73" s="283"/>
      <c r="AJ73" s="283"/>
      <c r="AK73" s="283"/>
      <c r="AL73" s="283"/>
      <c r="AM73" s="283"/>
      <c r="AN73" s="282">
        <f t="shared" si="0"/>
        <v>0</v>
      </c>
      <c r="AO73" s="283"/>
      <c r="AP73" s="283"/>
      <c r="AQ73" s="85" t="s">
        <v>80</v>
      </c>
      <c r="AR73" s="86"/>
      <c r="AS73" s="87">
        <v>0</v>
      </c>
      <c r="AT73" s="88">
        <f t="shared" si="1"/>
        <v>0</v>
      </c>
      <c r="AU73" s="89">
        <f>'19 - SO 13 - VNITROAREÁLO...'!P84</f>
        <v>0</v>
      </c>
      <c r="AV73" s="88">
        <f>'19 - SO 13 - VNITROAREÁLO...'!J33</f>
        <v>0</v>
      </c>
      <c r="AW73" s="88">
        <f>'19 - SO 13 - VNITROAREÁLO...'!J34</f>
        <v>0</v>
      </c>
      <c r="AX73" s="88">
        <f>'19 - SO 13 - VNITROAREÁLO...'!J35</f>
        <v>0</v>
      </c>
      <c r="AY73" s="88">
        <f>'19 - SO 13 - VNITROAREÁLO...'!J36</f>
        <v>0</v>
      </c>
      <c r="AZ73" s="88">
        <f>'19 - SO 13 - VNITROAREÁLO...'!F33</f>
        <v>0</v>
      </c>
      <c r="BA73" s="88">
        <f>'19 - SO 13 - VNITROAREÁLO...'!F34</f>
        <v>0</v>
      </c>
      <c r="BB73" s="88">
        <f>'19 - SO 13 - VNITROAREÁLO...'!F35</f>
        <v>0</v>
      </c>
      <c r="BC73" s="88">
        <f>'19 - SO 13 - VNITROAREÁLO...'!F36</f>
        <v>0</v>
      </c>
      <c r="BD73" s="90">
        <f>'19 - SO 13 - VNITROAREÁLO...'!F37</f>
        <v>0</v>
      </c>
      <c r="BT73" s="91" t="s">
        <v>81</v>
      </c>
      <c r="BV73" s="91" t="s">
        <v>75</v>
      </c>
      <c r="BW73" s="91" t="s">
        <v>136</v>
      </c>
      <c r="BX73" s="91" t="s">
        <v>5</v>
      </c>
      <c r="CL73" s="91" t="s">
        <v>19</v>
      </c>
      <c r="CM73" s="91" t="s">
        <v>83</v>
      </c>
    </row>
    <row r="74" spans="1:91" s="5" customFormat="1" ht="27" customHeight="1">
      <c r="A74" s="81" t="s">
        <v>77</v>
      </c>
      <c r="B74" s="82"/>
      <c r="C74" s="83"/>
      <c r="D74" s="284" t="s">
        <v>137</v>
      </c>
      <c r="E74" s="284"/>
      <c r="F74" s="284"/>
      <c r="G74" s="284"/>
      <c r="H74" s="284"/>
      <c r="I74" s="84"/>
      <c r="J74" s="284" t="s">
        <v>138</v>
      </c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2">
        <f>'20 - SO 14 - VNITROAREÁLO...'!J30</f>
        <v>0</v>
      </c>
      <c r="AH74" s="283"/>
      <c r="AI74" s="283"/>
      <c r="AJ74" s="283"/>
      <c r="AK74" s="283"/>
      <c r="AL74" s="283"/>
      <c r="AM74" s="283"/>
      <c r="AN74" s="282">
        <f t="shared" si="0"/>
        <v>0</v>
      </c>
      <c r="AO74" s="283"/>
      <c r="AP74" s="283"/>
      <c r="AQ74" s="85" t="s">
        <v>80</v>
      </c>
      <c r="AR74" s="86"/>
      <c r="AS74" s="87">
        <v>0</v>
      </c>
      <c r="AT74" s="88">
        <f t="shared" si="1"/>
        <v>0</v>
      </c>
      <c r="AU74" s="89">
        <f>'20 - SO 14 - VNITROAREÁLO...'!P84</f>
        <v>0</v>
      </c>
      <c r="AV74" s="88">
        <f>'20 - SO 14 - VNITROAREÁLO...'!J33</f>
        <v>0</v>
      </c>
      <c r="AW74" s="88">
        <f>'20 - SO 14 - VNITROAREÁLO...'!J34</f>
        <v>0</v>
      </c>
      <c r="AX74" s="88">
        <f>'20 - SO 14 - VNITROAREÁLO...'!J35</f>
        <v>0</v>
      </c>
      <c r="AY74" s="88">
        <f>'20 - SO 14 - VNITROAREÁLO...'!J36</f>
        <v>0</v>
      </c>
      <c r="AZ74" s="88">
        <f>'20 - SO 14 - VNITROAREÁLO...'!F33</f>
        <v>0</v>
      </c>
      <c r="BA74" s="88">
        <f>'20 - SO 14 - VNITROAREÁLO...'!F34</f>
        <v>0</v>
      </c>
      <c r="BB74" s="88">
        <f>'20 - SO 14 - VNITROAREÁLO...'!F35</f>
        <v>0</v>
      </c>
      <c r="BC74" s="88">
        <f>'20 - SO 14 - VNITROAREÁLO...'!F36</f>
        <v>0</v>
      </c>
      <c r="BD74" s="90">
        <f>'20 - SO 14 - VNITROAREÁLO...'!F37</f>
        <v>0</v>
      </c>
      <c r="BT74" s="91" t="s">
        <v>81</v>
      </c>
      <c r="BV74" s="91" t="s">
        <v>75</v>
      </c>
      <c r="BW74" s="91" t="s">
        <v>139</v>
      </c>
      <c r="BX74" s="91" t="s">
        <v>5</v>
      </c>
      <c r="CL74" s="91" t="s">
        <v>19</v>
      </c>
      <c r="CM74" s="91" t="s">
        <v>83</v>
      </c>
    </row>
    <row r="75" spans="1:91" s="5" customFormat="1" ht="16.5" customHeight="1">
      <c r="A75" s="81" t="s">
        <v>77</v>
      </c>
      <c r="B75" s="82"/>
      <c r="C75" s="83"/>
      <c r="D75" s="284" t="s">
        <v>7</v>
      </c>
      <c r="E75" s="284"/>
      <c r="F75" s="284"/>
      <c r="G75" s="284"/>
      <c r="H75" s="284"/>
      <c r="I75" s="84"/>
      <c r="J75" s="284" t="s">
        <v>140</v>
      </c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2">
        <f>'21 - SO 16 - SADOVÉ ÚPRAVY'!J30</f>
        <v>0</v>
      </c>
      <c r="AH75" s="283"/>
      <c r="AI75" s="283"/>
      <c r="AJ75" s="283"/>
      <c r="AK75" s="283"/>
      <c r="AL75" s="283"/>
      <c r="AM75" s="283"/>
      <c r="AN75" s="282">
        <f t="shared" si="0"/>
        <v>0</v>
      </c>
      <c r="AO75" s="283"/>
      <c r="AP75" s="283"/>
      <c r="AQ75" s="85" t="s">
        <v>80</v>
      </c>
      <c r="AR75" s="86"/>
      <c r="AS75" s="92">
        <v>0</v>
      </c>
      <c r="AT75" s="93">
        <f t="shared" si="1"/>
        <v>0</v>
      </c>
      <c r="AU75" s="94">
        <f>'21 - SO 16 - SADOVÉ ÚPRAVY'!P81</f>
        <v>0</v>
      </c>
      <c r="AV75" s="93">
        <f>'21 - SO 16 - SADOVÉ ÚPRAVY'!J33</f>
        <v>0</v>
      </c>
      <c r="AW75" s="93">
        <f>'21 - SO 16 - SADOVÉ ÚPRAVY'!J34</f>
        <v>0</v>
      </c>
      <c r="AX75" s="93">
        <f>'21 - SO 16 - SADOVÉ ÚPRAVY'!J35</f>
        <v>0</v>
      </c>
      <c r="AY75" s="93">
        <f>'21 - SO 16 - SADOVÉ ÚPRAVY'!J36</f>
        <v>0</v>
      </c>
      <c r="AZ75" s="93">
        <f>'21 - SO 16 - SADOVÉ ÚPRAVY'!F33</f>
        <v>0</v>
      </c>
      <c r="BA75" s="93">
        <f>'21 - SO 16 - SADOVÉ ÚPRAVY'!F34</f>
        <v>0</v>
      </c>
      <c r="BB75" s="93">
        <f>'21 - SO 16 - SADOVÉ ÚPRAVY'!F35</f>
        <v>0</v>
      </c>
      <c r="BC75" s="93">
        <f>'21 - SO 16 - SADOVÉ ÚPRAVY'!F36</f>
        <v>0</v>
      </c>
      <c r="BD75" s="95">
        <f>'21 - SO 16 - SADOVÉ ÚPRAVY'!F37</f>
        <v>0</v>
      </c>
      <c r="BT75" s="91" t="s">
        <v>81</v>
      </c>
      <c r="BV75" s="91" t="s">
        <v>75</v>
      </c>
      <c r="BW75" s="91" t="s">
        <v>141</v>
      </c>
      <c r="BX75" s="91" t="s">
        <v>5</v>
      </c>
      <c r="CL75" s="91" t="s">
        <v>19</v>
      </c>
      <c r="CM75" s="91" t="s">
        <v>83</v>
      </c>
    </row>
    <row r="76" spans="1:91" s="1" customFormat="1" ht="30" customHeight="1"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</row>
    <row r="77" spans="1:91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7"/>
    </row>
  </sheetData>
  <sheetProtection algorithmName="SHA-512" hashValue="OLSIUITGmca5FPKisDuTfxEGHYLCa/dnQqnUxlYmKWRKTz1p6Mov637e5Yj2b67mkbIN35HiYumJzNZjGNRT0Q==" saltValue="99ecIm821UpM8FZzxbvu/ctwjyQ59bZOjnw3atHjj9s+qNlx3I1kgCQ4x90qfm9kyD7oEKJGeJzBU+cXwG5LIQ==" spinCount="100000" sheet="1" objects="1" scenarios="1" formatColumns="0" formatRows="0"/>
  <mergeCells count="122">
    <mergeCell ref="D68:H68"/>
    <mergeCell ref="D69:H69"/>
    <mergeCell ref="AN58:AP58"/>
    <mergeCell ref="AN61:AP61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AN68:AP68"/>
    <mergeCell ref="AN69:AP69"/>
    <mergeCell ref="J63:AF63"/>
    <mergeCell ref="J64:AF64"/>
    <mergeCell ref="J65:AF65"/>
    <mergeCell ref="J66:AF66"/>
    <mergeCell ref="J67:AF67"/>
    <mergeCell ref="D55:H55"/>
    <mergeCell ref="D62:H62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9:AF69"/>
    <mergeCell ref="J68:AF68"/>
    <mergeCell ref="J70:AF70"/>
    <mergeCell ref="J71:AF71"/>
    <mergeCell ref="J72:AF72"/>
    <mergeCell ref="J73:AF73"/>
    <mergeCell ref="J74:AF74"/>
    <mergeCell ref="J75:AF75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  <mergeCell ref="J62:AF62"/>
    <mergeCell ref="AG64:AM64"/>
    <mergeCell ref="AG63:AM63"/>
    <mergeCell ref="AG65:AM65"/>
    <mergeCell ref="AG66:AM66"/>
    <mergeCell ref="AG67:AM67"/>
    <mergeCell ref="AG68:AM68"/>
    <mergeCell ref="AG69:AM69"/>
    <mergeCell ref="AG70:AM70"/>
    <mergeCell ref="AG71:AM71"/>
    <mergeCell ref="AN74:AP74"/>
    <mergeCell ref="AN73:AP73"/>
    <mergeCell ref="AN75:AP75"/>
    <mergeCell ref="D71:H71"/>
    <mergeCell ref="D70:H70"/>
    <mergeCell ref="D72:H72"/>
    <mergeCell ref="D73:H73"/>
    <mergeCell ref="D74:H74"/>
    <mergeCell ref="D75:H75"/>
    <mergeCell ref="AG72:AM72"/>
    <mergeCell ref="AG73:AM73"/>
    <mergeCell ref="AG74:AM74"/>
    <mergeCell ref="AG75:AM75"/>
    <mergeCell ref="AN70:AP70"/>
    <mergeCell ref="AN71:AP71"/>
    <mergeCell ref="AN72:AP72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55" location="'01 - VEDLEJŠÍ A OSTATNÍ N...'!C2" display="/" xr:uid="{00000000-0004-0000-0000-000000000000}"/>
    <hyperlink ref="A56" location="'02 - SO 01 - DEMOLICE A P...'!C2" display="/" xr:uid="{00000000-0004-0000-0000-000001000000}"/>
    <hyperlink ref="A57" location="'03 - SO 02 - HASIČSKÁ ZBR...'!C2" display="/" xr:uid="{00000000-0004-0000-0000-000002000000}"/>
    <hyperlink ref="A58" location="'04 - SO 02 - HASIČSKÁ ZBR...'!C2" display="/" xr:uid="{00000000-0004-0000-0000-000003000000}"/>
    <hyperlink ref="A59" location="'05 - SO 02 - HASIČSKÁ ZBR...'!C2" display="/" xr:uid="{00000000-0004-0000-0000-000004000000}"/>
    <hyperlink ref="A60" location="'06 - SO 02 - HASIČSKÁ ZBR...'!C2" display="/" xr:uid="{00000000-0004-0000-0000-000005000000}"/>
    <hyperlink ref="A61" location="'07 - SO 02 - HASIČSKÁ ZBR...'!C2" display="/" xr:uid="{00000000-0004-0000-0000-000006000000}"/>
    <hyperlink ref="A62" location="'08 - SO 02 - HASIČSKÁ ZBR...'!C2" display="/" xr:uid="{00000000-0004-0000-0000-000007000000}"/>
    <hyperlink ref="A63" location="'09 - SO 02 - HASIČSKÁ ZBR...'!C2" display="/" xr:uid="{00000000-0004-0000-0000-000008000000}"/>
    <hyperlink ref="A64" location="'10 - SO 04 - KOMUNIKACE'!C2" display="/" xr:uid="{00000000-0004-0000-0000-000009000000}"/>
    <hyperlink ref="A65" location="'11 - SO 05 - PŘÍPOJKA KAN...'!C2" display="/" xr:uid="{00000000-0004-0000-0000-00000A000000}"/>
    <hyperlink ref="A66" location="'12 - SO 06 - PŘÍPOJKA VOD...'!C2" display="/" xr:uid="{00000000-0004-0000-0000-00000B000000}"/>
    <hyperlink ref="A67" location="'13 - SO 07 - PŘÍPOJKA PLY...'!C2" display="/" xr:uid="{00000000-0004-0000-0000-00000C000000}"/>
    <hyperlink ref="A68" location="'14 - SO 08 - VNITROAREÁLO...'!C2" display="/" xr:uid="{00000000-0004-0000-0000-00000D000000}"/>
    <hyperlink ref="A69" location="'15 - SO 09 - VNITROAREÁLO...'!C2" display="/" xr:uid="{00000000-0004-0000-0000-00000E000000}"/>
    <hyperlink ref="A70" location="'16 - SO 10 - OPLOCENÍ A K...'!C2" display="/" xr:uid="{00000000-0004-0000-0000-00000F000000}"/>
    <hyperlink ref="A71" location="'17 - SO 11 - VEŘEJNÉ OSVĚ...'!C2" display="/" xr:uid="{00000000-0004-0000-0000-000010000000}"/>
    <hyperlink ref="A72" location="'18 - SO 12 - VNITROAREÁLO...'!C2" display="/" xr:uid="{00000000-0004-0000-0000-000011000000}"/>
    <hyperlink ref="A73" location="'19 - SO 13 - VNITROAREÁLO...'!C2" display="/" xr:uid="{00000000-0004-0000-0000-000012000000}"/>
    <hyperlink ref="A74" location="'20 - SO 14 - VNITROAREÁLO...'!C2" display="/" xr:uid="{00000000-0004-0000-0000-000013000000}"/>
    <hyperlink ref="A75" location="'21 - SO 16 - SADOVÉ ÚPRAVY'!C2" display="/" xr:uid="{00000000-0004-0000-0000-000014000000}"/>
  </hyperlinks>
  <printOptions horizontalCentered="1"/>
  <pageMargins left="0.39370078740157483" right="0.39370078740157483" top="0.39370078740157483" bottom="0.39370078740157483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05"/>
  <sheetViews>
    <sheetView showGridLines="0" view="pageBreakPreview" topLeftCell="A77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107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1836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ROUND(J83,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ROUND((SUM(BE83:BE104)),  2)</f>
        <v>0</v>
      </c>
      <c r="I33" s="113">
        <v>0.21</v>
      </c>
      <c r="J33" s="112">
        <f>ROUND(((SUM(BE83:BE104))*I33),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ROUND((SUM(BF83:BF104)),  2)</f>
        <v>0</v>
      </c>
      <c r="I34" s="113">
        <v>0.15</v>
      </c>
      <c r="J34" s="112">
        <f>ROUND(((SUM(BF83:BF104))*I34),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ROUND((SUM(BG83:BG104)),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ROUND((SUM(BH83:BH104)),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ROUND((SUM(BI83:BI104)),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09 - SO 02 - HASIČSKÁ ZBROJNICE JSHD - SLABOPROUD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J83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1837</v>
      </c>
      <c r="E60" s="136"/>
      <c r="F60" s="136"/>
      <c r="G60" s="136"/>
      <c r="H60" s="136"/>
      <c r="I60" s="137"/>
      <c r="J60" s="138">
        <f>J84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1838</v>
      </c>
      <c r="E61" s="143"/>
      <c r="F61" s="143"/>
      <c r="G61" s="143"/>
      <c r="H61" s="143"/>
      <c r="I61" s="144"/>
      <c r="J61" s="145">
        <f>J85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1839</v>
      </c>
      <c r="E62" s="143"/>
      <c r="F62" s="143"/>
      <c r="G62" s="143"/>
      <c r="H62" s="143"/>
      <c r="I62" s="144"/>
      <c r="J62" s="145">
        <f>J91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1840</v>
      </c>
      <c r="E63" s="143"/>
      <c r="F63" s="143"/>
      <c r="G63" s="143"/>
      <c r="H63" s="143"/>
      <c r="I63" s="144"/>
      <c r="J63" s="145">
        <f>J101</f>
        <v>0</v>
      </c>
      <c r="K63" s="141"/>
      <c r="L63" s="146"/>
    </row>
    <row r="64" spans="2:47" s="1" customFormat="1" ht="21.75" customHeight="1">
      <c r="B64" s="33"/>
      <c r="C64" s="34"/>
      <c r="D64" s="34"/>
      <c r="E64" s="34"/>
      <c r="F64" s="34"/>
      <c r="G64" s="34"/>
      <c r="H64" s="34"/>
      <c r="I64" s="102"/>
      <c r="J64" s="34"/>
      <c r="K64" s="34"/>
      <c r="L64" s="37"/>
    </row>
    <row r="65" spans="2:12" s="1" customFormat="1" ht="6.95" customHeight="1">
      <c r="B65" s="45"/>
      <c r="C65" s="46"/>
      <c r="D65" s="46"/>
      <c r="E65" s="46"/>
      <c r="F65" s="46"/>
      <c r="G65" s="46"/>
      <c r="H65" s="46"/>
      <c r="I65" s="124"/>
      <c r="J65" s="46"/>
      <c r="K65" s="46"/>
      <c r="L65" s="37"/>
    </row>
    <row r="69" spans="2:12" s="1" customFormat="1" ht="6.95" customHeight="1">
      <c r="B69" s="47"/>
      <c r="C69" s="48"/>
      <c r="D69" s="48"/>
      <c r="E69" s="48"/>
      <c r="F69" s="48"/>
      <c r="G69" s="48"/>
      <c r="H69" s="48"/>
      <c r="I69" s="127"/>
      <c r="J69" s="48"/>
      <c r="K69" s="48"/>
      <c r="L69" s="37"/>
    </row>
    <row r="70" spans="2:12" s="1" customFormat="1" ht="24.95" customHeight="1">
      <c r="B70" s="33"/>
      <c r="C70" s="22" t="s">
        <v>153</v>
      </c>
      <c r="D70" s="34"/>
      <c r="E70" s="34"/>
      <c r="F70" s="34"/>
      <c r="G70" s="34"/>
      <c r="H70" s="34"/>
      <c r="I70" s="102"/>
      <c r="J70" s="34"/>
      <c r="K70" s="34"/>
      <c r="L70" s="37"/>
    </row>
    <row r="71" spans="2:12" s="1" customFormat="1" ht="6.95" customHeight="1">
      <c r="B71" s="33"/>
      <c r="C71" s="34"/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12" customHeight="1">
      <c r="B72" s="33"/>
      <c r="C72" s="28" t="s">
        <v>16</v>
      </c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16.5" customHeight="1">
      <c r="B73" s="33"/>
      <c r="C73" s="34"/>
      <c r="D73" s="34"/>
      <c r="E73" s="299" t="str">
        <f>E7</f>
        <v>Hasičská zbrojnice s manipulačním prostorem a moderní zázemí technických služeb obce Líbeznice</v>
      </c>
      <c r="F73" s="300"/>
      <c r="G73" s="300"/>
      <c r="H73" s="300"/>
      <c r="I73" s="102"/>
      <c r="J73" s="34"/>
      <c r="K73" s="34"/>
      <c r="L73" s="37"/>
    </row>
    <row r="74" spans="2:12" s="1" customFormat="1" ht="12" customHeight="1">
      <c r="B74" s="33"/>
      <c r="C74" s="28" t="s">
        <v>143</v>
      </c>
      <c r="D74" s="34"/>
      <c r="E74" s="34"/>
      <c r="F74" s="34"/>
      <c r="G74" s="34"/>
      <c r="H74" s="34"/>
      <c r="I74" s="102"/>
      <c r="J74" s="34"/>
      <c r="K74" s="34"/>
      <c r="L74" s="37"/>
    </row>
    <row r="75" spans="2:12" s="1" customFormat="1" ht="16.5" customHeight="1">
      <c r="B75" s="33"/>
      <c r="C75" s="34"/>
      <c r="D75" s="34"/>
      <c r="E75" s="271" t="str">
        <f>E9</f>
        <v>09 - SO 02 - HASIČSKÁ ZBROJNICE JSHD - SLABOPROUD</v>
      </c>
      <c r="F75" s="270"/>
      <c r="G75" s="270"/>
      <c r="H75" s="270"/>
      <c r="I75" s="102"/>
      <c r="J75" s="34"/>
      <c r="K75" s="34"/>
      <c r="L75" s="37"/>
    </row>
    <row r="76" spans="2:12" s="1" customFormat="1" ht="6.95" customHeight="1">
      <c r="B76" s="33"/>
      <c r="C76" s="34"/>
      <c r="D76" s="34"/>
      <c r="E76" s="34"/>
      <c r="F76" s="34"/>
      <c r="G76" s="34"/>
      <c r="H76" s="34"/>
      <c r="I76" s="102"/>
      <c r="J76" s="34"/>
      <c r="K76" s="34"/>
      <c r="L76" s="37"/>
    </row>
    <row r="77" spans="2:12" s="1" customFormat="1" ht="12" customHeight="1">
      <c r="B77" s="33"/>
      <c r="C77" s="28" t="s">
        <v>22</v>
      </c>
      <c r="D77" s="34"/>
      <c r="E77" s="34"/>
      <c r="F77" s="26" t="str">
        <f>F12</f>
        <v>k.ú. Líbeznice</v>
      </c>
      <c r="G77" s="34"/>
      <c r="H77" s="34"/>
      <c r="I77" s="103" t="s">
        <v>24</v>
      </c>
      <c r="J77" s="54" t="str">
        <f>IF(J12="","",J12)</f>
        <v>30. 10. 2018</v>
      </c>
      <c r="K77" s="34"/>
      <c r="L77" s="37"/>
    </row>
    <row r="78" spans="2:12" s="1" customFormat="1" ht="6.95" customHeight="1">
      <c r="B78" s="33"/>
      <c r="C78" s="34"/>
      <c r="D78" s="34"/>
      <c r="E78" s="34"/>
      <c r="F78" s="34"/>
      <c r="G78" s="34"/>
      <c r="H78" s="34"/>
      <c r="I78" s="102"/>
      <c r="J78" s="34"/>
      <c r="K78" s="34"/>
      <c r="L78" s="37"/>
    </row>
    <row r="79" spans="2:12" s="1" customFormat="1" ht="13.7" customHeight="1">
      <c r="B79" s="33"/>
      <c r="C79" s="28" t="s">
        <v>26</v>
      </c>
      <c r="D79" s="34"/>
      <c r="E79" s="34"/>
      <c r="F79" s="26" t="str">
        <f>E15</f>
        <v>Obec Líbeznice</v>
      </c>
      <c r="G79" s="34"/>
      <c r="H79" s="34"/>
      <c r="I79" s="103" t="s">
        <v>32</v>
      </c>
      <c r="J79" s="31" t="str">
        <f>E21</f>
        <v>Atelier RENO spol.s.r.o.</v>
      </c>
      <c r="K79" s="34"/>
      <c r="L79" s="37"/>
    </row>
    <row r="80" spans="2:12" s="1" customFormat="1" ht="13.7" customHeight="1">
      <c r="B80" s="33"/>
      <c r="C80" s="28" t="s">
        <v>30</v>
      </c>
      <c r="D80" s="34"/>
      <c r="E80" s="34"/>
      <c r="F80" s="26" t="str">
        <f>IF(E18="","",E18)</f>
        <v>Vyplň údaj</v>
      </c>
      <c r="G80" s="34"/>
      <c r="H80" s="34"/>
      <c r="I80" s="103" t="s">
        <v>35</v>
      </c>
      <c r="J80" s="31" t="str">
        <f>E24</f>
        <v>Vladimír Mrázek</v>
      </c>
      <c r="K80" s="34"/>
      <c r="L80" s="37"/>
    </row>
    <row r="81" spans="2:65" s="1" customFormat="1" ht="10.35" customHeight="1">
      <c r="B81" s="33"/>
      <c r="C81" s="34"/>
      <c r="D81" s="34"/>
      <c r="E81" s="34"/>
      <c r="F81" s="34"/>
      <c r="G81" s="34"/>
      <c r="H81" s="34"/>
      <c r="I81" s="102"/>
      <c r="J81" s="34"/>
      <c r="K81" s="34"/>
      <c r="L81" s="37"/>
    </row>
    <row r="82" spans="2:65" s="9" customFormat="1" ht="29.25" customHeight="1">
      <c r="B82" s="147"/>
      <c r="C82" s="148" t="s">
        <v>154</v>
      </c>
      <c r="D82" s="149" t="s">
        <v>58</v>
      </c>
      <c r="E82" s="149" t="s">
        <v>54</v>
      </c>
      <c r="F82" s="149" t="s">
        <v>55</v>
      </c>
      <c r="G82" s="149" t="s">
        <v>155</v>
      </c>
      <c r="H82" s="149" t="s">
        <v>156</v>
      </c>
      <c r="I82" s="150" t="s">
        <v>157</v>
      </c>
      <c r="J82" s="149" t="s">
        <v>147</v>
      </c>
      <c r="K82" s="151" t="s">
        <v>158</v>
      </c>
      <c r="L82" s="152"/>
      <c r="M82" s="63" t="s">
        <v>1</v>
      </c>
      <c r="N82" s="64" t="s">
        <v>43</v>
      </c>
      <c r="O82" s="64" t="s">
        <v>159</v>
      </c>
      <c r="P82" s="64" t="s">
        <v>160</v>
      </c>
      <c r="Q82" s="64" t="s">
        <v>161</v>
      </c>
      <c r="R82" s="64" t="s">
        <v>162</v>
      </c>
      <c r="S82" s="64" t="s">
        <v>163</v>
      </c>
      <c r="T82" s="65" t="s">
        <v>164</v>
      </c>
    </row>
    <row r="83" spans="2:65" s="1" customFormat="1" ht="22.9" customHeight="1">
      <c r="B83" s="33"/>
      <c r="C83" s="70" t="s">
        <v>165</v>
      </c>
      <c r="D83" s="34"/>
      <c r="E83" s="34"/>
      <c r="F83" s="34"/>
      <c r="G83" s="34"/>
      <c r="H83" s="34"/>
      <c r="I83" s="102"/>
      <c r="J83" s="153">
        <f>BK83</f>
        <v>0</v>
      </c>
      <c r="K83" s="34"/>
      <c r="L83" s="37"/>
      <c r="M83" s="66"/>
      <c r="N83" s="67"/>
      <c r="O83" s="67"/>
      <c r="P83" s="154">
        <f>P84</f>
        <v>0</v>
      </c>
      <c r="Q83" s="67"/>
      <c r="R83" s="154">
        <f>R84</f>
        <v>8.7749999999999995E-2</v>
      </c>
      <c r="S83" s="67"/>
      <c r="T83" s="155">
        <f>T84</f>
        <v>0</v>
      </c>
      <c r="AT83" s="16" t="s">
        <v>72</v>
      </c>
      <c r="AU83" s="16" t="s">
        <v>149</v>
      </c>
      <c r="BK83" s="156">
        <f>BK84</f>
        <v>0</v>
      </c>
    </row>
    <row r="84" spans="2:65" s="10" customFormat="1" ht="25.9" customHeight="1">
      <c r="B84" s="157"/>
      <c r="C84" s="158"/>
      <c r="D84" s="159" t="s">
        <v>72</v>
      </c>
      <c r="E84" s="160" t="s">
        <v>447</v>
      </c>
      <c r="F84" s="160" t="s">
        <v>1841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P85+P91+P101</f>
        <v>0</v>
      </c>
      <c r="Q84" s="165"/>
      <c r="R84" s="166">
        <f>R85+R91+R101</f>
        <v>8.7749999999999995E-2</v>
      </c>
      <c r="S84" s="165"/>
      <c r="T84" s="167">
        <f>T85+T91+T101</f>
        <v>0</v>
      </c>
      <c r="AR84" s="168" t="s">
        <v>184</v>
      </c>
      <c r="AT84" s="169" t="s">
        <v>72</v>
      </c>
      <c r="AU84" s="169" t="s">
        <v>73</v>
      </c>
      <c r="AY84" s="168" t="s">
        <v>169</v>
      </c>
      <c r="BK84" s="170">
        <f>BK85+BK91+BK101</f>
        <v>0</v>
      </c>
    </row>
    <row r="85" spans="2:65" s="10" customFormat="1" ht="22.9" customHeight="1">
      <c r="B85" s="157"/>
      <c r="C85" s="158"/>
      <c r="D85" s="159" t="s">
        <v>72</v>
      </c>
      <c r="E85" s="171" t="s">
        <v>1842</v>
      </c>
      <c r="F85" s="171" t="s">
        <v>1843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SUM(P86:P90)</f>
        <v>0</v>
      </c>
      <c r="Q85" s="165"/>
      <c r="R85" s="166">
        <f>SUM(R86:R90)</f>
        <v>3.9E-2</v>
      </c>
      <c r="S85" s="165"/>
      <c r="T85" s="167">
        <f>SUM(T86:T90)</f>
        <v>0</v>
      </c>
      <c r="AR85" s="168" t="s">
        <v>184</v>
      </c>
      <c r="AT85" s="169" t="s">
        <v>72</v>
      </c>
      <c r="AU85" s="169" t="s">
        <v>81</v>
      </c>
      <c r="AY85" s="168" t="s">
        <v>169</v>
      </c>
      <c r="BK85" s="170">
        <f>SUM(BK86:BK90)</f>
        <v>0</v>
      </c>
    </row>
    <row r="86" spans="2:65" s="1" customFormat="1" ht="16.5" customHeight="1">
      <c r="B86" s="33"/>
      <c r="C86" s="173" t="s">
        <v>81</v>
      </c>
      <c r="D86" s="173" t="s">
        <v>172</v>
      </c>
      <c r="E86" s="174" t="s">
        <v>1844</v>
      </c>
      <c r="F86" s="175" t="s">
        <v>1845</v>
      </c>
      <c r="G86" s="176" t="s">
        <v>175</v>
      </c>
      <c r="H86" s="177">
        <v>1</v>
      </c>
      <c r="I86" s="178"/>
      <c r="J86" s="179">
        <f>ROUND(I86*H86,2)</f>
        <v>0</v>
      </c>
      <c r="K86" s="175" t="s">
        <v>1</v>
      </c>
      <c r="L86" s="37"/>
      <c r="M86" s="180" t="s">
        <v>1</v>
      </c>
      <c r="N86" s="181" t="s">
        <v>44</v>
      </c>
      <c r="O86" s="59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AR86" s="16" t="s">
        <v>600</v>
      </c>
      <c r="AT86" s="16" t="s">
        <v>172</v>
      </c>
      <c r="AU86" s="16" t="s">
        <v>83</v>
      </c>
      <c r="AY86" s="16" t="s">
        <v>169</v>
      </c>
      <c r="BE86" s="184">
        <f>IF(N86="základní",J86,0)</f>
        <v>0</v>
      </c>
      <c r="BF86" s="184">
        <f>IF(N86="snížená",J86,0)</f>
        <v>0</v>
      </c>
      <c r="BG86" s="184">
        <f>IF(N86="zákl. přenesená",J86,0)</f>
        <v>0</v>
      </c>
      <c r="BH86" s="184">
        <f>IF(N86="sníž. přenesená",J86,0)</f>
        <v>0</v>
      </c>
      <c r="BI86" s="184">
        <f>IF(N86="nulová",J86,0)</f>
        <v>0</v>
      </c>
      <c r="BJ86" s="16" t="s">
        <v>81</v>
      </c>
      <c r="BK86" s="184">
        <f>ROUND(I86*H86,2)</f>
        <v>0</v>
      </c>
      <c r="BL86" s="16" t="s">
        <v>600</v>
      </c>
      <c r="BM86" s="16" t="s">
        <v>1846</v>
      </c>
    </row>
    <row r="87" spans="2:65" s="1" customFormat="1" ht="16.5" customHeight="1">
      <c r="B87" s="33"/>
      <c r="C87" s="239" t="s">
        <v>83</v>
      </c>
      <c r="D87" s="239" t="s">
        <v>447</v>
      </c>
      <c r="E87" s="240" t="s">
        <v>1847</v>
      </c>
      <c r="F87" s="241" t="s">
        <v>1848</v>
      </c>
      <c r="G87" s="242" t="s">
        <v>444</v>
      </c>
      <c r="H87" s="243">
        <v>3</v>
      </c>
      <c r="I87" s="244"/>
      <c r="J87" s="245">
        <f>ROUND(I87*H87,2)</f>
        <v>0</v>
      </c>
      <c r="K87" s="241" t="s">
        <v>1</v>
      </c>
      <c r="L87" s="246"/>
      <c r="M87" s="247" t="s">
        <v>1</v>
      </c>
      <c r="N87" s="248" t="s">
        <v>44</v>
      </c>
      <c r="O87" s="59"/>
      <c r="P87" s="182">
        <f>O87*H87</f>
        <v>0</v>
      </c>
      <c r="Q87" s="182">
        <v>2.5000000000000001E-4</v>
      </c>
      <c r="R87" s="182">
        <f>Q87*H87</f>
        <v>7.5000000000000002E-4</v>
      </c>
      <c r="S87" s="182">
        <v>0</v>
      </c>
      <c r="T87" s="183">
        <f>S87*H87</f>
        <v>0</v>
      </c>
      <c r="AR87" s="16" t="s">
        <v>1849</v>
      </c>
      <c r="AT87" s="16" t="s">
        <v>447</v>
      </c>
      <c r="AU87" s="16" t="s">
        <v>83</v>
      </c>
      <c r="AY87" s="16" t="s">
        <v>169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6" t="s">
        <v>81</v>
      </c>
      <c r="BK87" s="184">
        <f>ROUND(I87*H87,2)</f>
        <v>0</v>
      </c>
      <c r="BL87" s="16" t="s">
        <v>600</v>
      </c>
      <c r="BM87" s="16" t="s">
        <v>1850</v>
      </c>
    </row>
    <row r="88" spans="2:65" s="1" customFormat="1" ht="16.5" customHeight="1">
      <c r="B88" s="33"/>
      <c r="C88" s="239" t="s">
        <v>184</v>
      </c>
      <c r="D88" s="239" t="s">
        <v>447</v>
      </c>
      <c r="E88" s="240" t="s">
        <v>1851</v>
      </c>
      <c r="F88" s="241" t="s">
        <v>1852</v>
      </c>
      <c r="G88" s="242" t="s">
        <v>301</v>
      </c>
      <c r="H88" s="243">
        <v>150</v>
      </c>
      <c r="I88" s="244"/>
      <c r="J88" s="245">
        <f>ROUND(I88*H88,2)</f>
        <v>0</v>
      </c>
      <c r="K88" s="241" t="s">
        <v>1</v>
      </c>
      <c r="L88" s="246"/>
      <c r="M88" s="247" t="s">
        <v>1</v>
      </c>
      <c r="N88" s="248" t="s">
        <v>44</v>
      </c>
      <c r="O88" s="59"/>
      <c r="P88" s="182">
        <f>O88*H88</f>
        <v>0</v>
      </c>
      <c r="Q88" s="182">
        <v>2.5000000000000001E-4</v>
      </c>
      <c r="R88" s="182">
        <f>Q88*H88</f>
        <v>3.7499999999999999E-2</v>
      </c>
      <c r="S88" s="182">
        <v>0</v>
      </c>
      <c r="T88" s="183">
        <f>S88*H88</f>
        <v>0</v>
      </c>
      <c r="AR88" s="16" t="s">
        <v>1849</v>
      </c>
      <c r="AT88" s="16" t="s">
        <v>447</v>
      </c>
      <c r="AU88" s="16" t="s">
        <v>83</v>
      </c>
      <c r="AY88" s="16" t="s">
        <v>169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81</v>
      </c>
      <c r="BK88" s="184">
        <f>ROUND(I88*H88,2)</f>
        <v>0</v>
      </c>
      <c r="BL88" s="16" t="s">
        <v>600</v>
      </c>
      <c r="BM88" s="16" t="s">
        <v>1853</v>
      </c>
    </row>
    <row r="89" spans="2:65" s="1" customFormat="1" ht="16.5" customHeight="1">
      <c r="B89" s="33"/>
      <c r="C89" s="239" t="s">
        <v>199</v>
      </c>
      <c r="D89" s="239" t="s">
        <v>447</v>
      </c>
      <c r="E89" s="240" t="s">
        <v>1854</v>
      </c>
      <c r="F89" s="241" t="s">
        <v>1855</v>
      </c>
      <c r="G89" s="242" t="s">
        <v>444</v>
      </c>
      <c r="H89" s="243">
        <v>3</v>
      </c>
      <c r="I89" s="244"/>
      <c r="J89" s="245">
        <f>ROUND(I89*H89,2)</f>
        <v>0</v>
      </c>
      <c r="K89" s="241" t="s">
        <v>1</v>
      </c>
      <c r="L89" s="246"/>
      <c r="M89" s="247" t="s">
        <v>1</v>
      </c>
      <c r="N89" s="248" t="s">
        <v>44</v>
      </c>
      <c r="O89" s="59"/>
      <c r="P89" s="182">
        <f>O89*H89</f>
        <v>0</v>
      </c>
      <c r="Q89" s="182">
        <v>2.5000000000000001E-4</v>
      </c>
      <c r="R89" s="182">
        <f>Q89*H89</f>
        <v>7.5000000000000002E-4</v>
      </c>
      <c r="S89" s="182">
        <v>0</v>
      </c>
      <c r="T89" s="183">
        <f>S89*H89</f>
        <v>0</v>
      </c>
      <c r="AR89" s="16" t="s">
        <v>1849</v>
      </c>
      <c r="AT89" s="16" t="s">
        <v>447</v>
      </c>
      <c r="AU89" s="16" t="s">
        <v>83</v>
      </c>
      <c r="AY89" s="16" t="s">
        <v>169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6" t="s">
        <v>81</v>
      </c>
      <c r="BK89" s="184">
        <f>ROUND(I89*H89,2)</f>
        <v>0</v>
      </c>
      <c r="BL89" s="16" t="s">
        <v>600</v>
      </c>
      <c r="BM89" s="16" t="s">
        <v>1856</v>
      </c>
    </row>
    <row r="90" spans="2:65" s="1" customFormat="1" ht="16.5" customHeight="1">
      <c r="B90" s="33"/>
      <c r="C90" s="173" t="s">
        <v>168</v>
      </c>
      <c r="D90" s="173" t="s">
        <v>172</v>
      </c>
      <c r="E90" s="174" t="s">
        <v>1857</v>
      </c>
      <c r="F90" s="175" t="s">
        <v>1858</v>
      </c>
      <c r="G90" s="176" t="s">
        <v>444</v>
      </c>
      <c r="H90" s="177">
        <v>3</v>
      </c>
      <c r="I90" s="178"/>
      <c r="J90" s="179">
        <f>ROUND(I90*H90,2)</f>
        <v>0</v>
      </c>
      <c r="K90" s="175" t="s">
        <v>1</v>
      </c>
      <c r="L90" s="37"/>
      <c r="M90" s="180" t="s">
        <v>1</v>
      </c>
      <c r="N90" s="181" t="s">
        <v>44</v>
      </c>
      <c r="O90" s="59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AR90" s="16" t="s">
        <v>600</v>
      </c>
      <c r="AT90" s="16" t="s">
        <v>172</v>
      </c>
      <c r="AU90" s="16" t="s">
        <v>83</v>
      </c>
      <c r="AY90" s="16" t="s">
        <v>169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6" t="s">
        <v>81</v>
      </c>
      <c r="BK90" s="184">
        <f>ROUND(I90*H90,2)</f>
        <v>0</v>
      </c>
      <c r="BL90" s="16" t="s">
        <v>600</v>
      </c>
      <c r="BM90" s="16" t="s">
        <v>1859</v>
      </c>
    </row>
    <row r="91" spans="2:65" s="10" customFormat="1" ht="22.9" customHeight="1">
      <c r="B91" s="157"/>
      <c r="C91" s="158"/>
      <c r="D91" s="159" t="s">
        <v>72</v>
      </c>
      <c r="E91" s="171" t="s">
        <v>1860</v>
      </c>
      <c r="F91" s="171" t="s">
        <v>1861</v>
      </c>
      <c r="G91" s="158"/>
      <c r="H91" s="158"/>
      <c r="I91" s="161"/>
      <c r="J91" s="172">
        <f>BK91</f>
        <v>0</v>
      </c>
      <c r="K91" s="158"/>
      <c r="L91" s="163"/>
      <c r="M91" s="164"/>
      <c r="N91" s="165"/>
      <c r="O91" s="165"/>
      <c r="P91" s="166">
        <f>SUM(P92:P100)</f>
        <v>0</v>
      </c>
      <c r="Q91" s="165"/>
      <c r="R91" s="166">
        <f>SUM(R92:R100)</f>
        <v>4.8750000000000002E-2</v>
      </c>
      <c r="S91" s="165"/>
      <c r="T91" s="167">
        <f>SUM(T92:T100)</f>
        <v>0</v>
      </c>
      <c r="AR91" s="168" t="s">
        <v>184</v>
      </c>
      <c r="AT91" s="169" t="s">
        <v>72</v>
      </c>
      <c r="AU91" s="169" t="s">
        <v>81</v>
      </c>
      <c r="AY91" s="168" t="s">
        <v>169</v>
      </c>
      <c r="BK91" s="170">
        <f>SUM(BK92:BK100)</f>
        <v>0</v>
      </c>
    </row>
    <row r="92" spans="2:65" s="1" customFormat="1" ht="16.5" customHeight="1">
      <c r="B92" s="33"/>
      <c r="C92" s="173" t="s">
        <v>221</v>
      </c>
      <c r="D92" s="173" t="s">
        <v>172</v>
      </c>
      <c r="E92" s="174" t="s">
        <v>1862</v>
      </c>
      <c r="F92" s="175" t="s">
        <v>1845</v>
      </c>
      <c r="G92" s="176" t="s">
        <v>175</v>
      </c>
      <c r="H92" s="177">
        <v>1</v>
      </c>
      <c r="I92" s="178"/>
      <c r="J92" s="179">
        <f t="shared" ref="J92:J100" si="0">ROUND(I92*H92,2)</f>
        <v>0</v>
      </c>
      <c r="K92" s="175" t="s">
        <v>1</v>
      </c>
      <c r="L92" s="37"/>
      <c r="M92" s="180" t="s">
        <v>1</v>
      </c>
      <c r="N92" s="181" t="s">
        <v>44</v>
      </c>
      <c r="O92" s="59"/>
      <c r="P92" s="182">
        <f t="shared" ref="P92:P100" si="1">O92*H92</f>
        <v>0</v>
      </c>
      <c r="Q92" s="182">
        <v>0</v>
      </c>
      <c r="R92" s="182">
        <f t="shared" ref="R92:R100" si="2">Q92*H92</f>
        <v>0</v>
      </c>
      <c r="S92" s="182">
        <v>0</v>
      </c>
      <c r="T92" s="183">
        <f t="shared" ref="T92:T100" si="3">S92*H92</f>
        <v>0</v>
      </c>
      <c r="AR92" s="16" t="s">
        <v>600</v>
      </c>
      <c r="AT92" s="16" t="s">
        <v>172</v>
      </c>
      <c r="AU92" s="16" t="s">
        <v>83</v>
      </c>
      <c r="AY92" s="16" t="s">
        <v>169</v>
      </c>
      <c r="BE92" s="184">
        <f t="shared" ref="BE92:BE100" si="4">IF(N92="základní",J92,0)</f>
        <v>0</v>
      </c>
      <c r="BF92" s="184">
        <f t="shared" ref="BF92:BF100" si="5">IF(N92="snížená",J92,0)</f>
        <v>0</v>
      </c>
      <c r="BG92" s="184">
        <f t="shared" ref="BG92:BG100" si="6">IF(N92="zákl. přenesená",J92,0)</f>
        <v>0</v>
      </c>
      <c r="BH92" s="184">
        <f t="shared" ref="BH92:BH100" si="7">IF(N92="sníž. přenesená",J92,0)</f>
        <v>0</v>
      </c>
      <c r="BI92" s="184">
        <f t="shared" ref="BI92:BI100" si="8">IF(N92="nulová",J92,0)</f>
        <v>0</v>
      </c>
      <c r="BJ92" s="16" t="s">
        <v>81</v>
      </c>
      <c r="BK92" s="184">
        <f t="shared" ref="BK92:BK100" si="9">ROUND(I92*H92,2)</f>
        <v>0</v>
      </c>
      <c r="BL92" s="16" t="s">
        <v>600</v>
      </c>
      <c r="BM92" s="16" t="s">
        <v>1863</v>
      </c>
    </row>
    <row r="93" spans="2:65" s="1" customFormat="1" ht="16.5" customHeight="1">
      <c r="B93" s="33"/>
      <c r="C93" s="239" t="s">
        <v>229</v>
      </c>
      <c r="D93" s="239" t="s">
        <v>447</v>
      </c>
      <c r="E93" s="240" t="s">
        <v>1864</v>
      </c>
      <c r="F93" s="241" t="s">
        <v>1865</v>
      </c>
      <c r="G93" s="242" t="s">
        <v>444</v>
      </c>
      <c r="H93" s="243">
        <v>1</v>
      </c>
      <c r="I93" s="244"/>
      <c r="J93" s="245">
        <f t="shared" si="0"/>
        <v>0</v>
      </c>
      <c r="K93" s="241" t="s">
        <v>1</v>
      </c>
      <c r="L93" s="246"/>
      <c r="M93" s="247" t="s">
        <v>1</v>
      </c>
      <c r="N93" s="248" t="s">
        <v>44</v>
      </c>
      <c r="O93" s="59"/>
      <c r="P93" s="182">
        <f t="shared" si="1"/>
        <v>0</v>
      </c>
      <c r="Q93" s="182">
        <v>2.5000000000000001E-4</v>
      </c>
      <c r="R93" s="182">
        <f t="shared" si="2"/>
        <v>2.5000000000000001E-4</v>
      </c>
      <c r="S93" s="182">
        <v>0</v>
      </c>
      <c r="T93" s="183">
        <f t="shared" si="3"/>
        <v>0</v>
      </c>
      <c r="AR93" s="16" t="s">
        <v>1849</v>
      </c>
      <c r="AT93" s="16" t="s">
        <v>447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600</v>
      </c>
      <c r="BM93" s="16" t="s">
        <v>1866</v>
      </c>
    </row>
    <row r="94" spans="2:65" s="1" customFormat="1" ht="16.5" customHeight="1">
      <c r="B94" s="33"/>
      <c r="C94" s="239" t="s">
        <v>233</v>
      </c>
      <c r="D94" s="239" t="s">
        <v>447</v>
      </c>
      <c r="E94" s="240" t="s">
        <v>1867</v>
      </c>
      <c r="F94" s="241" t="s">
        <v>1868</v>
      </c>
      <c r="G94" s="242" t="s">
        <v>444</v>
      </c>
      <c r="H94" s="243">
        <v>1</v>
      </c>
      <c r="I94" s="244"/>
      <c r="J94" s="245">
        <f t="shared" si="0"/>
        <v>0</v>
      </c>
      <c r="K94" s="241" t="s">
        <v>1</v>
      </c>
      <c r="L94" s="246"/>
      <c r="M94" s="247" t="s">
        <v>1</v>
      </c>
      <c r="N94" s="248" t="s">
        <v>44</v>
      </c>
      <c r="O94" s="59"/>
      <c r="P94" s="182">
        <f t="shared" si="1"/>
        <v>0</v>
      </c>
      <c r="Q94" s="182">
        <v>2.5000000000000001E-4</v>
      </c>
      <c r="R94" s="182">
        <f t="shared" si="2"/>
        <v>2.5000000000000001E-4</v>
      </c>
      <c r="S94" s="182">
        <v>0</v>
      </c>
      <c r="T94" s="183">
        <f t="shared" si="3"/>
        <v>0</v>
      </c>
      <c r="AR94" s="16" t="s">
        <v>1849</v>
      </c>
      <c r="AT94" s="16" t="s">
        <v>447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600</v>
      </c>
      <c r="BM94" s="16" t="s">
        <v>1869</v>
      </c>
    </row>
    <row r="95" spans="2:65" s="1" customFormat="1" ht="16.5" customHeight="1">
      <c r="B95" s="33"/>
      <c r="C95" s="239" t="s">
        <v>237</v>
      </c>
      <c r="D95" s="239" t="s">
        <v>447</v>
      </c>
      <c r="E95" s="240" t="s">
        <v>1870</v>
      </c>
      <c r="F95" s="241" t="s">
        <v>1871</v>
      </c>
      <c r="G95" s="242" t="s">
        <v>444</v>
      </c>
      <c r="H95" s="243">
        <v>3</v>
      </c>
      <c r="I95" s="244"/>
      <c r="J95" s="245">
        <f t="shared" si="0"/>
        <v>0</v>
      </c>
      <c r="K95" s="241" t="s">
        <v>1</v>
      </c>
      <c r="L95" s="246"/>
      <c r="M95" s="247" t="s">
        <v>1</v>
      </c>
      <c r="N95" s="248" t="s">
        <v>44</v>
      </c>
      <c r="O95" s="59"/>
      <c r="P95" s="182">
        <f t="shared" si="1"/>
        <v>0</v>
      </c>
      <c r="Q95" s="182">
        <v>2.5000000000000001E-4</v>
      </c>
      <c r="R95" s="182">
        <f t="shared" si="2"/>
        <v>7.5000000000000002E-4</v>
      </c>
      <c r="S95" s="182">
        <v>0</v>
      </c>
      <c r="T95" s="183">
        <f t="shared" si="3"/>
        <v>0</v>
      </c>
      <c r="AR95" s="16" t="s">
        <v>1849</v>
      </c>
      <c r="AT95" s="16" t="s">
        <v>447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600</v>
      </c>
      <c r="BM95" s="16" t="s">
        <v>1872</v>
      </c>
    </row>
    <row r="96" spans="2:65" s="1" customFormat="1" ht="16.5" customHeight="1">
      <c r="B96" s="33"/>
      <c r="C96" s="239" t="s">
        <v>108</v>
      </c>
      <c r="D96" s="239" t="s">
        <v>447</v>
      </c>
      <c r="E96" s="240" t="s">
        <v>1873</v>
      </c>
      <c r="F96" s="241" t="s">
        <v>1874</v>
      </c>
      <c r="G96" s="242" t="s">
        <v>444</v>
      </c>
      <c r="H96" s="243">
        <v>5</v>
      </c>
      <c r="I96" s="244"/>
      <c r="J96" s="245">
        <f t="shared" si="0"/>
        <v>0</v>
      </c>
      <c r="K96" s="241" t="s">
        <v>1</v>
      </c>
      <c r="L96" s="246"/>
      <c r="M96" s="247" t="s">
        <v>1</v>
      </c>
      <c r="N96" s="248" t="s">
        <v>44</v>
      </c>
      <c r="O96" s="59"/>
      <c r="P96" s="182">
        <f t="shared" si="1"/>
        <v>0</v>
      </c>
      <c r="Q96" s="182">
        <v>2.5000000000000001E-4</v>
      </c>
      <c r="R96" s="182">
        <f t="shared" si="2"/>
        <v>1.25E-3</v>
      </c>
      <c r="S96" s="182">
        <v>0</v>
      </c>
      <c r="T96" s="183">
        <f t="shared" si="3"/>
        <v>0</v>
      </c>
      <c r="AR96" s="16" t="s">
        <v>1849</v>
      </c>
      <c r="AT96" s="16" t="s">
        <v>447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600</v>
      </c>
      <c r="BM96" s="16" t="s">
        <v>1875</v>
      </c>
    </row>
    <row r="97" spans="2:65" s="1" customFormat="1" ht="16.5" customHeight="1">
      <c r="B97" s="33"/>
      <c r="C97" s="239" t="s">
        <v>111</v>
      </c>
      <c r="D97" s="239" t="s">
        <v>447</v>
      </c>
      <c r="E97" s="240" t="s">
        <v>1876</v>
      </c>
      <c r="F97" s="241" t="s">
        <v>1877</v>
      </c>
      <c r="G97" s="242" t="s">
        <v>444</v>
      </c>
      <c r="H97" s="243">
        <v>3</v>
      </c>
      <c r="I97" s="244"/>
      <c r="J97" s="245">
        <f t="shared" si="0"/>
        <v>0</v>
      </c>
      <c r="K97" s="241" t="s">
        <v>1</v>
      </c>
      <c r="L97" s="246"/>
      <c r="M97" s="247" t="s">
        <v>1</v>
      </c>
      <c r="N97" s="248" t="s">
        <v>44</v>
      </c>
      <c r="O97" s="59"/>
      <c r="P97" s="182">
        <f t="shared" si="1"/>
        <v>0</v>
      </c>
      <c r="Q97" s="182">
        <v>2.5000000000000001E-4</v>
      </c>
      <c r="R97" s="182">
        <f t="shared" si="2"/>
        <v>7.5000000000000002E-4</v>
      </c>
      <c r="S97" s="182">
        <v>0</v>
      </c>
      <c r="T97" s="183">
        <f t="shared" si="3"/>
        <v>0</v>
      </c>
      <c r="AR97" s="16" t="s">
        <v>1849</v>
      </c>
      <c r="AT97" s="16" t="s">
        <v>447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600</v>
      </c>
      <c r="BM97" s="16" t="s">
        <v>1878</v>
      </c>
    </row>
    <row r="98" spans="2:65" s="1" customFormat="1" ht="16.5" customHeight="1">
      <c r="B98" s="33"/>
      <c r="C98" s="239" t="s">
        <v>114</v>
      </c>
      <c r="D98" s="239" t="s">
        <v>447</v>
      </c>
      <c r="E98" s="240" t="s">
        <v>1879</v>
      </c>
      <c r="F98" s="241" t="s">
        <v>1880</v>
      </c>
      <c r="G98" s="242" t="s">
        <v>444</v>
      </c>
      <c r="H98" s="243">
        <v>2</v>
      </c>
      <c r="I98" s="244"/>
      <c r="J98" s="245">
        <f t="shared" si="0"/>
        <v>0</v>
      </c>
      <c r="K98" s="241" t="s">
        <v>1</v>
      </c>
      <c r="L98" s="246"/>
      <c r="M98" s="247" t="s">
        <v>1</v>
      </c>
      <c r="N98" s="248" t="s">
        <v>44</v>
      </c>
      <c r="O98" s="59"/>
      <c r="P98" s="182">
        <f t="shared" si="1"/>
        <v>0</v>
      </c>
      <c r="Q98" s="182">
        <v>2.5000000000000001E-4</v>
      </c>
      <c r="R98" s="182">
        <f t="shared" si="2"/>
        <v>5.0000000000000001E-4</v>
      </c>
      <c r="S98" s="182">
        <v>0</v>
      </c>
      <c r="T98" s="183">
        <f t="shared" si="3"/>
        <v>0</v>
      </c>
      <c r="AR98" s="16" t="s">
        <v>1849</v>
      </c>
      <c r="AT98" s="16" t="s">
        <v>447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600</v>
      </c>
      <c r="BM98" s="16" t="s">
        <v>1881</v>
      </c>
    </row>
    <row r="99" spans="2:65" s="1" customFormat="1" ht="16.5" customHeight="1">
      <c r="B99" s="33"/>
      <c r="C99" s="239" t="s">
        <v>117</v>
      </c>
      <c r="D99" s="239" t="s">
        <v>447</v>
      </c>
      <c r="E99" s="240" t="s">
        <v>1882</v>
      </c>
      <c r="F99" s="241" t="s">
        <v>1883</v>
      </c>
      <c r="G99" s="242" t="s">
        <v>301</v>
      </c>
      <c r="H99" s="243">
        <v>180</v>
      </c>
      <c r="I99" s="244"/>
      <c r="J99" s="245">
        <f t="shared" si="0"/>
        <v>0</v>
      </c>
      <c r="K99" s="241" t="s">
        <v>1</v>
      </c>
      <c r="L99" s="246"/>
      <c r="M99" s="247" t="s">
        <v>1</v>
      </c>
      <c r="N99" s="248" t="s">
        <v>44</v>
      </c>
      <c r="O99" s="59"/>
      <c r="P99" s="182">
        <f t="shared" si="1"/>
        <v>0</v>
      </c>
      <c r="Q99" s="182">
        <v>2.5000000000000001E-4</v>
      </c>
      <c r="R99" s="182">
        <f t="shared" si="2"/>
        <v>4.4999999999999998E-2</v>
      </c>
      <c r="S99" s="182">
        <v>0</v>
      </c>
      <c r="T99" s="183">
        <f t="shared" si="3"/>
        <v>0</v>
      </c>
      <c r="AR99" s="16" t="s">
        <v>1849</v>
      </c>
      <c r="AT99" s="16" t="s">
        <v>447</v>
      </c>
      <c r="AU99" s="16" t="s">
        <v>83</v>
      </c>
      <c r="AY99" s="16" t="s">
        <v>169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81</v>
      </c>
      <c r="BK99" s="184">
        <f t="shared" si="9"/>
        <v>0</v>
      </c>
      <c r="BL99" s="16" t="s">
        <v>600</v>
      </c>
      <c r="BM99" s="16" t="s">
        <v>1884</v>
      </c>
    </row>
    <row r="100" spans="2:65" s="1" customFormat="1" ht="16.5" customHeight="1">
      <c r="B100" s="33"/>
      <c r="C100" s="173" t="s">
        <v>120</v>
      </c>
      <c r="D100" s="173" t="s">
        <v>172</v>
      </c>
      <c r="E100" s="174" t="s">
        <v>1885</v>
      </c>
      <c r="F100" s="175" t="s">
        <v>1886</v>
      </c>
      <c r="G100" s="176" t="s">
        <v>175</v>
      </c>
      <c r="H100" s="177">
        <v>1</v>
      </c>
      <c r="I100" s="178"/>
      <c r="J100" s="179">
        <f t="shared" si="0"/>
        <v>0</v>
      </c>
      <c r="K100" s="175" t="s">
        <v>1</v>
      </c>
      <c r="L100" s="37"/>
      <c r="M100" s="180" t="s">
        <v>1</v>
      </c>
      <c r="N100" s="181" t="s">
        <v>44</v>
      </c>
      <c r="O100" s="59"/>
      <c r="P100" s="182">
        <f t="shared" si="1"/>
        <v>0</v>
      </c>
      <c r="Q100" s="182">
        <v>0</v>
      </c>
      <c r="R100" s="182">
        <f t="shared" si="2"/>
        <v>0</v>
      </c>
      <c r="S100" s="182">
        <v>0</v>
      </c>
      <c r="T100" s="183">
        <f t="shared" si="3"/>
        <v>0</v>
      </c>
      <c r="AR100" s="16" t="s">
        <v>600</v>
      </c>
      <c r="AT100" s="16" t="s">
        <v>172</v>
      </c>
      <c r="AU100" s="16" t="s">
        <v>83</v>
      </c>
      <c r="AY100" s="16" t="s">
        <v>169</v>
      </c>
      <c r="BE100" s="184">
        <f t="shared" si="4"/>
        <v>0</v>
      </c>
      <c r="BF100" s="184">
        <f t="shared" si="5"/>
        <v>0</v>
      </c>
      <c r="BG100" s="184">
        <f t="shared" si="6"/>
        <v>0</v>
      </c>
      <c r="BH100" s="184">
        <f t="shared" si="7"/>
        <v>0</v>
      </c>
      <c r="BI100" s="184">
        <f t="shared" si="8"/>
        <v>0</v>
      </c>
      <c r="BJ100" s="16" t="s">
        <v>81</v>
      </c>
      <c r="BK100" s="184">
        <f t="shared" si="9"/>
        <v>0</v>
      </c>
      <c r="BL100" s="16" t="s">
        <v>600</v>
      </c>
      <c r="BM100" s="16" t="s">
        <v>1887</v>
      </c>
    </row>
    <row r="101" spans="2:65" s="10" customFormat="1" ht="22.9" customHeight="1">
      <c r="B101" s="157"/>
      <c r="C101" s="158"/>
      <c r="D101" s="159" t="s">
        <v>72</v>
      </c>
      <c r="E101" s="171" t="s">
        <v>1888</v>
      </c>
      <c r="F101" s="171" t="s">
        <v>1889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SUM(P102:P104)</f>
        <v>0</v>
      </c>
      <c r="Q101" s="165"/>
      <c r="R101" s="166">
        <f>SUM(R102:R104)</f>
        <v>0</v>
      </c>
      <c r="S101" s="165"/>
      <c r="T101" s="167">
        <f>SUM(T102:T104)</f>
        <v>0</v>
      </c>
      <c r="AR101" s="168" t="s">
        <v>184</v>
      </c>
      <c r="AT101" s="169" t="s">
        <v>72</v>
      </c>
      <c r="AU101" s="169" t="s">
        <v>81</v>
      </c>
      <c r="AY101" s="168" t="s">
        <v>169</v>
      </c>
      <c r="BK101" s="170">
        <f>SUM(BK102:BK104)</f>
        <v>0</v>
      </c>
    </row>
    <row r="102" spans="2:65" s="1" customFormat="1" ht="16.5" customHeight="1">
      <c r="B102" s="33"/>
      <c r="C102" s="173" t="s">
        <v>8</v>
      </c>
      <c r="D102" s="173" t="s">
        <v>172</v>
      </c>
      <c r="E102" s="174" t="s">
        <v>1338</v>
      </c>
      <c r="F102" s="175" t="s">
        <v>1339</v>
      </c>
      <c r="G102" s="176" t="s">
        <v>175</v>
      </c>
      <c r="H102" s="177">
        <v>1</v>
      </c>
      <c r="I102" s="178"/>
      <c r="J102" s="179">
        <f>ROUND(I102*H102,2)</f>
        <v>0</v>
      </c>
      <c r="K102" s="175" t="s">
        <v>1</v>
      </c>
      <c r="L102" s="37"/>
      <c r="M102" s="180" t="s">
        <v>1</v>
      </c>
      <c r="N102" s="181" t="s">
        <v>44</v>
      </c>
      <c r="O102" s="59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AR102" s="16" t="s">
        <v>125</v>
      </c>
      <c r="AT102" s="16" t="s">
        <v>172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125</v>
      </c>
      <c r="BM102" s="16" t="s">
        <v>1890</v>
      </c>
    </row>
    <row r="103" spans="2:65" s="1" customFormat="1" ht="16.5" customHeight="1">
      <c r="B103" s="33"/>
      <c r="C103" s="173" t="s">
        <v>125</v>
      </c>
      <c r="D103" s="173" t="s">
        <v>172</v>
      </c>
      <c r="E103" s="174" t="s">
        <v>1341</v>
      </c>
      <c r="F103" s="175" t="s">
        <v>1342</v>
      </c>
      <c r="G103" s="176" t="s">
        <v>175</v>
      </c>
      <c r="H103" s="177">
        <v>1</v>
      </c>
      <c r="I103" s="178"/>
      <c r="J103" s="179">
        <f>ROUND(I103*H103,2)</f>
        <v>0</v>
      </c>
      <c r="K103" s="175" t="s">
        <v>1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AR103" s="16" t="s">
        <v>125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125</v>
      </c>
      <c r="BM103" s="16" t="s">
        <v>1891</v>
      </c>
    </row>
    <row r="104" spans="2:65" s="1" customFormat="1" ht="29.25">
      <c r="B104" s="33"/>
      <c r="C104" s="34"/>
      <c r="D104" s="185" t="s">
        <v>187</v>
      </c>
      <c r="E104" s="34"/>
      <c r="F104" s="186" t="s">
        <v>1344</v>
      </c>
      <c r="G104" s="34"/>
      <c r="H104" s="34"/>
      <c r="I104" s="102"/>
      <c r="J104" s="34"/>
      <c r="K104" s="34"/>
      <c r="L104" s="37"/>
      <c r="M104" s="187"/>
      <c r="N104" s="188"/>
      <c r="O104" s="188"/>
      <c r="P104" s="188"/>
      <c r="Q104" s="188"/>
      <c r="R104" s="188"/>
      <c r="S104" s="188"/>
      <c r="T104" s="189"/>
      <c r="AT104" s="16" t="s">
        <v>187</v>
      </c>
      <c r="AU104" s="16" t="s">
        <v>83</v>
      </c>
    </row>
    <row r="105" spans="2:65" s="1" customFormat="1" ht="6.95" customHeight="1">
      <c r="B105" s="45"/>
      <c r="C105" s="46"/>
      <c r="D105" s="46"/>
      <c r="E105" s="46"/>
      <c r="F105" s="46"/>
      <c r="G105" s="46"/>
      <c r="H105" s="46"/>
      <c r="I105" s="124"/>
      <c r="J105" s="46"/>
      <c r="K105" s="46"/>
      <c r="L105" s="37"/>
    </row>
  </sheetData>
  <sheetProtection algorithmName="SHA-512" hashValue="HMfgQcHj9PJuYbbndQoViwNKnUmkHndei8UuT6ZmFU1QAdZ7JCYzza7OqWQSRyJSq95aBnWznsnqI2RrANHXhQ==" saltValue="+4EMh6sRmyfW1d9DNn/4UP1664ZMiZ7ndDcjDop1P4OiIBHW+mOtMA9WMy6S2nQURBXXyVoDuevDm8U252Sz0w==" spinCount="100000" sheet="1" objects="1" scenarios="1" formatColumns="0" formatRows="0" autoFilter="0"/>
  <autoFilter ref="C82:K104" xr:uid="{00000000-0009-0000-0000-000009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98"/>
  <sheetViews>
    <sheetView showGridLines="0" view="pageBreakPreview" topLeftCell="A266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110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1892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ROUND(J91,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ROUND((SUM(BE91:BE297)),  2)</f>
        <v>0</v>
      </c>
      <c r="I33" s="113">
        <v>0.21</v>
      </c>
      <c r="J33" s="112">
        <f>ROUND(((SUM(BE91:BE297))*I33),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ROUND((SUM(BF91:BF297)),  2)</f>
        <v>0</v>
      </c>
      <c r="I34" s="113">
        <v>0.15</v>
      </c>
      <c r="J34" s="112">
        <f>ROUND(((SUM(BF91:BF297))*I34),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ROUND((SUM(BG91:BG297)),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ROUND((SUM(BH91:BH297)),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ROUND((SUM(BI91:BI297)),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10 - SO 04 - KOMUNIKACE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J91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J92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J93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246</v>
      </c>
      <c r="E62" s="143"/>
      <c r="F62" s="143"/>
      <c r="G62" s="143"/>
      <c r="H62" s="143"/>
      <c r="I62" s="144"/>
      <c r="J62" s="145">
        <f>J125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247</v>
      </c>
      <c r="E63" s="143"/>
      <c r="F63" s="143"/>
      <c r="G63" s="143"/>
      <c r="H63" s="143"/>
      <c r="I63" s="144"/>
      <c r="J63" s="145">
        <f>J137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1152</v>
      </c>
      <c r="E64" s="143"/>
      <c r="F64" s="143"/>
      <c r="G64" s="143"/>
      <c r="H64" s="143"/>
      <c r="I64" s="144"/>
      <c r="J64" s="145">
        <f>J143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1893</v>
      </c>
      <c r="E65" s="143"/>
      <c r="F65" s="143"/>
      <c r="G65" s="143"/>
      <c r="H65" s="143"/>
      <c r="I65" s="144"/>
      <c r="J65" s="145">
        <f>J151</f>
        <v>0</v>
      </c>
      <c r="K65" s="141"/>
      <c r="L65" s="146"/>
    </row>
    <row r="66" spans="2:12" s="8" customFormat="1" ht="19.899999999999999" customHeight="1">
      <c r="B66" s="140"/>
      <c r="C66" s="141"/>
      <c r="D66" s="142" t="s">
        <v>248</v>
      </c>
      <c r="E66" s="143"/>
      <c r="F66" s="143"/>
      <c r="G66" s="143"/>
      <c r="H66" s="143"/>
      <c r="I66" s="144"/>
      <c r="J66" s="145">
        <f>J238</f>
        <v>0</v>
      </c>
      <c r="K66" s="141"/>
      <c r="L66" s="146"/>
    </row>
    <row r="67" spans="2:12" s="8" customFormat="1" ht="19.899999999999999" customHeight="1">
      <c r="B67" s="140"/>
      <c r="C67" s="141"/>
      <c r="D67" s="142" t="s">
        <v>249</v>
      </c>
      <c r="E67" s="143"/>
      <c r="F67" s="143"/>
      <c r="G67" s="143"/>
      <c r="H67" s="143"/>
      <c r="I67" s="144"/>
      <c r="J67" s="145">
        <f>J248</f>
        <v>0</v>
      </c>
      <c r="K67" s="141"/>
      <c r="L67" s="146"/>
    </row>
    <row r="68" spans="2:12" s="8" customFormat="1" ht="19.899999999999999" customHeight="1">
      <c r="B68" s="140"/>
      <c r="C68" s="141"/>
      <c r="D68" s="142" t="s">
        <v>192</v>
      </c>
      <c r="E68" s="143"/>
      <c r="F68" s="143"/>
      <c r="G68" s="143"/>
      <c r="H68" s="143"/>
      <c r="I68" s="144"/>
      <c r="J68" s="145">
        <f>J269</f>
        <v>0</v>
      </c>
      <c r="K68" s="141"/>
      <c r="L68" s="146"/>
    </row>
    <row r="69" spans="2:12" s="8" customFormat="1" ht="19.899999999999999" customHeight="1">
      <c r="B69" s="140"/>
      <c r="C69" s="141"/>
      <c r="D69" s="142" t="s">
        <v>250</v>
      </c>
      <c r="E69" s="143"/>
      <c r="F69" s="143"/>
      <c r="G69" s="143"/>
      <c r="H69" s="143"/>
      <c r="I69" s="144"/>
      <c r="J69" s="145">
        <f>J275</f>
        <v>0</v>
      </c>
      <c r="K69" s="141"/>
      <c r="L69" s="146"/>
    </row>
    <row r="70" spans="2:12" s="7" customFormat="1" ht="24.95" customHeight="1">
      <c r="B70" s="133"/>
      <c r="C70" s="134"/>
      <c r="D70" s="135" t="s">
        <v>251</v>
      </c>
      <c r="E70" s="136"/>
      <c r="F70" s="136"/>
      <c r="G70" s="136"/>
      <c r="H70" s="136"/>
      <c r="I70" s="137"/>
      <c r="J70" s="138">
        <f>J277</f>
        <v>0</v>
      </c>
      <c r="K70" s="134"/>
      <c r="L70" s="139"/>
    </row>
    <row r="71" spans="2:12" s="8" customFormat="1" ht="19.899999999999999" customHeight="1">
      <c r="B71" s="140"/>
      <c r="C71" s="141"/>
      <c r="D71" s="142" t="s">
        <v>252</v>
      </c>
      <c r="E71" s="143"/>
      <c r="F71" s="143"/>
      <c r="G71" s="143"/>
      <c r="H71" s="143"/>
      <c r="I71" s="144"/>
      <c r="J71" s="145">
        <f>J278</f>
        <v>0</v>
      </c>
      <c r="K71" s="141"/>
      <c r="L71" s="146"/>
    </row>
    <row r="72" spans="2:12" s="1" customFormat="1" ht="21.75" customHeight="1">
      <c r="B72" s="33"/>
      <c r="C72" s="34"/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6.95" customHeight="1">
      <c r="B73" s="45"/>
      <c r="C73" s="46"/>
      <c r="D73" s="46"/>
      <c r="E73" s="46"/>
      <c r="F73" s="46"/>
      <c r="G73" s="46"/>
      <c r="H73" s="46"/>
      <c r="I73" s="124"/>
      <c r="J73" s="46"/>
      <c r="K73" s="46"/>
      <c r="L73" s="37"/>
    </row>
    <row r="77" spans="2:12" s="1" customFormat="1" ht="6.95" customHeight="1">
      <c r="B77" s="47"/>
      <c r="C77" s="48"/>
      <c r="D77" s="48"/>
      <c r="E77" s="48"/>
      <c r="F77" s="48"/>
      <c r="G77" s="48"/>
      <c r="H77" s="48"/>
      <c r="I77" s="127"/>
      <c r="J77" s="48"/>
      <c r="K77" s="48"/>
      <c r="L77" s="37"/>
    </row>
    <row r="78" spans="2:12" s="1" customFormat="1" ht="24.95" customHeight="1">
      <c r="B78" s="33"/>
      <c r="C78" s="22" t="s">
        <v>153</v>
      </c>
      <c r="D78" s="34"/>
      <c r="E78" s="34"/>
      <c r="F78" s="34"/>
      <c r="G78" s="34"/>
      <c r="H78" s="34"/>
      <c r="I78" s="102"/>
      <c r="J78" s="34"/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2" customHeight="1">
      <c r="B80" s="33"/>
      <c r="C80" s="28" t="s">
        <v>16</v>
      </c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1" customFormat="1" ht="16.5" customHeight="1">
      <c r="B81" s="33"/>
      <c r="C81" s="34"/>
      <c r="D81" s="34"/>
      <c r="E81" s="299" t="str">
        <f>E7</f>
        <v>Hasičská zbrojnice s manipulačním prostorem a moderní zázemí technických služeb obce Líbeznice</v>
      </c>
      <c r="F81" s="300"/>
      <c r="G81" s="300"/>
      <c r="H81" s="300"/>
      <c r="I81" s="102"/>
      <c r="J81" s="34"/>
      <c r="K81" s="34"/>
      <c r="L81" s="37"/>
    </row>
    <row r="82" spans="2:65" s="1" customFormat="1" ht="12" customHeight="1">
      <c r="B82" s="33"/>
      <c r="C82" s="28" t="s">
        <v>143</v>
      </c>
      <c r="D82" s="34"/>
      <c r="E82" s="34"/>
      <c r="F82" s="34"/>
      <c r="G82" s="34"/>
      <c r="H82" s="34"/>
      <c r="I82" s="102"/>
      <c r="J82" s="34"/>
      <c r="K82" s="34"/>
      <c r="L82" s="37"/>
    </row>
    <row r="83" spans="2:65" s="1" customFormat="1" ht="16.5" customHeight="1">
      <c r="B83" s="33"/>
      <c r="C83" s="34"/>
      <c r="D83" s="34"/>
      <c r="E83" s="271" t="str">
        <f>E9</f>
        <v>10 - SO 04 - KOMUNIKACE</v>
      </c>
      <c r="F83" s="270"/>
      <c r="G83" s="270"/>
      <c r="H83" s="270"/>
      <c r="I83" s="102"/>
      <c r="J83" s="34"/>
      <c r="K83" s="34"/>
      <c r="L83" s="37"/>
    </row>
    <row r="84" spans="2:65" s="1" customFormat="1" ht="6.95" customHeight="1">
      <c r="B84" s="33"/>
      <c r="C84" s="34"/>
      <c r="D84" s="34"/>
      <c r="E84" s="34"/>
      <c r="F84" s="34"/>
      <c r="G84" s="34"/>
      <c r="H84" s="34"/>
      <c r="I84" s="102"/>
      <c r="J84" s="34"/>
      <c r="K84" s="34"/>
      <c r="L84" s="37"/>
    </row>
    <row r="85" spans="2:65" s="1" customFormat="1" ht="12" customHeight="1">
      <c r="B85" s="33"/>
      <c r="C85" s="28" t="s">
        <v>22</v>
      </c>
      <c r="D85" s="34"/>
      <c r="E85" s="34"/>
      <c r="F85" s="26" t="str">
        <f>F12</f>
        <v>k.ú. Líbeznice</v>
      </c>
      <c r="G85" s="34"/>
      <c r="H85" s="34"/>
      <c r="I85" s="103" t="s">
        <v>24</v>
      </c>
      <c r="J85" s="54" t="str">
        <f>IF(J12="","",J12)</f>
        <v>30. 10. 2018</v>
      </c>
      <c r="K85" s="34"/>
      <c r="L85" s="37"/>
    </row>
    <row r="86" spans="2:65" s="1" customFormat="1" ht="6.95" customHeight="1">
      <c r="B86" s="33"/>
      <c r="C86" s="34"/>
      <c r="D86" s="34"/>
      <c r="E86" s="34"/>
      <c r="F86" s="34"/>
      <c r="G86" s="34"/>
      <c r="H86" s="34"/>
      <c r="I86" s="102"/>
      <c r="J86" s="34"/>
      <c r="K86" s="34"/>
      <c r="L86" s="37"/>
    </row>
    <row r="87" spans="2:65" s="1" customFormat="1" ht="13.7" customHeight="1">
      <c r="B87" s="33"/>
      <c r="C87" s="28" t="s">
        <v>26</v>
      </c>
      <c r="D87" s="34"/>
      <c r="E87" s="34"/>
      <c r="F87" s="26" t="str">
        <f>E15</f>
        <v>Obec Líbeznice</v>
      </c>
      <c r="G87" s="34"/>
      <c r="H87" s="34"/>
      <c r="I87" s="103" t="s">
        <v>32</v>
      </c>
      <c r="J87" s="31" t="str">
        <f>E21</f>
        <v>Atelier RENO spol.s.r.o.</v>
      </c>
      <c r="K87" s="34"/>
      <c r="L87" s="37"/>
    </row>
    <row r="88" spans="2:65" s="1" customFormat="1" ht="13.7" customHeight="1">
      <c r="B88" s="33"/>
      <c r="C88" s="28" t="s">
        <v>30</v>
      </c>
      <c r="D88" s="34"/>
      <c r="E88" s="34"/>
      <c r="F88" s="26" t="str">
        <f>IF(E18="","",E18)</f>
        <v>Vyplň údaj</v>
      </c>
      <c r="G88" s="34"/>
      <c r="H88" s="34"/>
      <c r="I88" s="103" t="s">
        <v>35</v>
      </c>
      <c r="J88" s="31" t="str">
        <f>E24</f>
        <v>Vladimír Mrázek</v>
      </c>
      <c r="K88" s="34"/>
      <c r="L88" s="37"/>
    </row>
    <row r="89" spans="2:65" s="1" customFormat="1" ht="10.35" customHeight="1">
      <c r="B89" s="33"/>
      <c r="C89" s="34"/>
      <c r="D89" s="34"/>
      <c r="E89" s="34"/>
      <c r="F89" s="34"/>
      <c r="G89" s="34"/>
      <c r="H89" s="34"/>
      <c r="I89" s="102"/>
      <c r="J89" s="34"/>
      <c r="K89" s="34"/>
      <c r="L89" s="37"/>
    </row>
    <row r="90" spans="2:65" s="9" customFormat="1" ht="29.25" customHeight="1">
      <c r="B90" s="147"/>
      <c r="C90" s="148" t="s">
        <v>154</v>
      </c>
      <c r="D90" s="149" t="s">
        <v>58</v>
      </c>
      <c r="E90" s="149" t="s">
        <v>54</v>
      </c>
      <c r="F90" s="149" t="s">
        <v>55</v>
      </c>
      <c r="G90" s="149" t="s">
        <v>155</v>
      </c>
      <c r="H90" s="149" t="s">
        <v>156</v>
      </c>
      <c r="I90" s="150" t="s">
        <v>157</v>
      </c>
      <c r="J90" s="149" t="s">
        <v>147</v>
      </c>
      <c r="K90" s="151" t="s">
        <v>158</v>
      </c>
      <c r="L90" s="152"/>
      <c r="M90" s="63" t="s">
        <v>1</v>
      </c>
      <c r="N90" s="64" t="s">
        <v>43</v>
      </c>
      <c r="O90" s="64" t="s">
        <v>159</v>
      </c>
      <c r="P90" s="64" t="s">
        <v>160</v>
      </c>
      <c r="Q90" s="64" t="s">
        <v>161</v>
      </c>
      <c r="R90" s="64" t="s">
        <v>162</v>
      </c>
      <c r="S90" s="64" t="s">
        <v>163</v>
      </c>
      <c r="T90" s="65" t="s">
        <v>164</v>
      </c>
    </row>
    <row r="91" spans="2:65" s="1" customFormat="1" ht="22.9" customHeight="1">
      <c r="B91" s="33"/>
      <c r="C91" s="70" t="s">
        <v>165</v>
      </c>
      <c r="D91" s="34"/>
      <c r="E91" s="34"/>
      <c r="F91" s="34"/>
      <c r="G91" s="34"/>
      <c r="H91" s="34"/>
      <c r="I91" s="102"/>
      <c r="J91" s="153">
        <f>BK91</f>
        <v>0</v>
      </c>
      <c r="K91" s="34"/>
      <c r="L91" s="37"/>
      <c r="M91" s="66"/>
      <c r="N91" s="67"/>
      <c r="O91" s="67"/>
      <c r="P91" s="154">
        <f>P92+P277</f>
        <v>0</v>
      </c>
      <c r="Q91" s="67"/>
      <c r="R91" s="154">
        <f>R92+R277</f>
        <v>378.20633608000003</v>
      </c>
      <c r="S91" s="67"/>
      <c r="T91" s="155">
        <f>T92+T277</f>
        <v>43.193000000000005</v>
      </c>
      <c r="AT91" s="16" t="s">
        <v>72</v>
      </c>
      <c r="AU91" s="16" t="s">
        <v>149</v>
      </c>
      <c r="BK91" s="156">
        <f>BK92+BK277</f>
        <v>0</v>
      </c>
    </row>
    <row r="92" spans="2:65" s="10" customFormat="1" ht="25.9" customHeight="1">
      <c r="B92" s="157"/>
      <c r="C92" s="158"/>
      <c r="D92" s="159" t="s">
        <v>72</v>
      </c>
      <c r="E92" s="160" t="s">
        <v>193</v>
      </c>
      <c r="F92" s="160" t="s">
        <v>194</v>
      </c>
      <c r="G92" s="158"/>
      <c r="H92" s="158"/>
      <c r="I92" s="161"/>
      <c r="J92" s="162">
        <f>BK92</f>
        <v>0</v>
      </c>
      <c r="K92" s="158"/>
      <c r="L92" s="163"/>
      <c r="M92" s="164"/>
      <c r="N92" s="165"/>
      <c r="O92" s="165"/>
      <c r="P92" s="166">
        <f>P93+P125+P137+P143+P151+P238+P248+P269+P275</f>
        <v>0</v>
      </c>
      <c r="Q92" s="165"/>
      <c r="R92" s="166">
        <f>R93+R125+R137+R143+R151+R238+R248+R269+R275</f>
        <v>378.10154448000003</v>
      </c>
      <c r="S92" s="165"/>
      <c r="T92" s="167">
        <f>T93+T125+T137+T143+T151+T238+T248+T269+T275</f>
        <v>43.193000000000005</v>
      </c>
      <c r="AR92" s="168" t="s">
        <v>81</v>
      </c>
      <c r="AT92" s="169" t="s">
        <v>72</v>
      </c>
      <c r="AU92" s="169" t="s">
        <v>73</v>
      </c>
      <c r="AY92" s="168" t="s">
        <v>169</v>
      </c>
      <c r="BK92" s="170">
        <f>BK93+BK125+BK137+BK143+BK151+BK238+BK248+BK269+BK275</f>
        <v>0</v>
      </c>
    </row>
    <row r="93" spans="2:65" s="10" customFormat="1" ht="22.9" customHeight="1">
      <c r="B93" s="157"/>
      <c r="C93" s="158"/>
      <c r="D93" s="159" t="s">
        <v>72</v>
      </c>
      <c r="E93" s="171" t="s">
        <v>81</v>
      </c>
      <c r="F93" s="171" t="s">
        <v>195</v>
      </c>
      <c r="G93" s="158"/>
      <c r="H93" s="158"/>
      <c r="I93" s="161"/>
      <c r="J93" s="172">
        <f>BK93</f>
        <v>0</v>
      </c>
      <c r="K93" s="158"/>
      <c r="L93" s="163"/>
      <c r="M93" s="164"/>
      <c r="N93" s="165"/>
      <c r="O93" s="165"/>
      <c r="P93" s="166">
        <f>SUM(P94:P124)</f>
        <v>0</v>
      </c>
      <c r="Q93" s="165"/>
      <c r="R93" s="166">
        <f>SUM(R94:R124)</f>
        <v>1.0800000000000001E-2</v>
      </c>
      <c r="S93" s="165"/>
      <c r="T93" s="167">
        <f>SUM(T94:T124)</f>
        <v>43.193000000000005</v>
      </c>
      <c r="AR93" s="168" t="s">
        <v>81</v>
      </c>
      <c r="AT93" s="169" t="s">
        <v>72</v>
      </c>
      <c r="AU93" s="169" t="s">
        <v>81</v>
      </c>
      <c r="AY93" s="168" t="s">
        <v>169</v>
      </c>
      <c r="BK93" s="170">
        <f>SUM(BK94:BK124)</f>
        <v>0</v>
      </c>
    </row>
    <row r="94" spans="2:65" s="1" customFormat="1" ht="16.5" customHeight="1">
      <c r="B94" s="33"/>
      <c r="C94" s="173" t="s">
        <v>81</v>
      </c>
      <c r="D94" s="173" t="s">
        <v>172</v>
      </c>
      <c r="E94" s="174" t="s">
        <v>1894</v>
      </c>
      <c r="F94" s="175" t="s">
        <v>1895</v>
      </c>
      <c r="G94" s="176" t="s">
        <v>198</v>
      </c>
      <c r="H94" s="177">
        <v>216</v>
      </c>
      <c r="I94" s="178"/>
      <c r="J94" s="179">
        <f t="shared" ref="J94:J99" si="0">ROUND(I94*H94,2)</f>
        <v>0</v>
      </c>
      <c r="K94" s="175" t="s">
        <v>1</v>
      </c>
      <c r="L94" s="37"/>
      <c r="M94" s="180" t="s">
        <v>1</v>
      </c>
      <c r="N94" s="181" t="s">
        <v>44</v>
      </c>
      <c r="O94" s="59"/>
      <c r="P94" s="182">
        <f t="shared" ref="P94:P99" si="1">O94*H94</f>
        <v>0</v>
      </c>
      <c r="Q94" s="182">
        <v>5.0000000000000002E-5</v>
      </c>
      <c r="R94" s="182">
        <f t="shared" ref="R94:R99" si="2">Q94*H94</f>
        <v>1.0800000000000001E-2</v>
      </c>
      <c r="S94" s="182">
        <v>0.153</v>
      </c>
      <c r="T94" s="183">
        <f t="shared" ref="T94:T99" si="3">S94*H94</f>
        <v>33.048000000000002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ref="BE94:BE99" si="4">IF(N94="základní",J94,0)</f>
        <v>0</v>
      </c>
      <c r="BF94" s="184">
        <f t="shared" ref="BF94:BF99" si="5">IF(N94="snížená",J94,0)</f>
        <v>0</v>
      </c>
      <c r="BG94" s="184">
        <f t="shared" ref="BG94:BG99" si="6">IF(N94="zákl. přenesená",J94,0)</f>
        <v>0</v>
      </c>
      <c r="BH94" s="184">
        <f t="shared" ref="BH94:BH99" si="7">IF(N94="sníž. přenesená",J94,0)</f>
        <v>0</v>
      </c>
      <c r="BI94" s="184">
        <f t="shared" ref="BI94:BI99" si="8">IF(N94="nulová",J94,0)</f>
        <v>0</v>
      </c>
      <c r="BJ94" s="16" t="s">
        <v>81</v>
      </c>
      <c r="BK94" s="184">
        <f t="shared" ref="BK94:BK99" si="9">ROUND(I94*H94,2)</f>
        <v>0</v>
      </c>
      <c r="BL94" s="16" t="s">
        <v>199</v>
      </c>
      <c r="BM94" s="16" t="s">
        <v>1896</v>
      </c>
    </row>
    <row r="95" spans="2:65" s="1" customFormat="1" ht="16.5" customHeight="1">
      <c r="B95" s="33"/>
      <c r="C95" s="173" t="s">
        <v>83</v>
      </c>
      <c r="D95" s="173" t="s">
        <v>172</v>
      </c>
      <c r="E95" s="174" t="s">
        <v>1897</v>
      </c>
      <c r="F95" s="175" t="s">
        <v>1898</v>
      </c>
      <c r="G95" s="176" t="s">
        <v>198</v>
      </c>
      <c r="H95" s="177">
        <v>216</v>
      </c>
      <c r="I95" s="178"/>
      <c r="J95" s="179">
        <f t="shared" si="0"/>
        <v>0</v>
      </c>
      <c r="K95" s="175" t="s">
        <v>1</v>
      </c>
      <c r="L95" s="37"/>
      <c r="M95" s="180" t="s">
        <v>1</v>
      </c>
      <c r="N95" s="181" t="s">
        <v>44</v>
      </c>
      <c r="O95" s="59"/>
      <c r="P95" s="182">
        <f t="shared" si="1"/>
        <v>0</v>
      </c>
      <c r="Q95" s="182">
        <v>0</v>
      </c>
      <c r="R95" s="182">
        <f t="shared" si="2"/>
        <v>0</v>
      </c>
      <c r="S95" s="182">
        <v>0</v>
      </c>
      <c r="T95" s="183">
        <f t="shared" si="3"/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199</v>
      </c>
      <c r="BM95" s="16" t="s">
        <v>1899</v>
      </c>
    </row>
    <row r="96" spans="2:65" s="1" customFormat="1" ht="16.5" customHeight="1">
      <c r="B96" s="33"/>
      <c r="C96" s="173" t="s">
        <v>184</v>
      </c>
      <c r="D96" s="173" t="s">
        <v>172</v>
      </c>
      <c r="E96" s="174" t="s">
        <v>1900</v>
      </c>
      <c r="F96" s="175" t="s">
        <v>1901</v>
      </c>
      <c r="G96" s="176" t="s">
        <v>301</v>
      </c>
      <c r="H96" s="177">
        <v>49</v>
      </c>
      <c r="I96" s="178"/>
      <c r="J96" s="179">
        <f t="shared" si="0"/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 t="shared" si="1"/>
        <v>0</v>
      </c>
      <c r="Q96" s="182">
        <v>0</v>
      </c>
      <c r="R96" s="182">
        <f t="shared" si="2"/>
        <v>0</v>
      </c>
      <c r="S96" s="182">
        <v>0.20499999999999999</v>
      </c>
      <c r="T96" s="183">
        <f t="shared" si="3"/>
        <v>10.045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199</v>
      </c>
      <c r="BM96" s="16" t="s">
        <v>1902</v>
      </c>
    </row>
    <row r="97" spans="2:65" s="1" customFormat="1" ht="16.5" customHeight="1">
      <c r="B97" s="33"/>
      <c r="C97" s="173" t="s">
        <v>199</v>
      </c>
      <c r="D97" s="173" t="s">
        <v>172</v>
      </c>
      <c r="E97" s="174" t="s">
        <v>1903</v>
      </c>
      <c r="F97" s="175" t="s">
        <v>1904</v>
      </c>
      <c r="G97" s="176" t="s">
        <v>444</v>
      </c>
      <c r="H97" s="177">
        <v>2</v>
      </c>
      <c r="I97" s="178"/>
      <c r="J97" s="179">
        <f t="shared" si="0"/>
        <v>0</v>
      </c>
      <c r="K97" s="175" t="s">
        <v>1</v>
      </c>
      <c r="L97" s="37"/>
      <c r="M97" s="180" t="s">
        <v>1</v>
      </c>
      <c r="N97" s="181" t="s">
        <v>44</v>
      </c>
      <c r="O97" s="59"/>
      <c r="P97" s="182">
        <f t="shared" si="1"/>
        <v>0</v>
      </c>
      <c r="Q97" s="182">
        <v>0</v>
      </c>
      <c r="R97" s="182">
        <f t="shared" si="2"/>
        <v>0</v>
      </c>
      <c r="S97" s="182">
        <v>0.05</v>
      </c>
      <c r="T97" s="183">
        <f t="shared" si="3"/>
        <v>0.1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199</v>
      </c>
      <c r="BM97" s="16" t="s">
        <v>1905</v>
      </c>
    </row>
    <row r="98" spans="2:65" s="1" customFormat="1" ht="16.5" customHeight="1">
      <c r="B98" s="33"/>
      <c r="C98" s="173" t="s">
        <v>168</v>
      </c>
      <c r="D98" s="173" t="s">
        <v>172</v>
      </c>
      <c r="E98" s="174" t="s">
        <v>1906</v>
      </c>
      <c r="F98" s="175" t="s">
        <v>1907</v>
      </c>
      <c r="G98" s="176" t="s">
        <v>208</v>
      </c>
      <c r="H98" s="177">
        <v>98</v>
      </c>
      <c r="I98" s="178"/>
      <c r="J98" s="179">
        <f t="shared" si="0"/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 t="shared" si="1"/>
        <v>0</v>
      </c>
      <c r="Q98" s="182">
        <v>0</v>
      </c>
      <c r="R98" s="182">
        <f t="shared" si="2"/>
        <v>0</v>
      </c>
      <c r="S98" s="182">
        <v>0</v>
      </c>
      <c r="T98" s="183">
        <f t="shared" si="3"/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199</v>
      </c>
      <c r="BM98" s="16" t="s">
        <v>1908</v>
      </c>
    </row>
    <row r="99" spans="2:65" s="1" customFormat="1" ht="16.5" customHeight="1">
      <c r="B99" s="33"/>
      <c r="C99" s="173" t="s">
        <v>221</v>
      </c>
      <c r="D99" s="173" t="s">
        <v>172</v>
      </c>
      <c r="E99" s="174" t="s">
        <v>264</v>
      </c>
      <c r="F99" s="175" t="s">
        <v>265</v>
      </c>
      <c r="G99" s="176" t="s">
        <v>208</v>
      </c>
      <c r="H99" s="177">
        <v>273</v>
      </c>
      <c r="I99" s="178"/>
      <c r="J99" s="179">
        <f t="shared" si="0"/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 t="shared" si="1"/>
        <v>0</v>
      </c>
      <c r="Q99" s="182">
        <v>0</v>
      </c>
      <c r="R99" s="182">
        <f t="shared" si="2"/>
        <v>0</v>
      </c>
      <c r="S99" s="182">
        <v>0</v>
      </c>
      <c r="T99" s="183">
        <f t="shared" si="3"/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81</v>
      </c>
      <c r="BK99" s="184">
        <f t="shared" si="9"/>
        <v>0</v>
      </c>
      <c r="BL99" s="16" t="s">
        <v>199</v>
      </c>
      <c r="BM99" s="16" t="s">
        <v>1909</v>
      </c>
    </row>
    <row r="100" spans="2:65" s="1" customFormat="1" ht="19.5">
      <c r="B100" s="33"/>
      <c r="C100" s="34"/>
      <c r="D100" s="185" t="s">
        <v>187</v>
      </c>
      <c r="E100" s="34"/>
      <c r="F100" s="186" t="s">
        <v>1910</v>
      </c>
      <c r="G100" s="34"/>
      <c r="H100" s="34"/>
      <c r="I100" s="102"/>
      <c r="J100" s="34"/>
      <c r="K100" s="34"/>
      <c r="L100" s="37"/>
      <c r="M100" s="212"/>
      <c r="N100" s="59"/>
      <c r="O100" s="59"/>
      <c r="P100" s="59"/>
      <c r="Q100" s="59"/>
      <c r="R100" s="59"/>
      <c r="S100" s="59"/>
      <c r="T100" s="60"/>
      <c r="AT100" s="16" t="s">
        <v>187</v>
      </c>
      <c r="AU100" s="16" t="s">
        <v>83</v>
      </c>
    </row>
    <row r="101" spans="2:65" s="11" customFormat="1" ht="11.25">
      <c r="B101" s="190"/>
      <c r="C101" s="191"/>
      <c r="D101" s="185" t="s">
        <v>201</v>
      </c>
      <c r="E101" s="192" t="s">
        <v>1</v>
      </c>
      <c r="F101" s="193" t="s">
        <v>1911</v>
      </c>
      <c r="G101" s="191"/>
      <c r="H101" s="194">
        <v>273</v>
      </c>
      <c r="I101" s="195"/>
      <c r="J101" s="191"/>
      <c r="K101" s="191"/>
      <c r="L101" s="196"/>
      <c r="M101" s="197"/>
      <c r="N101" s="198"/>
      <c r="O101" s="198"/>
      <c r="P101" s="198"/>
      <c r="Q101" s="198"/>
      <c r="R101" s="198"/>
      <c r="S101" s="198"/>
      <c r="T101" s="199"/>
      <c r="AT101" s="200" t="s">
        <v>201</v>
      </c>
      <c r="AU101" s="200" t="s">
        <v>83</v>
      </c>
      <c r="AV101" s="11" t="s">
        <v>83</v>
      </c>
      <c r="AW101" s="11" t="s">
        <v>34</v>
      </c>
      <c r="AX101" s="11" t="s">
        <v>81</v>
      </c>
      <c r="AY101" s="200" t="s">
        <v>169</v>
      </c>
    </row>
    <row r="102" spans="2:65" s="1" customFormat="1" ht="16.5" customHeight="1">
      <c r="B102" s="33"/>
      <c r="C102" s="173" t="s">
        <v>229</v>
      </c>
      <c r="D102" s="173" t="s">
        <v>172</v>
      </c>
      <c r="E102" s="174" t="s">
        <v>268</v>
      </c>
      <c r="F102" s="175" t="s">
        <v>269</v>
      </c>
      <c r="G102" s="176" t="s">
        <v>208</v>
      </c>
      <c r="H102" s="177">
        <v>371</v>
      </c>
      <c r="I102" s="178"/>
      <c r="J102" s="179">
        <f>ROUND(I102*H102,2)</f>
        <v>0</v>
      </c>
      <c r="K102" s="175" t="s">
        <v>176</v>
      </c>
      <c r="L102" s="37"/>
      <c r="M102" s="180" t="s">
        <v>1</v>
      </c>
      <c r="N102" s="181" t="s">
        <v>44</v>
      </c>
      <c r="O102" s="59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AR102" s="16" t="s">
        <v>199</v>
      </c>
      <c r="AT102" s="16" t="s">
        <v>172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1912</v>
      </c>
    </row>
    <row r="103" spans="2:65" s="11" customFormat="1" ht="11.25">
      <c r="B103" s="190"/>
      <c r="C103" s="191"/>
      <c r="D103" s="185" t="s">
        <v>201</v>
      </c>
      <c r="E103" s="192" t="s">
        <v>1</v>
      </c>
      <c r="F103" s="193" t="s">
        <v>1913</v>
      </c>
      <c r="G103" s="191"/>
      <c r="H103" s="194">
        <v>371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201</v>
      </c>
      <c r="AU103" s="200" t="s">
        <v>83</v>
      </c>
      <c r="AV103" s="11" t="s">
        <v>83</v>
      </c>
      <c r="AW103" s="11" t="s">
        <v>34</v>
      </c>
      <c r="AX103" s="11" t="s">
        <v>81</v>
      </c>
      <c r="AY103" s="200" t="s">
        <v>169</v>
      </c>
    </row>
    <row r="104" spans="2:65" s="1" customFormat="1" ht="16.5" customHeight="1">
      <c r="B104" s="33"/>
      <c r="C104" s="173" t="s">
        <v>233</v>
      </c>
      <c r="D104" s="173" t="s">
        <v>172</v>
      </c>
      <c r="E104" s="174" t="s">
        <v>1158</v>
      </c>
      <c r="F104" s="175" t="s">
        <v>1159</v>
      </c>
      <c r="G104" s="176" t="s">
        <v>208</v>
      </c>
      <c r="H104" s="177">
        <v>2.34</v>
      </c>
      <c r="I104" s="178"/>
      <c r="J104" s="179">
        <f>ROUND(I104*H104,2)</f>
        <v>0</v>
      </c>
      <c r="K104" s="175" t="s">
        <v>176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1914</v>
      </c>
    </row>
    <row r="105" spans="2:65" s="11" customFormat="1" ht="11.25">
      <c r="B105" s="190"/>
      <c r="C105" s="191"/>
      <c r="D105" s="185" t="s">
        <v>201</v>
      </c>
      <c r="E105" s="192" t="s">
        <v>1</v>
      </c>
      <c r="F105" s="193" t="s">
        <v>1915</v>
      </c>
      <c r="G105" s="191"/>
      <c r="H105" s="194">
        <v>2.34</v>
      </c>
      <c r="I105" s="195"/>
      <c r="J105" s="191"/>
      <c r="K105" s="191"/>
      <c r="L105" s="196"/>
      <c r="M105" s="197"/>
      <c r="N105" s="198"/>
      <c r="O105" s="198"/>
      <c r="P105" s="198"/>
      <c r="Q105" s="198"/>
      <c r="R105" s="198"/>
      <c r="S105" s="198"/>
      <c r="T105" s="199"/>
      <c r="AT105" s="200" t="s">
        <v>201</v>
      </c>
      <c r="AU105" s="200" t="s">
        <v>83</v>
      </c>
      <c r="AV105" s="11" t="s">
        <v>83</v>
      </c>
      <c r="AW105" s="11" t="s">
        <v>34</v>
      </c>
      <c r="AX105" s="11" t="s">
        <v>81</v>
      </c>
      <c r="AY105" s="200" t="s">
        <v>169</v>
      </c>
    </row>
    <row r="106" spans="2:65" s="1" customFormat="1" ht="16.5" customHeight="1">
      <c r="B106" s="33"/>
      <c r="C106" s="173" t="s">
        <v>237</v>
      </c>
      <c r="D106" s="173" t="s">
        <v>172</v>
      </c>
      <c r="E106" s="174" t="s">
        <v>1162</v>
      </c>
      <c r="F106" s="175" t="s">
        <v>1163</v>
      </c>
      <c r="G106" s="176" t="s">
        <v>208</v>
      </c>
      <c r="H106" s="177">
        <v>2.34</v>
      </c>
      <c r="I106" s="178"/>
      <c r="J106" s="179">
        <f>ROUND(I106*H106,2)</f>
        <v>0</v>
      </c>
      <c r="K106" s="175" t="s">
        <v>176</v>
      </c>
      <c r="L106" s="37"/>
      <c r="M106" s="180" t="s">
        <v>1</v>
      </c>
      <c r="N106" s="181" t="s">
        <v>44</v>
      </c>
      <c r="O106" s="59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AR106" s="16" t="s">
        <v>199</v>
      </c>
      <c r="AT106" s="16" t="s">
        <v>172</v>
      </c>
      <c r="AU106" s="16" t="s">
        <v>83</v>
      </c>
      <c r="AY106" s="16" t="s">
        <v>169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81</v>
      </c>
      <c r="BK106" s="184">
        <f>ROUND(I106*H106,2)</f>
        <v>0</v>
      </c>
      <c r="BL106" s="16" t="s">
        <v>199</v>
      </c>
      <c r="BM106" s="16" t="s">
        <v>1916</v>
      </c>
    </row>
    <row r="107" spans="2:65" s="1" customFormat="1" ht="16.5" customHeight="1">
      <c r="B107" s="33"/>
      <c r="C107" s="173" t="s">
        <v>108</v>
      </c>
      <c r="D107" s="173" t="s">
        <v>172</v>
      </c>
      <c r="E107" s="174" t="s">
        <v>1917</v>
      </c>
      <c r="F107" s="175" t="s">
        <v>1918</v>
      </c>
      <c r="G107" s="176" t="s">
        <v>301</v>
      </c>
      <c r="H107" s="177">
        <v>45</v>
      </c>
      <c r="I107" s="178"/>
      <c r="J107" s="179">
        <f>ROUND(I107*H107,2)</f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AR107" s="16" t="s">
        <v>199</v>
      </c>
      <c r="AT107" s="16" t="s">
        <v>172</v>
      </c>
      <c r="AU107" s="16" t="s">
        <v>83</v>
      </c>
      <c r="AY107" s="16" t="s">
        <v>169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6" t="s">
        <v>81</v>
      </c>
      <c r="BK107" s="184">
        <f>ROUND(I107*H107,2)</f>
        <v>0</v>
      </c>
      <c r="BL107" s="16" t="s">
        <v>199</v>
      </c>
      <c r="BM107" s="16" t="s">
        <v>1919</v>
      </c>
    </row>
    <row r="108" spans="2:65" s="1" customFormat="1" ht="16.5" customHeight="1">
      <c r="B108" s="33"/>
      <c r="C108" s="173" t="s">
        <v>111</v>
      </c>
      <c r="D108" s="173" t="s">
        <v>172</v>
      </c>
      <c r="E108" s="174" t="s">
        <v>213</v>
      </c>
      <c r="F108" s="175" t="s">
        <v>214</v>
      </c>
      <c r="G108" s="176" t="s">
        <v>208</v>
      </c>
      <c r="H108" s="177">
        <v>382.34</v>
      </c>
      <c r="I108" s="178"/>
      <c r="J108" s="179">
        <f>ROUND(I108*H108,2)</f>
        <v>0</v>
      </c>
      <c r="K108" s="175" t="s">
        <v>176</v>
      </c>
      <c r="L108" s="37"/>
      <c r="M108" s="180" t="s">
        <v>1</v>
      </c>
      <c r="N108" s="181" t="s">
        <v>44</v>
      </c>
      <c r="O108" s="59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AR108" s="16" t="s">
        <v>199</v>
      </c>
      <c r="AT108" s="16" t="s">
        <v>172</v>
      </c>
      <c r="AU108" s="16" t="s">
        <v>83</v>
      </c>
      <c r="AY108" s="16" t="s">
        <v>169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81</v>
      </c>
      <c r="BK108" s="184">
        <f>ROUND(I108*H108,2)</f>
        <v>0</v>
      </c>
      <c r="BL108" s="16" t="s">
        <v>199</v>
      </c>
      <c r="BM108" s="16" t="s">
        <v>1920</v>
      </c>
    </row>
    <row r="109" spans="2:65" s="1" customFormat="1" ht="19.5">
      <c r="B109" s="33"/>
      <c r="C109" s="34"/>
      <c r="D109" s="185" t="s">
        <v>187</v>
      </c>
      <c r="E109" s="34"/>
      <c r="F109" s="186" t="s">
        <v>216</v>
      </c>
      <c r="G109" s="34"/>
      <c r="H109" s="34"/>
      <c r="I109" s="102"/>
      <c r="J109" s="34"/>
      <c r="K109" s="34"/>
      <c r="L109" s="37"/>
      <c r="M109" s="212"/>
      <c r="N109" s="59"/>
      <c r="O109" s="59"/>
      <c r="P109" s="59"/>
      <c r="Q109" s="59"/>
      <c r="R109" s="59"/>
      <c r="S109" s="59"/>
      <c r="T109" s="60"/>
      <c r="AT109" s="16" t="s">
        <v>187</v>
      </c>
      <c r="AU109" s="16" t="s">
        <v>83</v>
      </c>
    </row>
    <row r="110" spans="2:65" s="11" customFormat="1" ht="11.25">
      <c r="B110" s="190"/>
      <c r="C110" s="191"/>
      <c r="D110" s="185" t="s">
        <v>201</v>
      </c>
      <c r="E110" s="192" t="s">
        <v>1</v>
      </c>
      <c r="F110" s="193" t="s">
        <v>1921</v>
      </c>
      <c r="G110" s="191"/>
      <c r="H110" s="194">
        <v>380</v>
      </c>
      <c r="I110" s="195"/>
      <c r="J110" s="191"/>
      <c r="K110" s="191"/>
      <c r="L110" s="196"/>
      <c r="M110" s="197"/>
      <c r="N110" s="198"/>
      <c r="O110" s="198"/>
      <c r="P110" s="198"/>
      <c r="Q110" s="198"/>
      <c r="R110" s="198"/>
      <c r="S110" s="198"/>
      <c r="T110" s="199"/>
      <c r="AT110" s="200" t="s">
        <v>201</v>
      </c>
      <c r="AU110" s="200" t="s">
        <v>83</v>
      </c>
      <c r="AV110" s="11" t="s">
        <v>83</v>
      </c>
      <c r="AW110" s="11" t="s">
        <v>34</v>
      </c>
      <c r="AX110" s="11" t="s">
        <v>73</v>
      </c>
      <c r="AY110" s="200" t="s">
        <v>169</v>
      </c>
    </row>
    <row r="111" spans="2:65" s="11" customFormat="1" ht="11.25">
      <c r="B111" s="190"/>
      <c r="C111" s="191"/>
      <c r="D111" s="185" t="s">
        <v>201</v>
      </c>
      <c r="E111" s="192" t="s">
        <v>1</v>
      </c>
      <c r="F111" s="193" t="s">
        <v>1922</v>
      </c>
      <c r="G111" s="191"/>
      <c r="H111" s="194">
        <v>2.34</v>
      </c>
      <c r="I111" s="195"/>
      <c r="J111" s="191"/>
      <c r="K111" s="191"/>
      <c r="L111" s="196"/>
      <c r="M111" s="197"/>
      <c r="N111" s="198"/>
      <c r="O111" s="198"/>
      <c r="P111" s="198"/>
      <c r="Q111" s="198"/>
      <c r="R111" s="198"/>
      <c r="S111" s="198"/>
      <c r="T111" s="199"/>
      <c r="AT111" s="200" t="s">
        <v>201</v>
      </c>
      <c r="AU111" s="200" t="s">
        <v>83</v>
      </c>
      <c r="AV111" s="11" t="s">
        <v>83</v>
      </c>
      <c r="AW111" s="11" t="s">
        <v>34</v>
      </c>
      <c r="AX111" s="11" t="s">
        <v>73</v>
      </c>
      <c r="AY111" s="200" t="s">
        <v>169</v>
      </c>
    </row>
    <row r="112" spans="2:65" s="12" customFormat="1" ht="11.25">
      <c r="B112" s="201"/>
      <c r="C112" s="202"/>
      <c r="D112" s="185" t="s">
        <v>201</v>
      </c>
      <c r="E112" s="203" t="s">
        <v>1</v>
      </c>
      <c r="F112" s="204" t="s">
        <v>212</v>
      </c>
      <c r="G112" s="202"/>
      <c r="H112" s="205">
        <v>382.34</v>
      </c>
      <c r="I112" s="206"/>
      <c r="J112" s="202"/>
      <c r="K112" s="202"/>
      <c r="L112" s="207"/>
      <c r="M112" s="208"/>
      <c r="N112" s="209"/>
      <c r="O112" s="209"/>
      <c r="P112" s="209"/>
      <c r="Q112" s="209"/>
      <c r="R112" s="209"/>
      <c r="S112" s="209"/>
      <c r="T112" s="210"/>
      <c r="AT112" s="211" t="s">
        <v>201</v>
      </c>
      <c r="AU112" s="211" t="s">
        <v>83</v>
      </c>
      <c r="AV112" s="12" t="s">
        <v>199</v>
      </c>
      <c r="AW112" s="12" t="s">
        <v>34</v>
      </c>
      <c r="AX112" s="12" t="s">
        <v>81</v>
      </c>
      <c r="AY112" s="211" t="s">
        <v>169</v>
      </c>
    </row>
    <row r="113" spans="2:65" s="1" customFormat="1" ht="16.5" customHeight="1">
      <c r="B113" s="33"/>
      <c r="C113" s="173" t="s">
        <v>114</v>
      </c>
      <c r="D113" s="173" t="s">
        <v>172</v>
      </c>
      <c r="E113" s="174" t="s">
        <v>213</v>
      </c>
      <c r="F113" s="175" t="s">
        <v>214</v>
      </c>
      <c r="G113" s="176" t="s">
        <v>208</v>
      </c>
      <c r="H113" s="177">
        <v>143.96</v>
      </c>
      <c r="I113" s="178"/>
      <c r="J113" s="179">
        <f>ROUND(I113*H113,2)</f>
        <v>0</v>
      </c>
      <c r="K113" s="175" t="s">
        <v>176</v>
      </c>
      <c r="L113" s="37"/>
      <c r="M113" s="180" t="s">
        <v>1</v>
      </c>
      <c r="N113" s="181" t="s">
        <v>44</v>
      </c>
      <c r="O113" s="59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81</v>
      </c>
      <c r="BK113" s="184">
        <f>ROUND(I113*H113,2)</f>
        <v>0</v>
      </c>
      <c r="BL113" s="16" t="s">
        <v>199</v>
      </c>
      <c r="BM113" s="16" t="s">
        <v>1923</v>
      </c>
    </row>
    <row r="114" spans="2:65" s="1" customFormat="1" ht="19.5">
      <c r="B114" s="33"/>
      <c r="C114" s="34"/>
      <c r="D114" s="185" t="s">
        <v>187</v>
      </c>
      <c r="E114" s="34"/>
      <c r="F114" s="186" t="s">
        <v>1924</v>
      </c>
      <c r="G114" s="34"/>
      <c r="H114" s="34"/>
      <c r="I114" s="102"/>
      <c r="J114" s="34"/>
      <c r="K114" s="34"/>
      <c r="L114" s="37"/>
      <c r="M114" s="212"/>
      <c r="N114" s="59"/>
      <c r="O114" s="59"/>
      <c r="P114" s="59"/>
      <c r="Q114" s="59"/>
      <c r="R114" s="59"/>
      <c r="S114" s="59"/>
      <c r="T114" s="60"/>
      <c r="AT114" s="16" t="s">
        <v>187</v>
      </c>
      <c r="AU114" s="16" t="s">
        <v>83</v>
      </c>
    </row>
    <row r="115" spans="2:65" s="11" customFormat="1" ht="11.25">
      <c r="B115" s="190"/>
      <c r="C115" s="191"/>
      <c r="D115" s="185" t="s">
        <v>201</v>
      </c>
      <c r="E115" s="192" t="s">
        <v>1</v>
      </c>
      <c r="F115" s="193" t="s">
        <v>1925</v>
      </c>
      <c r="G115" s="191"/>
      <c r="H115" s="194">
        <v>143.96</v>
      </c>
      <c r="I115" s="195"/>
      <c r="J115" s="191"/>
      <c r="K115" s="191"/>
      <c r="L115" s="196"/>
      <c r="M115" s="197"/>
      <c r="N115" s="198"/>
      <c r="O115" s="198"/>
      <c r="P115" s="198"/>
      <c r="Q115" s="198"/>
      <c r="R115" s="198"/>
      <c r="S115" s="198"/>
      <c r="T115" s="199"/>
      <c r="AT115" s="200" t="s">
        <v>201</v>
      </c>
      <c r="AU115" s="200" t="s">
        <v>83</v>
      </c>
      <c r="AV115" s="11" t="s">
        <v>83</v>
      </c>
      <c r="AW115" s="11" t="s">
        <v>34</v>
      </c>
      <c r="AX115" s="11" t="s">
        <v>81</v>
      </c>
      <c r="AY115" s="200" t="s">
        <v>169</v>
      </c>
    </row>
    <row r="116" spans="2:65" s="1" customFormat="1" ht="16.5" customHeight="1">
      <c r="B116" s="33"/>
      <c r="C116" s="173" t="s">
        <v>117</v>
      </c>
      <c r="D116" s="173" t="s">
        <v>172</v>
      </c>
      <c r="E116" s="174" t="s">
        <v>1926</v>
      </c>
      <c r="F116" s="175" t="s">
        <v>1927</v>
      </c>
      <c r="G116" s="176" t="s">
        <v>208</v>
      </c>
      <c r="H116" s="177">
        <v>143.96</v>
      </c>
      <c r="I116" s="178"/>
      <c r="J116" s="179">
        <f>ROUND(I116*H116,2)</f>
        <v>0</v>
      </c>
      <c r="K116" s="175" t="s">
        <v>176</v>
      </c>
      <c r="L116" s="37"/>
      <c r="M116" s="180" t="s">
        <v>1</v>
      </c>
      <c r="N116" s="181" t="s">
        <v>44</v>
      </c>
      <c r="O116" s="59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AR116" s="16" t="s">
        <v>199</v>
      </c>
      <c r="AT116" s="16" t="s">
        <v>172</v>
      </c>
      <c r="AU116" s="16" t="s">
        <v>83</v>
      </c>
      <c r="AY116" s="16" t="s">
        <v>169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81</v>
      </c>
      <c r="BK116" s="184">
        <f>ROUND(I116*H116,2)</f>
        <v>0</v>
      </c>
      <c r="BL116" s="16" t="s">
        <v>199</v>
      </c>
      <c r="BM116" s="16" t="s">
        <v>1928</v>
      </c>
    </row>
    <row r="117" spans="2:65" s="1" customFormat="1" ht="16.5" customHeight="1">
      <c r="B117" s="33"/>
      <c r="C117" s="173" t="s">
        <v>120</v>
      </c>
      <c r="D117" s="173" t="s">
        <v>172</v>
      </c>
      <c r="E117" s="174" t="s">
        <v>1929</v>
      </c>
      <c r="F117" s="175" t="s">
        <v>1930</v>
      </c>
      <c r="G117" s="176" t="s">
        <v>208</v>
      </c>
      <c r="H117" s="177">
        <v>140</v>
      </c>
      <c r="I117" s="178"/>
      <c r="J117" s="179">
        <f>ROUND(I117*H117,2)</f>
        <v>0</v>
      </c>
      <c r="K117" s="175" t="s">
        <v>176</v>
      </c>
      <c r="L117" s="37"/>
      <c r="M117" s="180" t="s">
        <v>1</v>
      </c>
      <c r="N117" s="181" t="s">
        <v>44</v>
      </c>
      <c r="O117" s="59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AR117" s="16" t="s">
        <v>199</v>
      </c>
      <c r="AT117" s="16" t="s">
        <v>172</v>
      </c>
      <c r="AU117" s="16" t="s">
        <v>83</v>
      </c>
      <c r="AY117" s="16" t="s">
        <v>169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81</v>
      </c>
      <c r="BK117" s="184">
        <f>ROUND(I117*H117,2)</f>
        <v>0</v>
      </c>
      <c r="BL117" s="16" t="s">
        <v>199</v>
      </c>
      <c r="BM117" s="16" t="s">
        <v>1931</v>
      </c>
    </row>
    <row r="118" spans="2:65" s="1" customFormat="1" ht="16.5" customHeight="1">
      <c r="B118" s="33"/>
      <c r="C118" s="173" t="s">
        <v>8</v>
      </c>
      <c r="D118" s="173" t="s">
        <v>172</v>
      </c>
      <c r="E118" s="174" t="s">
        <v>1932</v>
      </c>
      <c r="F118" s="175" t="s">
        <v>1933</v>
      </c>
      <c r="G118" s="176" t="s">
        <v>208</v>
      </c>
      <c r="H118" s="177">
        <v>3.96</v>
      </c>
      <c r="I118" s="178"/>
      <c r="J118" s="179">
        <f>ROUND(I118*H118,2)</f>
        <v>0</v>
      </c>
      <c r="K118" s="175" t="s">
        <v>176</v>
      </c>
      <c r="L118" s="37"/>
      <c r="M118" s="180" t="s">
        <v>1</v>
      </c>
      <c r="N118" s="181" t="s">
        <v>44</v>
      </c>
      <c r="O118" s="59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AR118" s="16" t="s">
        <v>199</v>
      </c>
      <c r="AT118" s="16" t="s">
        <v>172</v>
      </c>
      <c r="AU118" s="16" t="s">
        <v>83</v>
      </c>
      <c r="AY118" s="16" t="s">
        <v>169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6" t="s">
        <v>81</v>
      </c>
      <c r="BK118" s="184">
        <f>ROUND(I118*H118,2)</f>
        <v>0</v>
      </c>
      <c r="BL118" s="16" t="s">
        <v>199</v>
      </c>
      <c r="BM118" s="16" t="s">
        <v>1934</v>
      </c>
    </row>
    <row r="119" spans="2:65" s="11" customFormat="1" ht="11.25">
      <c r="B119" s="190"/>
      <c r="C119" s="191"/>
      <c r="D119" s="185" t="s">
        <v>201</v>
      </c>
      <c r="E119" s="192" t="s">
        <v>1</v>
      </c>
      <c r="F119" s="193" t="s">
        <v>1935</v>
      </c>
      <c r="G119" s="191"/>
      <c r="H119" s="194">
        <v>3.96</v>
      </c>
      <c r="I119" s="195"/>
      <c r="J119" s="191"/>
      <c r="K119" s="191"/>
      <c r="L119" s="196"/>
      <c r="M119" s="197"/>
      <c r="N119" s="198"/>
      <c r="O119" s="198"/>
      <c r="P119" s="198"/>
      <c r="Q119" s="198"/>
      <c r="R119" s="198"/>
      <c r="S119" s="198"/>
      <c r="T119" s="199"/>
      <c r="AT119" s="200" t="s">
        <v>201</v>
      </c>
      <c r="AU119" s="200" t="s">
        <v>83</v>
      </c>
      <c r="AV119" s="11" t="s">
        <v>83</v>
      </c>
      <c r="AW119" s="11" t="s">
        <v>34</v>
      </c>
      <c r="AX119" s="11" t="s">
        <v>81</v>
      </c>
      <c r="AY119" s="200" t="s">
        <v>169</v>
      </c>
    </row>
    <row r="120" spans="2:65" s="1" customFormat="1" ht="16.5" customHeight="1">
      <c r="B120" s="33"/>
      <c r="C120" s="173" t="s">
        <v>125</v>
      </c>
      <c r="D120" s="173" t="s">
        <v>172</v>
      </c>
      <c r="E120" s="174" t="s">
        <v>218</v>
      </c>
      <c r="F120" s="175" t="s">
        <v>219</v>
      </c>
      <c r="G120" s="176" t="s">
        <v>208</v>
      </c>
      <c r="H120" s="177">
        <v>382.34</v>
      </c>
      <c r="I120" s="178"/>
      <c r="J120" s="179">
        <f>ROUND(I120*H120,2)</f>
        <v>0</v>
      </c>
      <c r="K120" s="175" t="s">
        <v>176</v>
      </c>
      <c r="L120" s="37"/>
      <c r="M120" s="180" t="s">
        <v>1</v>
      </c>
      <c r="N120" s="181" t="s">
        <v>44</v>
      </c>
      <c r="O120" s="59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AR120" s="16" t="s">
        <v>199</v>
      </c>
      <c r="AT120" s="16" t="s">
        <v>172</v>
      </c>
      <c r="AU120" s="16" t="s">
        <v>83</v>
      </c>
      <c r="AY120" s="16" t="s">
        <v>169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81</v>
      </c>
      <c r="BK120" s="184">
        <f>ROUND(I120*H120,2)</f>
        <v>0</v>
      </c>
      <c r="BL120" s="16" t="s">
        <v>199</v>
      </c>
      <c r="BM120" s="16" t="s">
        <v>1936</v>
      </c>
    </row>
    <row r="121" spans="2:65" s="1" customFormat="1" ht="16.5" customHeight="1">
      <c r="B121" s="33"/>
      <c r="C121" s="173" t="s">
        <v>128</v>
      </c>
      <c r="D121" s="173" t="s">
        <v>172</v>
      </c>
      <c r="E121" s="174" t="s">
        <v>222</v>
      </c>
      <c r="F121" s="175" t="s">
        <v>223</v>
      </c>
      <c r="G121" s="176" t="s">
        <v>224</v>
      </c>
      <c r="H121" s="177">
        <v>649.97799999999995</v>
      </c>
      <c r="I121" s="178"/>
      <c r="J121" s="179">
        <f>ROUND(I121*H121,2)</f>
        <v>0</v>
      </c>
      <c r="K121" s="175" t="s">
        <v>176</v>
      </c>
      <c r="L121" s="37"/>
      <c r="M121" s="180" t="s">
        <v>1</v>
      </c>
      <c r="N121" s="181" t="s">
        <v>44</v>
      </c>
      <c r="O121" s="59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AR121" s="16" t="s">
        <v>199</v>
      </c>
      <c r="AT121" s="16" t="s">
        <v>172</v>
      </c>
      <c r="AU121" s="16" t="s">
        <v>83</v>
      </c>
      <c r="AY121" s="16" t="s">
        <v>169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6" t="s">
        <v>81</v>
      </c>
      <c r="BK121" s="184">
        <f>ROUND(I121*H121,2)</f>
        <v>0</v>
      </c>
      <c r="BL121" s="16" t="s">
        <v>199</v>
      </c>
      <c r="BM121" s="16" t="s">
        <v>1937</v>
      </c>
    </row>
    <row r="122" spans="2:65" s="11" customFormat="1" ht="11.25">
      <c r="B122" s="190"/>
      <c r="C122" s="191"/>
      <c r="D122" s="185" t="s">
        <v>201</v>
      </c>
      <c r="E122" s="192" t="s">
        <v>1</v>
      </c>
      <c r="F122" s="193" t="s">
        <v>1938</v>
      </c>
      <c r="G122" s="191"/>
      <c r="H122" s="194">
        <v>649.97799999999995</v>
      </c>
      <c r="I122" s="195"/>
      <c r="J122" s="191"/>
      <c r="K122" s="191"/>
      <c r="L122" s="196"/>
      <c r="M122" s="197"/>
      <c r="N122" s="198"/>
      <c r="O122" s="198"/>
      <c r="P122" s="198"/>
      <c r="Q122" s="198"/>
      <c r="R122" s="198"/>
      <c r="S122" s="198"/>
      <c r="T122" s="199"/>
      <c r="AT122" s="200" t="s">
        <v>201</v>
      </c>
      <c r="AU122" s="200" t="s">
        <v>83</v>
      </c>
      <c r="AV122" s="11" t="s">
        <v>83</v>
      </c>
      <c r="AW122" s="11" t="s">
        <v>34</v>
      </c>
      <c r="AX122" s="11" t="s">
        <v>81</v>
      </c>
      <c r="AY122" s="200" t="s">
        <v>169</v>
      </c>
    </row>
    <row r="123" spans="2:65" s="1" customFormat="1" ht="16.5" customHeight="1">
      <c r="B123" s="33"/>
      <c r="C123" s="173" t="s">
        <v>131</v>
      </c>
      <c r="D123" s="173" t="s">
        <v>172</v>
      </c>
      <c r="E123" s="174" t="s">
        <v>1939</v>
      </c>
      <c r="F123" s="175" t="s">
        <v>1940</v>
      </c>
      <c r="G123" s="176" t="s">
        <v>198</v>
      </c>
      <c r="H123" s="177">
        <v>596</v>
      </c>
      <c r="I123" s="178"/>
      <c r="J123" s="179">
        <f>ROUND(I123*H123,2)</f>
        <v>0</v>
      </c>
      <c r="K123" s="175" t="s">
        <v>1</v>
      </c>
      <c r="L123" s="37"/>
      <c r="M123" s="180" t="s">
        <v>1</v>
      </c>
      <c r="N123" s="181" t="s">
        <v>44</v>
      </c>
      <c r="O123" s="59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AR123" s="16" t="s">
        <v>199</v>
      </c>
      <c r="AT123" s="16" t="s">
        <v>172</v>
      </c>
      <c r="AU123" s="16" t="s">
        <v>83</v>
      </c>
      <c r="AY123" s="16" t="s">
        <v>169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6" t="s">
        <v>81</v>
      </c>
      <c r="BK123" s="184">
        <f>ROUND(I123*H123,2)</f>
        <v>0</v>
      </c>
      <c r="BL123" s="16" t="s">
        <v>199</v>
      </c>
      <c r="BM123" s="16" t="s">
        <v>1941</v>
      </c>
    </row>
    <row r="124" spans="2:65" s="1" customFormat="1" ht="16.5" customHeight="1">
      <c r="B124" s="33"/>
      <c r="C124" s="173" t="s">
        <v>134</v>
      </c>
      <c r="D124" s="173" t="s">
        <v>172</v>
      </c>
      <c r="E124" s="174" t="s">
        <v>1942</v>
      </c>
      <c r="F124" s="175" t="s">
        <v>1943</v>
      </c>
      <c r="G124" s="176" t="s">
        <v>198</v>
      </c>
      <c r="H124" s="177">
        <v>854</v>
      </c>
      <c r="I124" s="178"/>
      <c r="J124" s="179">
        <f>ROUND(I124*H124,2)</f>
        <v>0</v>
      </c>
      <c r="K124" s="175" t="s">
        <v>1</v>
      </c>
      <c r="L124" s="37"/>
      <c r="M124" s="180" t="s">
        <v>1</v>
      </c>
      <c r="N124" s="181" t="s">
        <v>44</v>
      </c>
      <c r="O124" s="59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AR124" s="16" t="s">
        <v>199</v>
      </c>
      <c r="AT124" s="16" t="s">
        <v>172</v>
      </c>
      <c r="AU124" s="16" t="s">
        <v>83</v>
      </c>
      <c r="AY124" s="16" t="s">
        <v>169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6" t="s">
        <v>81</v>
      </c>
      <c r="BK124" s="184">
        <f>ROUND(I124*H124,2)</f>
        <v>0</v>
      </c>
      <c r="BL124" s="16" t="s">
        <v>199</v>
      </c>
      <c r="BM124" s="16" t="s">
        <v>1944</v>
      </c>
    </row>
    <row r="125" spans="2:65" s="10" customFormat="1" ht="22.9" customHeight="1">
      <c r="B125" s="157"/>
      <c r="C125" s="158"/>
      <c r="D125" s="159" t="s">
        <v>72</v>
      </c>
      <c r="E125" s="171" t="s">
        <v>83</v>
      </c>
      <c r="F125" s="171" t="s">
        <v>298</v>
      </c>
      <c r="G125" s="158"/>
      <c r="H125" s="158"/>
      <c r="I125" s="161"/>
      <c r="J125" s="172">
        <f>BK125</f>
        <v>0</v>
      </c>
      <c r="K125" s="158"/>
      <c r="L125" s="163"/>
      <c r="M125" s="164"/>
      <c r="N125" s="165"/>
      <c r="O125" s="165"/>
      <c r="P125" s="166">
        <f>SUM(P126:P136)</f>
        <v>0</v>
      </c>
      <c r="Q125" s="165"/>
      <c r="R125" s="166">
        <f>SUM(R126:R136)</f>
        <v>0.16416000000000003</v>
      </c>
      <c r="S125" s="165"/>
      <c r="T125" s="167">
        <f>SUM(T126:T136)</f>
        <v>0</v>
      </c>
      <c r="AR125" s="168" t="s">
        <v>81</v>
      </c>
      <c r="AT125" s="169" t="s">
        <v>72</v>
      </c>
      <c r="AU125" s="169" t="s">
        <v>81</v>
      </c>
      <c r="AY125" s="168" t="s">
        <v>169</v>
      </c>
      <c r="BK125" s="170">
        <f>SUM(BK126:BK136)</f>
        <v>0</v>
      </c>
    </row>
    <row r="126" spans="2:65" s="1" customFormat="1" ht="16.5" customHeight="1">
      <c r="B126" s="33"/>
      <c r="C126" s="173" t="s">
        <v>137</v>
      </c>
      <c r="D126" s="173" t="s">
        <v>172</v>
      </c>
      <c r="E126" s="174" t="s">
        <v>1945</v>
      </c>
      <c r="F126" s="175" t="s">
        <v>1946</v>
      </c>
      <c r="G126" s="176" t="s">
        <v>208</v>
      </c>
      <c r="H126" s="177">
        <v>9.81</v>
      </c>
      <c r="I126" s="178"/>
      <c r="J126" s="179">
        <f>ROUND(I126*H126,2)</f>
        <v>0</v>
      </c>
      <c r="K126" s="175" t="s">
        <v>176</v>
      </c>
      <c r="L126" s="37"/>
      <c r="M126" s="180" t="s">
        <v>1</v>
      </c>
      <c r="N126" s="181" t="s">
        <v>44</v>
      </c>
      <c r="O126" s="59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AR126" s="16" t="s">
        <v>199</v>
      </c>
      <c r="AT126" s="16" t="s">
        <v>172</v>
      </c>
      <c r="AU126" s="16" t="s">
        <v>83</v>
      </c>
      <c r="AY126" s="16" t="s">
        <v>169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6" t="s">
        <v>81</v>
      </c>
      <c r="BK126" s="184">
        <f>ROUND(I126*H126,2)</f>
        <v>0</v>
      </c>
      <c r="BL126" s="16" t="s">
        <v>199</v>
      </c>
      <c r="BM126" s="16" t="s">
        <v>1947</v>
      </c>
    </row>
    <row r="127" spans="2:65" s="11" customFormat="1" ht="11.25">
      <c r="B127" s="190"/>
      <c r="C127" s="191"/>
      <c r="D127" s="185" t="s">
        <v>201</v>
      </c>
      <c r="E127" s="192" t="s">
        <v>1</v>
      </c>
      <c r="F127" s="193" t="s">
        <v>1948</v>
      </c>
      <c r="G127" s="191"/>
      <c r="H127" s="194">
        <v>9</v>
      </c>
      <c r="I127" s="195"/>
      <c r="J127" s="191"/>
      <c r="K127" s="191"/>
      <c r="L127" s="196"/>
      <c r="M127" s="197"/>
      <c r="N127" s="198"/>
      <c r="O127" s="198"/>
      <c r="P127" s="198"/>
      <c r="Q127" s="198"/>
      <c r="R127" s="198"/>
      <c r="S127" s="198"/>
      <c r="T127" s="199"/>
      <c r="AT127" s="200" t="s">
        <v>201</v>
      </c>
      <c r="AU127" s="200" t="s">
        <v>83</v>
      </c>
      <c r="AV127" s="11" t="s">
        <v>83</v>
      </c>
      <c r="AW127" s="11" t="s">
        <v>34</v>
      </c>
      <c r="AX127" s="11" t="s">
        <v>73</v>
      </c>
      <c r="AY127" s="200" t="s">
        <v>169</v>
      </c>
    </row>
    <row r="128" spans="2:65" s="11" customFormat="1" ht="11.25">
      <c r="B128" s="190"/>
      <c r="C128" s="191"/>
      <c r="D128" s="185" t="s">
        <v>201</v>
      </c>
      <c r="E128" s="192" t="s">
        <v>1</v>
      </c>
      <c r="F128" s="193" t="s">
        <v>1949</v>
      </c>
      <c r="G128" s="191"/>
      <c r="H128" s="194">
        <v>0.81</v>
      </c>
      <c r="I128" s="195"/>
      <c r="J128" s="191"/>
      <c r="K128" s="191"/>
      <c r="L128" s="196"/>
      <c r="M128" s="197"/>
      <c r="N128" s="198"/>
      <c r="O128" s="198"/>
      <c r="P128" s="198"/>
      <c r="Q128" s="198"/>
      <c r="R128" s="198"/>
      <c r="S128" s="198"/>
      <c r="T128" s="199"/>
      <c r="AT128" s="200" t="s">
        <v>201</v>
      </c>
      <c r="AU128" s="200" t="s">
        <v>83</v>
      </c>
      <c r="AV128" s="11" t="s">
        <v>83</v>
      </c>
      <c r="AW128" s="11" t="s">
        <v>34</v>
      </c>
      <c r="AX128" s="11" t="s">
        <v>73</v>
      </c>
      <c r="AY128" s="200" t="s">
        <v>169</v>
      </c>
    </row>
    <row r="129" spans="2:65" s="12" customFormat="1" ht="11.25">
      <c r="B129" s="201"/>
      <c r="C129" s="202"/>
      <c r="D129" s="185" t="s">
        <v>201</v>
      </c>
      <c r="E129" s="203" t="s">
        <v>1</v>
      </c>
      <c r="F129" s="204" t="s">
        <v>212</v>
      </c>
      <c r="G129" s="202"/>
      <c r="H129" s="205">
        <v>9.81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201</v>
      </c>
      <c r="AU129" s="211" t="s">
        <v>83</v>
      </c>
      <c r="AV129" s="12" t="s">
        <v>199</v>
      </c>
      <c r="AW129" s="12" t="s">
        <v>34</v>
      </c>
      <c r="AX129" s="12" t="s">
        <v>81</v>
      </c>
      <c r="AY129" s="211" t="s">
        <v>169</v>
      </c>
    </row>
    <row r="130" spans="2:65" s="1" customFormat="1" ht="16.5" customHeight="1">
      <c r="B130" s="33"/>
      <c r="C130" s="173" t="s">
        <v>7</v>
      </c>
      <c r="D130" s="173" t="s">
        <v>172</v>
      </c>
      <c r="E130" s="174" t="s">
        <v>1950</v>
      </c>
      <c r="F130" s="175" t="s">
        <v>1951</v>
      </c>
      <c r="G130" s="176" t="s">
        <v>198</v>
      </c>
      <c r="H130" s="177">
        <v>108</v>
      </c>
      <c r="I130" s="178"/>
      <c r="J130" s="179">
        <f>ROUND(I130*H130,2)</f>
        <v>0</v>
      </c>
      <c r="K130" s="175" t="s">
        <v>176</v>
      </c>
      <c r="L130" s="37"/>
      <c r="M130" s="180" t="s">
        <v>1</v>
      </c>
      <c r="N130" s="181" t="s">
        <v>44</v>
      </c>
      <c r="O130" s="59"/>
      <c r="P130" s="182">
        <f>O130*H130</f>
        <v>0</v>
      </c>
      <c r="Q130" s="182">
        <v>3.1E-4</v>
      </c>
      <c r="R130" s="182">
        <f>Q130*H130</f>
        <v>3.3480000000000003E-2</v>
      </c>
      <c r="S130" s="182">
        <v>0</v>
      </c>
      <c r="T130" s="183">
        <f>S130*H130</f>
        <v>0</v>
      </c>
      <c r="AR130" s="16" t="s">
        <v>199</v>
      </c>
      <c r="AT130" s="16" t="s">
        <v>172</v>
      </c>
      <c r="AU130" s="16" t="s">
        <v>83</v>
      </c>
      <c r="AY130" s="16" t="s">
        <v>169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6" t="s">
        <v>81</v>
      </c>
      <c r="BK130" s="184">
        <f>ROUND(I130*H130,2)</f>
        <v>0</v>
      </c>
      <c r="BL130" s="16" t="s">
        <v>199</v>
      </c>
      <c r="BM130" s="16" t="s">
        <v>1952</v>
      </c>
    </row>
    <row r="131" spans="2:65" s="11" customFormat="1" ht="11.25">
      <c r="B131" s="190"/>
      <c r="C131" s="191"/>
      <c r="D131" s="185" t="s">
        <v>201</v>
      </c>
      <c r="E131" s="192" t="s">
        <v>1</v>
      </c>
      <c r="F131" s="193" t="s">
        <v>1953</v>
      </c>
      <c r="G131" s="191"/>
      <c r="H131" s="194">
        <v>81</v>
      </c>
      <c r="I131" s="195"/>
      <c r="J131" s="191"/>
      <c r="K131" s="191"/>
      <c r="L131" s="196"/>
      <c r="M131" s="197"/>
      <c r="N131" s="198"/>
      <c r="O131" s="198"/>
      <c r="P131" s="198"/>
      <c r="Q131" s="198"/>
      <c r="R131" s="198"/>
      <c r="S131" s="198"/>
      <c r="T131" s="199"/>
      <c r="AT131" s="200" t="s">
        <v>201</v>
      </c>
      <c r="AU131" s="200" t="s">
        <v>83</v>
      </c>
      <c r="AV131" s="11" t="s">
        <v>83</v>
      </c>
      <c r="AW131" s="11" t="s">
        <v>34</v>
      </c>
      <c r="AX131" s="11" t="s">
        <v>73</v>
      </c>
      <c r="AY131" s="200" t="s">
        <v>169</v>
      </c>
    </row>
    <row r="132" spans="2:65" s="11" customFormat="1" ht="11.25">
      <c r="B132" s="190"/>
      <c r="C132" s="191"/>
      <c r="D132" s="185" t="s">
        <v>201</v>
      </c>
      <c r="E132" s="192" t="s">
        <v>1</v>
      </c>
      <c r="F132" s="193" t="s">
        <v>1954</v>
      </c>
      <c r="G132" s="191"/>
      <c r="H132" s="194">
        <v>27</v>
      </c>
      <c r="I132" s="195"/>
      <c r="J132" s="191"/>
      <c r="K132" s="191"/>
      <c r="L132" s="196"/>
      <c r="M132" s="197"/>
      <c r="N132" s="198"/>
      <c r="O132" s="198"/>
      <c r="P132" s="198"/>
      <c r="Q132" s="198"/>
      <c r="R132" s="198"/>
      <c r="S132" s="198"/>
      <c r="T132" s="199"/>
      <c r="AT132" s="200" t="s">
        <v>201</v>
      </c>
      <c r="AU132" s="200" t="s">
        <v>83</v>
      </c>
      <c r="AV132" s="11" t="s">
        <v>83</v>
      </c>
      <c r="AW132" s="11" t="s">
        <v>34</v>
      </c>
      <c r="AX132" s="11" t="s">
        <v>73</v>
      </c>
      <c r="AY132" s="200" t="s">
        <v>169</v>
      </c>
    </row>
    <row r="133" spans="2:65" s="12" customFormat="1" ht="11.25">
      <c r="B133" s="201"/>
      <c r="C133" s="202"/>
      <c r="D133" s="185" t="s">
        <v>201</v>
      </c>
      <c r="E133" s="203" t="s">
        <v>1</v>
      </c>
      <c r="F133" s="204" t="s">
        <v>212</v>
      </c>
      <c r="G133" s="202"/>
      <c r="H133" s="205">
        <v>108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201</v>
      </c>
      <c r="AU133" s="211" t="s">
        <v>83</v>
      </c>
      <c r="AV133" s="12" t="s">
        <v>199</v>
      </c>
      <c r="AW133" s="12" t="s">
        <v>34</v>
      </c>
      <c r="AX133" s="12" t="s">
        <v>81</v>
      </c>
      <c r="AY133" s="211" t="s">
        <v>169</v>
      </c>
    </row>
    <row r="134" spans="2:65" s="1" customFormat="1" ht="16.5" customHeight="1">
      <c r="B134" s="33"/>
      <c r="C134" s="239" t="s">
        <v>375</v>
      </c>
      <c r="D134" s="239" t="s">
        <v>447</v>
      </c>
      <c r="E134" s="240" t="s">
        <v>1955</v>
      </c>
      <c r="F134" s="241" t="s">
        <v>1956</v>
      </c>
      <c r="G134" s="242" t="s">
        <v>198</v>
      </c>
      <c r="H134" s="243">
        <v>124.2</v>
      </c>
      <c r="I134" s="244"/>
      <c r="J134" s="245">
        <f>ROUND(I134*H134,2)</f>
        <v>0</v>
      </c>
      <c r="K134" s="241" t="s">
        <v>176</v>
      </c>
      <c r="L134" s="246"/>
      <c r="M134" s="247" t="s">
        <v>1</v>
      </c>
      <c r="N134" s="248" t="s">
        <v>44</v>
      </c>
      <c r="O134" s="59"/>
      <c r="P134" s="182">
        <f>O134*H134</f>
        <v>0</v>
      </c>
      <c r="Q134" s="182">
        <v>4.0000000000000002E-4</v>
      </c>
      <c r="R134" s="182">
        <f>Q134*H134</f>
        <v>4.9680000000000002E-2</v>
      </c>
      <c r="S134" s="182">
        <v>0</v>
      </c>
      <c r="T134" s="183">
        <f>S134*H134</f>
        <v>0</v>
      </c>
      <c r="AR134" s="16" t="s">
        <v>233</v>
      </c>
      <c r="AT134" s="16" t="s">
        <v>447</v>
      </c>
      <c r="AU134" s="16" t="s">
        <v>83</v>
      </c>
      <c r="AY134" s="16" t="s">
        <v>169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6" t="s">
        <v>81</v>
      </c>
      <c r="BK134" s="184">
        <f>ROUND(I134*H134,2)</f>
        <v>0</v>
      </c>
      <c r="BL134" s="16" t="s">
        <v>199</v>
      </c>
      <c r="BM134" s="16" t="s">
        <v>1957</v>
      </c>
    </row>
    <row r="135" spans="2:65" s="11" customFormat="1" ht="11.25">
      <c r="B135" s="190"/>
      <c r="C135" s="191"/>
      <c r="D135" s="185" t="s">
        <v>201</v>
      </c>
      <c r="E135" s="191"/>
      <c r="F135" s="193" t="s">
        <v>1958</v>
      </c>
      <c r="G135" s="191"/>
      <c r="H135" s="194">
        <v>124.2</v>
      </c>
      <c r="I135" s="195"/>
      <c r="J135" s="191"/>
      <c r="K135" s="191"/>
      <c r="L135" s="196"/>
      <c r="M135" s="197"/>
      <c r="N135" s="198"/>
      <c r="O135" s="198"/>
      <c r="P135" s="198"/>
      <c r="Q135" s="198"/>
      <c r="R135" s="198"/>
      <c r="S135" s="198"/>
      <c r="T135" s="199"/>
      <c r="AT135" s="200" t="s">
        <v>201</v>
      </c>
      <c r="AU135" s="200" t="s">
        <v>83</v>
      </c>
      <c r="AV135" s="11" t="s">
        <v>83</v>
      </c>
      <c r="AW135" s="11" t="s">
        <v>4</v>
      </c>
      <c r="AX135" s="11" t="s">
        <v>81</v>
      </c>
      <c r="AY135" s="200" t="s">
        <v>169</v>
      </c>
    </row>
    <row r="136" spans="2:65" s="1" customFormat="1" ht="16.5" customHeight="1">
      <c r="B136" s="33"/>
      <c r="C136" s="173" t="s">
        <v>379</v>
      </c>
      <c r="D136" s="173" t="s">
        <v>172</v>
      </c>
      <c r="E136" s="174" t="s">
        <v>1959</v>
      </c>
      <c r="F136" s="175" t="s">
        <v>1960</v>
      </c>
      <c r="G136" s="176" t="s">
        <v>301</v>
      </c>
      <c r="H136" s="177">
        <v>81</v>
      </c>
      <c r="I136" s="178"/>
      <c r="J136" s="179">
        <f>ROUND(I136*H136,2)</f>
        <v>0</v>
      </c>
      <c r="K136" s="175" t="s">
        <v>1</v>
      </c>
      <c r="L136" s="37"/>
      <c r="M136" s="180" t="s">
        <v>1</v>
      </c>
      <c r="N136" s="181" t="s">
        <v>44</v>
      </c>
      <c r="O136" s="59"/>
      <c r="P136" s="182">
        <f>O136*H136</f>
        <v>0</v>
      </c>
      <c r="Q136" s="182">
        <v>1E-3</v>
      </c>
      <c r="R136" s="182">
        <f>Q136*H136</f>
        <v>8.1000000000000003E-2</v>
      </c>
      <c r="S136" s="182">
        <v>0</v>
      </c>
      <c r="T136" s="183">
        <f>S136*H136</f>
        <v>0</v>
      </c>
      <c r="AR136" s="16" t="s">
        <v>199</v>
      </c>
      <c r="AT136" s="16" t="s">
        <v>172</v>
      </c>
      <c r="AU136" s="16" t="s">
        <v>83</v>
      </c>
      <c r="AY136" s="16" t="s">
        <v>169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6" t="s">
        <v>81</v>
      </c>
      <c r="BK136" s="184">
        <f>ROUND(I136*H136,2)</f>
        <v>0</v>
      </c>
      <c r="BL136" s="16" t="s">
        <v>199</v>
      </c>
      <c r="BM136" s="16" t="s">
        <v>1961</v>
      </c>
    </row>
    <row r="137" spans="2:65" s="10" customFormat="1" ht="22.9" customHeight="1">
      <c r="B137" s="157"/>
      <c r="C137" s="158"/>
      <c r="D137" s="159" t="s">
        <v>72</v>
      </c>
      <c r="E137" s="171" t="s">
        <v>184</v>
      </c>
      <c r="F137" s="171" t="s">
        <v>338</v>
      </c>
      <c r="G137" s="158"/>
      <c r="H137" s="158"/>
      <c r="I137" s="161"/>
      <c r="J137" s="172">
        <f>BK137</f>
        <v>0</v>
      </c>
      <c r="K137" s="158"/>
      <c r="L137" s="163"/>
      <c r="M137" s="164"/>
      <c r="N137" s="165"/>
      <c r="O137" s="165"/>
      <c r="P137" s="166">
        <f>SUM(P138:P142)</f>
        <v>0</v>
      </c>
      <c r="Q137" s="165"/>
      <c r="R137" s="166">
        <f>SUM(R138:R142)</f>
        <v>3.4147080000000001</v>
      </c>
      <c r="S137" s="165"/>
      <c r="T137" s="167">
        <f>SUM(T138:T142)</f>
        <v>0</v>
      </c>
      <c r="AR137" s="168" t="s">
        <v>81</v>
      </c>
      <c r="AT137" s="169" t="s">
        <v>72</v>
      </c>
      <c r="AU137" s="169" t="s">
        <v>81</v>
      </c>
      <c r="AY137" s="168" t="s">
        <v>169</v>
      </c>
      <c r="BK137" s="170">
        <f>SUM(BK138:BK142)</f>
        <v>0</v>
      </c>
    </row>
    <row r="138" spans="2:65" s="1" customFormat="1" ht="16.5" customHeight="1">
      <c r="B138" s="33"/>
      <c r="C138" s="173" t="s">
        <v>383</v>
      </c>
      <c r="D138" s="173" t="s">
        <v>172</v>
      </c>
      <c r="E138" s="174" t="s">
        <v>339</v>
      </c>
      <c r="F138" s="175" t="s">
        <v>1962</v>
      </c>
      <c r="G138" s="176" t="s">
        <v>208</v>
      </c>
      <c r="H138" s="177">
        <v>1.8</v>
      </c>
      <c r="I138" s="178"/>
      <c r="J138" s="179">
        <f>ROUND(I138*H138,2)</f>
        <v>0</v>
      </c>
      <c r="K138" s="175" t="s">
        <v>1</v>
      </c>
      <c r="L138" s="37"/>
      <c r="M138" s="180" t="s">
        <v>1</v>
      </c>
      <c r="N138" s="181" t="s">
        <v>44</v>
      </c>
      <c r="O138" s="59"/>
      <c r="P138" s="182">
        <f>O138*H138</f>
        <v>0</v>
      </c>
      <c r="Q138" s="182">
        <v>1.89706</v>
      </c>
      <c r="R138" s="182">
        <f>Q138*H138</f>
        <v>3.4147080000000001</v>
      </c>
      <c r="S138" s="182">
        <v>0</v>
      </c>
      <c r="T138" s="183">
        <f>S138*H138</f>
        <v>0</v>
      </c>
      <c r="AR138" s="16" t="s">
        <v>199</v>
      </c>
      <c r="AT138" s="16" t="s">
        <v>172</v>
      </c>
      <c r="AU138" s="16" t="s">
        <v>83</v>
      </c>
      <c r="AY138" s="16" t="s">
        <v>169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6" t="s">
        <v>81</v>
      </c>
      <c r="BK138" s="184">
        <f>ROUND(I138*H138,2)</f>
        <v>0</v>
      </c>
      <c r="BL138" s="16" t="s">
        <v>199</v>
      </c>
      <c r="BM138" s="16" t="s">
        <v>1963</v>
      </c>
    </row>
    <row r="139" spans="2:65" s="13" customFormat="1" ht="11.25">
      <c r="B139" s="218"/>
      <c r="C139" s="219"/>
      <c r="D139" s="185" t="s">
        <v>201</v>
      </c>
      <c r="E139" s="220" t="s">
        <v>1</v>
      </c>
      <c r="F139" s="221" t="s">
        <v>1964</v>
      </c>
      <c r="G139" s="219"/>
      <c r="H139" s="220" t="s">
        <v>1</v>
      </c>
      <c r="I139" s="222"/>
      <c r="J139" s="219"/>
      <c r="K139" s="219"/>
      <c r="L139" s="223"/>
      <c r="M139" s="224"/>
      <c r="N139" s="225"/>
      <c r="O139" s="225"/>
      <c r="P139" s="225"/>
      <c r="Q139" s="225"/>
      <c r="R139" s="225"/>
      <c r="S139" s="225"/>
      <c r="T139" s="226"/>
      <c r="AT139" s="227" t="s">
        <v>201</v>
      </c>
      <c r="AU139" s="227" t="s">
        <v>83</v>
      </c>
      <c r="AV139" s="13" t="s">
        <v>81</v>
      </c>
      <c r="AW139" s="13" t="s">
        <v>34</v>
      </c>
      <c r="AX139" s="13" t="s">
        <v>73</v>
      </c>
      <c r="AY139" s="227" t="s">
        <v>169</v>
      </c>
    </row>
    <row r="140" spans="2:65" s="11" customFormat="1" ht="11.25">
      <c r="B140" s="190"/>
      <c r="C140" s="191"/>
      <c r="D140" s="185" t="s">
        <v>201</v>
      </c>
      <c r="E140" s="192" t="s">
        <v>1</v>
      </c>
      <c r="F140" s="193" t="s">
        <v>1965</v>
      </c>
      <c r="G140" s="191"/>
      <c r="H140" s="194">
        <v>0.54</v>
      </c>
      <c r="I140" s="195"/>
      <c r="J140" s="191"/>
      <c r="K140" s="191"/>
      <c r="L140" s="196"/>
      <c r="M140" s="197"/>
      <c r="N140" s="198"/>
      <c r="O140" s="198"/>
      <c r="P140" s="198"/>
      <c r="Q140" s="198"/>
      <c r="R140" s="198"/>
      <c r="S140" s="198"/>
      <c r="T140" s="199"/>
      <c r="AT140" s="200" t="s">
        <v>201</v>
      </c>
      <c r="AU140" s="200" t="s">
        <v>83</v>
      </c>
      <c r="AV140" s="11" t="s">
        <v>83</v>
      </c>
      <c r="AW140" s="11" t="s">
        <v>34</v>
      </c>
      <c r="AX140" s="11" t="s">
        <v>73</v>
      </c>
      <c r="AY140" s="200" t="s">
        <v>169</v>
      </c>
    </row>
    <row r="141" spans="2:65" s="11" customFormat="1" ht="11.25">
      <c r="B141" s="190"/>
      <c r="C141" s="191"/>
      <c r="D141" s="185" t="s">
        <v>201</v>
      </c>
      <c r="E141" s="192" t="s">
        <v>1</v>
      </c>
      <c r="F141" s="193" t="s">
        <v>1966</v>
      </c>
      <c r="G141" s="191"/>
      <c r="H141" s="194">
        <v>1.26</v>
      </c>
      <c r="I141" s="195"/>
      <c r="J141" s="191"/>
      <c r="K141" s="191"/>
      <c r="L141" s="196"/>
      <c r="M141" s="197"/>
      <c r="N141" s="198"/>
      <c r="O141" s="198"/>
      <c r="P141" s="198"/>
      <c r="Q141" s="198"/>
      <c r="R141" s="198"/>
      <c r="S141" s="198"/>
      <c r="T141" s="199"/>
      <c r="AT141" s="200" t="s">
        <v>201</v>
      </c>
      <c r="AU141" s="200" t="s">
        <v>83</v>
      </c>
      <c r="AV141" s="11" t="s">
        <v>83</v>
      </c>
      <c r="AW141" s="11" t="s">
        <v>34</v>
      </c>
      <c r="AX141" s="11" t="s">
        <v>73</v>
      </c>
      <c r="AY141" s="200" t="s">
        <v>169</v>
      </c>
    </row>
    <row r="142" spans="2:65" s="12" customFormat="1" ht="11.25">
      <c r="B142" s="201"/>
      <c r="C142" s="202"/>
      <c r="D142" s="185" t="s">
        <v>201</v>
      </c>
      <c r="E142" s="203" t="s">
        <v>1</v>
      </c>
      <c r="F142" s="204" t="s">
        <v>212</v>
      </c>
      <c r="G142" s="202"/>
      <c r="H142" s="205">
        <v>1.8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201</v>
      </c>
      <c r="AU142" s="211" t="s">
        <v>83</v>
      </c>
      <c r="AV142" s="12" t="s">
        <v>199</v>
      </c>
      <c r="AW142" s="12" t="s">
        <v>34</v>
      </c>
      <c r="AX142" s="12" t="s">
        <v>81</v>
      </c>
      <c r="AY142" s="211" t="s">
        <v>169</v>
      </c>
    </row>
    <row r="143" spans="2:65" s="10" customFormat="1" ht="22.9" customHeight="1">
      <c r="B143" s="157"/>
      <c r="C143" s="158"/>
      <c r="D143" s="159" t="s">
        <v>72</v>
      </c>
      <c r="E143" s="171" t="s">
        <v>199</v>
      </c>
      <c r="F143" s="171" t="s">
        <v>1173</v>
      </c>
      <c r="G143" s="158"/>
      <c r="H143" s="158"/>
      <c r="I143" s="161"/>
      <c r="J143" s="172">
        <f>BK143</f>
        <v>0</v>
      </c>
      <c r="K143" s="158"/>
      <c r="L143" s="163"/>
      <c r="M143" s="164"/>
      <c r="N143" s="165"/>
      <c r="O143" s="165"/>
      <c r="P143" s="166">
        <f>SUM(P144:P150)</f>
        <v>0</v>
      </c>
      <c r="Q143" s="165"/>
      <c r="R143" s="166">
        <f>SUM(R144:R150)</f>
        <v>4.4885000000000002</v>
      </c>
      <c r="S143" s="165"/>
      <c r="T143" s="167">
        <f>SUM(T144:T150)</f>
        <v>0</v>
      </c>
      <c r="AR143" s="168" t="s">
        <v>81</v>
      </c>
      <c r="AT143" s="169" t="s">
        <v>72</v>
      </c>
      <c r="AU143" s="169" t="s">
        <v>81</v>
      </c>
      <c r="AY143" s="168" t="s">
        <v>169</v>
      </c>
      <c r="BK143" s="170">
        <f>SUM(BK144:BK150)</f>
        <v>0</v>
      </c>
    </row>
    <row r="144" spans="2:65" s="1" customFormat="1" ht="16.5" customHeight="1">
      <c r="B144" s="33"/>
      <c r="C144" s="173" t="s">
        <v>400</v>
      </c>
      <c r="D144" s="173" t="s">
        <v>172</v>
      </c>
      <c r="E144" s="174" t="s">
        <v>1967</v>
      </c>
      <c r="F144" s="175" t="s">
        <v>1968</v>
      </c>
      <c r="G144" s="176" t="s">
        <v>301</v>
      </c>
      <c r="H144" s="177">
        <v>25</v>
      </c>
      <c r="I144" s="178"/>
      <c r="J144" s="179">
        <f>ROUND(I144*H144,2)</f>
        <v>0</v>
      </c>
      <c r="K144" s="175" t="s">
        <v>176</v>
      </c>
      <c r="L144" s="37"/>
      <c r="M144" s="180" t="s">
        <v>1</v>
      </c>
      <c r="N144" s="181" t="s">
        <v>44</v>
      </c>
      <c r="O144" s="59"/>
      <c r="P144" s="182">
        <f>O144*H144</f>
        <v>0</v>
      </c>
      <c r="Q144" s="182">
        <v>3.465E-2</v>
      </c>
      <c r="R144" s="182">
        <f>Q144*H144</f>
        <v>0.86624999999999996</v>
      </c>
      <c r="S144" s="182">
        <v>0</v>
      </c>
      <c r="T144" s="183">
        <f>S144*H144</f>
        <v>0</v>
      </c>
      <c r="AR144" s="16" t="s">
        <v>199</v>
      </c>
      <c r="AT144" s="16" t="s">
        <v>172</v>
      </c>
      <c r="AU144" s="16" t="s">
        <v>83</v>
      </c>
      <c r="AY144" s="16" t="s">
        <v>169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6" t="s">
        <v>81</v>
      </c>
      <c r="BK144" s="184">
        <f>ROUND(I144*H144,2)</f>
        <v>0</v>
      </c>
      <c r="BL144" s="16" t="s">
        <v>199</v>
      </c>
      <c r="BM144" s="16" t="s">
        <v>1969</v>
      </c>
    </row>
    <row r="145" spans="2:65" s="1" customFormat="1" ht="16.5" customHeight="1">
      <c r="B145" s="33"/>
      <c r="C145" s="239" t="s">
        <v>407</v>
      </c>
      <c r="D145" s="239" t="s">
        <v>447</v>
      </c>
      <c r="E145" s="240" t="s">
        <v>1970</v>
      </c>
      <c r="F145" s="241" t="s">
        <v>1971</v>
      </c>
      <c r="G145" s="242" t="s">
        <v>301</v>
      </c>
      <c r="H145" s="243">
        <v>25</v>
      </c>
      <c r="I145" s="244"/>
      <c r="J145" s="245">
        <f>ROUND(I145*H145,2)</f>
        <v>0</v>
      </c>
      <c r="K145" s="241" t="s">
        <v>1</v>
      </c>
      <c r="L145" s="246"/>
      <c r="M145" s="247" t="s">
        <v>1</v>
      </c>
      <c r="N145" s="248" t="s">
        <v>44</v>
      </c>
      <c r="O145" s="59"/>
      <c r="P145" s="182">
        <f>O145*H145</f>
        <v>0</v>
      </c>
      <c r="Q145" s="182">
        <v>0.04</v>
      </c>
      <c r="R145" s="182">
        <f>Q145*H145</f>
        <v>1</v>
      </c>
      <c r="S145" s="182">
        <v>0</v>
      </c>
      <c r="T145" s="183">
        <f>S145*H145</f>
        <v>0</v>
      </c>
      <c r="AR145" s="16" t="s">
        <v>233</v>
      </c>
      <c r="AT145" s="16" t="s">
        <v>447</v>
      </c>
      <c r="AU145" s="16" t="s">
        <v>83</v>
      </c>
      <c r="AY145" s="16" t="s">
        <v>169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6" t="s">
        <v>81</v>
      </c>
      <c r="BK145" s="184">
        <f>ROUND(I145*H145,2)</f>
        <v>0</v>
      </c>
      <c r="BL145" s="16" t="s">
        <v>199</v>
      </c>
      <c r="BM145" s="16" t="s">
        <v>1972</v>
      </c>
    </row>
    <row r="146" spans="2:65" s="1" customFormat="1" ht="16.5" customHeight="1">
      <c r="B146" s="33"/>
      <c r="C146" s="173" t="s">
        <v>413</v>
      </c>
      <c r="D146" s="173" t="s">
        <v>172</v>
      </c>
      <c r="E146" s="174" t="s">
        <v>1973</v>
      </c>
      <c r="F146" s="175" t="s">
        <v>1974</v>
      </c>
      <c r="G146" s="176" t="s">
        <v>301</v>
      </c>
      <c r="H146" s="177">
        <v>25</v>
      </c>
      <c r="I146" s="178"/>
      <c r="J146" s="179">
        <f>ROUND(I146*H146,2)</f>
        <v>0</v>
      </c>
      <c r="K146" s="175" t="s">
        <v>176</v>
      </c>
      <c r="L146" s="37"/>
      <c r="M146" s="180" t="s">
        <v>1</v>
      </c>
      <c r="N146" s="181" t="s">
        <v>44</v>
      </c>
      <c r="O146" s="59"/>
      <c r="P146" s="182">
        <f>O146*H146</f>
        <v>0</v>
      </c>
      <c r="Q146" s="182">
        <v>0.1016</v>
      </c>
      <c r="R146" s="182">
        <f>Q146*H146</f>
        <v>2.54</v>
      </c>
      <c r="S146" s="182">
        <v>0</v>
      </c>
      <c r="T146" s="183">
        <f>S146*H146</f>
        <v>0</v>
      </c>
      <c r="AR146" s="16" t="s">
        <v>199</v>
      </c>
      <c r="AT146" s="16" t="s">
        <v>172</v>
      </c>
      <c r="AU146" s="16" t="s">
        <v>83</v>
      </c>
      <c r="AY146" s="16" t="s">
        <v>169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6" t="s">
        <v>81</v>
      </c>
      <c r="BK146" s="184">
        <f>ROUND(I146*H146,2)</f>
        <v>0</v>
      </c>
      <c r="BL146" s="16" t="s">
        <v>199</v>
      </c>
      <c r="BM146" s="16" t="s">
        <v>1975</v>
      </c>
    </row>
    <row r="147" spans="2:65" s="11" customFormat="1" ht="11.25">
      <c r="B147" s="190"/>
      <c r="C147" s="191"/>
      <c r="D147" s="185" t="s">
        <v>201</v>
      </c>
      <c r="E147" s="192" t="s">
        <v>1</v>
      </c>
      <c r="F147" s="193" t="s">
        <v>1976</v>
      </c>
      <c r="G147" s="191"/>
      <c r="H147" s="194">
        <v>25</v>
      </c>
      <c r="I147" s="195"/>
      <c r="J147" s="191"/>
      <c r="K147" s="191"/>
      <c r="L147" s="196"/>
      <c r="M147" s="197"/>
      <c r="N147" s="198"/>
      <c r="O147" s="198"/>
      <c r="P147" s="198"/>
      <c r="Q147" s="198"/>
      <c r="R147" s="198"/>
      <c r="S147" s="198"/>
      <c r="T147" s="199"/>
      <c r="AT147" s="200" t="s">
        <v>201</v>
      </c>
      <c r="AU147" s="200" t="s">
        <v>83</v>
      </c>
      <c r="AV147" s="11" t="s">
        <v>83</v>
      </c>
      <c r="AW147" s="11" t="s">
        <v>34</v>
      </c>
      <c r="AX147" s="11" t="s">
        <v>81</v>
      </c>
      <c r="AY147" s="200" t="s">
        <v>169</v>
      </c>
    </row>
    <row r="148" spans="2:65" s="1" customFormat="1" ht="16.5" customHeight="1">
      <c r="B148" s="33"/>
      <c r="C148" s="173" t="s">
        <v>418</v>
      </c>
      <c r="D148" s="173" t="s">
        <v>172</v>
      </c>
      <c r="E148" s="174" t="s">
        <v>1977</v>
      </c>
      <c r="F148" s="175" t="s">
        <v>1978</v>
      </c>
      <c r="G148" s="176" t="s">
        <v>198</v>
      </c>
      <c r="H148" s="177">
        <v>12.5</v>
      </c>
      <c r="I148" s="178"/>
      <c r="J148" s="179">
        <f>ROUND(I148*H148,2)</f>
        <v>0</v>
      </c>
      <c r="K148" s="175" t="s">
        <v>176</v>
      </c>
      <c r="L148" s="37"/>
      <c r="M148" s="180" t="s">
        <v>1</v>
      </c>
      <c r="N148" s="181" t="s">
        <v>44</v>
      </c>
      <c r="O148" s="59"/>
      <c r="P148" s="182">
        <f>O148*H148</f>
        <v>0</v>
      </c>
      <c r="Q148" s="182">
        <v>6.5799999999999999E-3</v>
      </c>
      <c r="R148" s="182">
        <f>Q148*H148</f>
        <v>8.2250000000000004E-2</v>
      </c>
      <c r="S148" s="182">
        <v>0</v>
      </c>
      <c r="T148" s="183">
        <f>S148*H148</f>
        <v>0</v>
      </c>
      <c r="AR148" s="16" t="s">
        <v>199</v>
      </c>
      <c r="AT148" s="16" t="s">
        <v>172</v>
      </c>
      <c r="AU148" s="16" t="s">
        <v>83</v>
      </c>
      <c r="AY148" s="16" t="s">
        <v>169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6" t="s">
        <v>81</v>
      </c>
      <c r="BK148" s="184">
        <f>ROUND(I148*H148,2)</f>
        <v>0</v>
      </c>
      <c r="BL148" s="16" t="s">
        <v>199</v>
      </c>
      <c r="BM148" s="16" t="s">
        <v>1979</v>
      </c>
    </row>
    <row r="149" spans="2:65" s="11" customFormat="1" ht="11.25">
      <c r="B149" s="190"/>
      <c r="C149" s="191"/>
      <c r="D149" s="185" t="s">
        <v>201</v>
      </c>
      <c r="E149" s="192" t="s">
        <v>1</v>
      </c>
      <c r="F149" s="193" t="s">
        <v>1980</v>
      </c>
      <c r="G149" s="191"/>
      <c r="H149" s="194">
        <v>12.5</v>
      </c>
      <c r="I149" s="195"/>
      <c r="J149" s="191"/>
      <c r="K149" s="191"/>
      <c r="L149" s="196"/>
      <c r="M149" s="197"/>
      <c r="N149" s="198"/>
      <c r="O149" s="198"/>
      <c r="P149" s="198"/>
      <c r="Q149" s="198"/>
      <c r="R149" s="198"/>
      <c r="S149" s="198"/>
      <c r="T149" s="199"/>
      <c r="AT149" s="200" t="s">
        <v>201</v>
      </c>
      <c r="AU149" s="200" t="s">
        <v>83</v>
      </c>
      <c r="AV149" s="11" t="s">
        <v>83</v>
      </c>
      <c r="AW149" s="11" t="s">
        <v>34</v>
      </c>
      <c r="AX149" s="11" t="s">
        <v>81</v>
      </c>
      <c r="AY149" s="200" t="s">
        <v>169</v>
      </c>
    </row>
    <row r="150" spans="2:65" s="1" customFormat="1" ht="16.5" customHeight="1">
      <c r="B150" s="33"/>
      <c r="C150" s="173" t="s">
        <v>423</v>
      </c>
      <c r="D150" s="173" t="s">
        <v>172</v>
      </c>
      <c r="E150" s="174" t="s">
        <v>1981</v>
      </c>
      <c r="F150" s="175" t="s">
        <v>1982</v>
      </c>
      <c r="G150" s="176" t="s">
        <v>198</v>
      </c>
      <c r="H150" s="177">
        <v>12.5</v>
      </c>
      <c r="I150" s="178"/>
      <c r="J150" s="179">
        <f>ROUND(I150*H150,2)</f>
        <v>0</v>
      </c>
      <c r="K150" s="175" t="s">
        <v>176</v>
      </c>
      <c r="L150" s="37"/>
      <c r="M150" s="180" t="s">
        <v>1</v>
      </c>
      <c r="N150" s="181" t="s">
        <v>44</v>
      </c>
      <c r="O150" s="59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AR150" s="16" t="s">
        <v>199</v>
      </c>
      <c r="AT150" s="16" t="s">
        <v>172</v>
      </c>
      <c r="AU150" s="16" t="s">
        <v>83</v>
      </c>
      <c r="AY150" s="16" t="s">
        <v>169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6" t="s">
        <v>81</v>
      </c>
      <c r="BK150" s="184">
        <f>ROUND(I150*H150,2)</f>
        <v>0</v>
      </c>
      <c r="BL150" s="16" t="s">
        <v>199</v>
      </c>
      <c r="BM150" s="16" t="s">
        <v>1983</v>
      </c>
    </row>
    <row r="151" spans="2:65" s="10" customFormat="1" ht="22.9" customHeight="1">
      <c r="B151" s="157"/>
      <c r="C151" s="158"/>
      <c r="D151" s="159" t="s">
        <v>72</v>
      </c>
      <c r="E151" s="171" t="s">
        <v>168</v>
      </c>
      <c r="F151" s="171" t="s">
        <v>1984</v>
      </c>
      <c r="G151" s="158"/>
      <c r="H151" s="158"/>
      <c r="I151" s="161"/>
      <c r="J151" s="172">
        <f>BK151</f>
        <v>0</v>
      </c>
      <c r="K151" s="158"/>
      <c r="L151" s="163"/>
      <c r="M151" s="164"/>
      <c r="N151" s="165"/>
      <c r="O151" s="165"/>
      <c r="P151" s="166">
        <f>SUM(P152:P237)</f>
        <v>0</v>
      </c>
      <c r="Q151" s="165"/>
      <c r="R151" s="166">
        <f>SUM(R152:R237)</f>
        <v>249.93440999999999</v>
      </c>
      <c r="S151" s="165"/>
      <c r="T151" s="167">
        <f>SUM(T152:T237)</f>
        <v>0</v>
      </c>
      <c r="AR151" s="168" t="s">
        <v>81</v>
      </c>
      <c r="AT151" s="169" t="s">
        <v>72</v>
      </c>
      <c r="AU151" s="169" t="s">
        <v>81</v>
      </c>
      <c r="AY151" s="168" t="s">
        <v>169</v>
      </c>
      <c r="BK151" s="170">
        <f>SUM(BK152:BK237)</f>
        <v>0</v>
      </c>
    </row>
    <row r="152" spans="2:65" s="1" customFormat="1" ht="16.5" customHeight="1">
      <c r="B152" s="33"/>
      <c r="C152" s="173" t="s">
        <v>427</v>
      </c>
      <c r="D152" s="173" t="s">
        <v>172</v>
      </c>
      <c r="E152" s="174" t="s">
        <v>1985</v>
      </c>
      <c r="F152" s="175" t="s">
        <v>1986</v>
      </c>
      <c r="G152" s="176" t="s">
        <v>198</v>
      </c>
      <c r="H152" s="177">
        <v>994</v>
      </c>
      <c r="I152" s="178"/>
      <c r="J152" s="179">
        <f>ROUND(I152*H152,2)</f>
        <v>0</v>
      </c>
      <c r="K152" s="175" t="s">
        <v>176</v>
      </c>
      <c r="L152" s="37"/>
      <c r="M152" s="180" t="s">
        <v>1</v>
      </c>
      <c r="N152" s="181" t="s">
        <v>44</v>
      </c>
      <c r="O152" s="59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AR152" s="16" t="s">
        <v>199</v>
      </c>
      <c r="AT152" s="16" t="s">
        <v>172</v>
      </c>
      <c r="AU152" s="16" t="s">
        <v>83</v>
      </c>
      <c r="AY152" s="16" t="s">
        <v>169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6" t="s">
        <v>81</v>
      </c>
      <c r="BK152" s="184">
        <f>ROUND(I152*H152,2)</f>
        <v>0</v>
      </c>
      <c r="BL152" s="16" t="s">
        <v>199</v>
      </c>
      <c r="BM152" s="16" t="s">
        <v>1987</v>
      </c>
    </row>
    <row r="153" spans="2:65" s="11" customFormat="1" ht="11.25">
      <c r="B153" s="190"/>
      <c r="C153" s="191"/>
      <c r="D153" s="185" t="s">
        <v>201</v>
      </c>
      <c r="E153" s="192" t="s">
        <v>1</v>
      </c>
      <c r="F153" s="193" t="s">
        <v>1988</v>
      </c>
      <c r="G153" s="191"/>
      <c r="H153" s="194">
        <v>272</v>
      </c>
      <c r="I153" s="195"/>
      <c r="J153" s="191"/>
      <c r="K153" s="191"/>
      <c r="L153" s="196"/>
      <c r="M153" s="197"/>
      <c r="N153" s="198"/>
      <c r="O153" s="198"/>
      <c r="P153" s="198"/>
      <c r="Q153" s="198"/>
      <c r="R153" s="198"/>
      <c r="S153" s="198"/>
      <c r="T153" s="199"/>
      <c r="AT153" s="200" t="s">
        <v>201</v>
      </c>
      <c r="AU153" s="200" t="s">
        <v>83</v>
      </c>
      <c r="AV153" s="11" t="s">
        <v>83</v>
      </c>
      <c r="AW153" s="11" t="s">
        <v>34</v>
      </c>
      <c r="AX153" s="11" t="s">
        <v>73</v>
      </c>
      <c r="AY153" s="200" t="s">
        <v>169</v>
      </c>
    </row>
    <row r="154" spans="2:65" s="11" customFormat="1" ht="11.25">
      <c r="B154" s="190"/>
      <c r="C154" s="191"/>
      <c r="D154" s="185" t="s">
        <v>201</v>
      </c>
      <c r="E154" s="192" t="s">
        <v>1</v>
      </c>
      <c r="F154" s="193" t="s">
        <v>1989</v>
      </c>
      <c r="G154" s="191"/>
      <c r="H154" s="194">
        <v>58</v>
      </c>
      <c r="I154" s="195"/>
      <c r="J154" s="191"/>
      <c r="K154" s="191"/>
      <c r="L154" s="196"/>
      <c r="M154" s="197"/>
      <c r="N154" s="198"/>
      <c r="O154" s="198"/>
      <c r="P154" s="198"/>
      <c r="Q154" s="198"/>
      <c r="R154" s="198"/>
      <c r="S154" s="198"/>
      <c r="T154" s="199"/>
      <c r="AT154" s="200" t="s">
        <v>201</v>
      </c>
      <c r="AU154" s="200" t="s">
        <v>83</v>
      </c>
      <c r="AV154" s="11" t="s">
        <v>83</v>
      </c>
      <c r="AW154" s="11" t="s">
        <v>34</v>
      </c>
      <c r="AX154" s="11" t="s">
        <v>73</v>
      </c>
      <c r="AY154" s="200" t="s">
        <v>169</v>
      </c>
    </row>
    <row r="155" spans="2:65" s="11" customFormat="1" ht="11.25">
      <c r="B155" s="190"/>
      <c r="C155" s="191"/>
      <c r="D155" s="185" t="s">
        <v>201</v>
      </c>
      <c r="E155" s="192" t="s">
        <v>1</v>
      </c>
      <c r="F155" s="193" t="s">
        <v>1990</v>
      </c>
      <c r="G155" s="191"/>
      <c r="H155" s="194">
        <v>143</v>
      </c>
      <c r="I155" s="195"/>
      <c r="J155" s="191"/>
      <c r="K155" s="191"/>
      <c r="L155" s="196"/>
      <c r="M155" s="197"/>
      <c r="N155" s="198"/>
      <c r="O155" s="198"/>
      <c r="P155" s="198"/>
      <c r="Q155" s="198"/>
      <c r="R155" s="198"/>
      <c r="S155" s="198"/>
      <c r="T155" s="199"/>
      <c r="AT155" s="200" t="s">
        <v>201</v>
      </c>
      <c r="AU155" s="200" t="s">
        <v>83</v>
      </c>
      <c r="AV155" s="11" t="s">
        <v>83</v>
      </c>
      <c r="AW155" s="11" t="s">
        <v>34</v>
      </c>
      <c r="AX155" s="11" t="s">
        <v>73</v>
      </c>
      <c r="AY155" s="200" t="s">
        <v>169</v>
      </c>
    </row>
    <row r="156" spans="2:65" s="11" customFormat="1" ht="11.25">
      <c r="B156" s="190"/>
      <c r="C156" s="191"/>
      <c r="D156" s="185" t="s">
        <v>201</v>
      </c>
      <c r="E156" s="192" t="s">
        <v>1</v>
      </c>
      <c r="F156" s="193" t="s">
        <v>1991</v>
      </c>
      <c r="G156" s="191"/>
      <c r="H156" s="194">
        <v>486</v>
      </c>
      <c r="I156" s="195"/>
      <c r="J156" s="191"/>
      <c r="K156" s="191"/>
      <c r="L156" s="196"/>
      <c r="M156" s="197"/>
      <c r="N156" s="198"/>
      <c r="O156" s="198"/>
      <c r="P156" s="198"/>
      <c r="Q156" s="198"/>
      <c r="R156" s="198"/>
      <c r="S156" s="198"/>
      <c r="T156" s="199"/>
      <c r="AT156" s="200" t="s">
        <v>201</v>
      </c>
      <c r="AU156" s="200" t="s">
        <v>83</v>
      </c>
      <c r="AV156" s="11" t="s">
        <v>83</v>
      </c>
      <c r="AW156" s="11" t="s">
        <v>34</v>
      </c>
      <c r="AX156" s="11" t="s">
        <v>73</v>
      </c>
      <c r="AY156" s="200" t="s">
        <v>169</v>
      </c>
    </row>
    <row r="157" spans="2:65" s="11" customFormat="1" ht="11.25">
      <c r="B157" s="190"/>
      <c r="C157" s="191"/>
      <c r="D157" s="185" t="s">
        <v>201</v>
      </c>
      <c r="E157" s="192" t="s">
        <v>1</v>
      </c>
      <c r="F157" s="193" t="s">
        <v>1992</v>
      </c>
      <c r="G157" s="191"/>
      <c r="H157" s="194">
        <v>6</v>
      </c>
      <c r="I157" s="195"/>
      <c r="J157" s="191"/>
      <c r="K157" s="191"/>
      <c r="L157" s="196"/>
      <c r="M157" s="197"/>
      <c r="N157" s="198"/>
      <c r="O157" s="198"/>
      <c r="P157" s="198"/>
      <c r="Q157" s="198"/>
      <c r="R157" s="198"/>
      <c r="S157" s="198"/>
      <c r="T157" s="199"/>
      <c r="AT157" s="200" t="s">
        <v>201</v>
      </c>
      <c r="AU157" s="200" t="s">
        <v>83</v>
      </c>
      <c r="AV157" s="11" t="s">
        <v>83</v>
      </c>
      <c r="AW157" s="11" t="s">
        <v>34</v>
      </c>
      <c r="AX157" s="11" t="s">
        <v>73</v>
      </c>
      <c r="AY157" s="200" t="s">
        <v>169</v>
      </c>
    </row>
    <row r="158" spans="2:65" s="11" customFormat="1" ht="11.25">
      <c r="B158" s="190"/>
      <c r="C158" s="191"/>
      <c r="D158" s="185" t="s">
        <v>201</v>
      </c>
      <c r="E158" s="192" t="s">
        <v>1</v>
      </c>
      <c r="F158" s="193" t="s">
        <v>1993</v>
      </c>
      <c r="G158" s="191"/>
      <c r="H158" s="194">
        <v>17</v>
      </c>
      <c r="I158" s="195"/>
      <c r="J158" s="191"/>
      <c r="K158" s="191"/>
      <c r="L158" s="196"/>
      <c r="M158" s="197"/>
      <c r="N158" s="198"/>
      <c r="O158" s="198"/>
      <c r="P158" s="198"/>
      <c r="Q158" s="198"/>
      <c r="R158" s="198"/>
      <c r="S158" s="198"/>
      <c r="T158" s="199"/>
      <c r="AT158" s="200" t="s">
        <v>201</v>
      </c>
      <c r="AU158" s="200" t="s">
        <v>83</v>
      </c>
      <c r="AV158" s="11" t="s">
        <v>83</v>
      </c>
      <c r="AW158" s="11" t="s">
        <v>34</v>
      </c>
      <c r="AX158" s="11" t="s">
        <v>73</v>
      </c>
      <c r="AY158" s="200" t="s">
        <v>169</v>
      </c>
    </row>
    <row r="159" spans="2:65" s="11" customFormat="1" ht="11.25">
      <c r="B159" s="190"/>
      <c r="C159" s="191"/>
      <c r="D159" s="185" t="s">
        <v>201</v>
      </c>
      <c r="E159" s="192" t="s">
        <v>1</v>
      </c>
      <c r="F159" s="193" t="s">
        <v>1994</v>
      </c>
      <c r="G159" s="191"/>
      <c r="H159" s="194">
        <v>12</v>
      </c>
      <c r="I159" s="195"/>
      <c r="J159" s="191"/>
      <c r="K159" s="191"/>
      <c r="L159" s="196"/>
      <c r="M159" s="197"/>
      <c r="N159" s="198"/>
      <c r="O159" s="198"/>
      <c r="P159" s="198"/>
      <c r="Q159" s="198"/>
      <c r="R159" s="198"/>
      <c r="S159" s="198"/>
      <c r="T159" s="199"/>
      <c r="AT159" s="200" t="s">
        <v>201</v>
      </c>
      <c r="AU159" s="200" t="s">
        <v>83</v>
      </c>
      <c r="AV159" s="11" t="s">
        <v>83</v>
      </c>
      <c r="AW159" s="11" t="s">
        <v>34</v>
      </c>
      <c r="AX159" s="11" t="s">
        <v>73</v>
      </c>
      <c r="AY159" s="200" t="s">
        <v>169</v>
      </c>
    </row>
    <row r="160" spans="2:65" s="12" customFormat="1" ht="11.25">
      <c r="B160" s="201"/>
      <c r="C160" s="202"/>
      <c r="D160" s="185" t="s">
        <v>201</v>
      </c>
      <c r="E160" s="203" t="s">
        <v>1</v>
      </c>
      <c r="F160" s="204" t="s">
        <v>212</v>
      </c>
      <c r="G160" s="202"/>
      <c r="H160" s="205">
        <v>994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201</v>
      </c>
      <c r="AU160" s="211" t="s">
        <v>83</v>
      </c>
      <c r="AV160" s="12" t="s">
        <v>199</v>
      </c>
      <c r="AW160" s="12" t="s">
        <v>34</v>
      </c>
      <c r="AX160" s="12" t="s">
        <v>81</v>
      </c>
      <c r="AY160" s="211" t="s">
        <v>169</v>
      </c>
    </row>
    <row r="161" spans="2:65" s="1" customFormat="1" ht="16.5" customHeight="1">
      <c r="B161" s="33"/>
      <c r="C161" s="173" t="s">
        <v>431</v>
      </c>
      <c r="D161" s="173" t="s">
        <v>172</v>
      </c>
      <c r="E161" s="174" t="s">
        <v>1995</v>
      </c>
      <c r="F161" s="175" t="s">
        <v>1996</v>
      </c>
      <c r="G161" s="176" t="s">
        <v>198</v>
      </c>
      <c r="H161" s="177">
        <v>1013</v>
      </c>
      <c r="I161" s="178"/>
      <c r="J161" s="179">
        <f>ROUND(I161*H161,2)</f>
        <v>0</v>
      </c>
      <c r="K161" s="175" t="s">
        <v>176</v>
      </c>
      <c r="L161" s="37"/>
      <c r="M161" s="180" t="s">
        <v>1</v>
      </c>
      <c r="N161" s="181" t="s">
        <v>44</v>
      </c>
      <c r="O161" s="59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AR161" s="16" t="s">
        <v>199</v>
      </c>
      <c r="AT161" s="16" t="s">
        <v>172</v>
      </c>
      <c r="AU161" s="16" t="s">
        <v>83</v>
      </c>
      <c r="AY161" s="16" t="s">
        <v>169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6" t="s">
        <v>81</v>
      </c>
      <c r="BK161" s="184">
        <f>ROUND(I161*H161,2)</f>
        <v>0</v>
      </c>
      <c r="BL161" s="16" t="s">
        <v>199</v>
      </c>
      <c r="BM161" s="16" t="s">
        <v>1997</v>
      </c>
    </row>
    <row r="162" spans="2:65" s="11" customFormat="1" ht="11.25">
      <c r="B162" s="190"/>
      <c r="C162" s="191"/>
      <c r="D162" s="185" t="s">
        <v>201</v>
      </c>
      <c r="E162" s="192" t="s">
        <v>1</v>
      </c>
      <c r="F162" s="193" t="s">
        <v>1988</v>
      </c>
      <c r="G162" s="191"/>
      <c r="H162" s="194">
        <v>272</v>
      </c>
      <c r="I162" s="195"/>
      <c r="J162" s="191"/>
      <c r="K162" s="191"/>
      <c r="L162" s="196"/>
      <c r="M162" s="197"/>
      <c r="N162" s="198"/>
      <c r="O162" s="198"/>
      <c r="P162" s="198"/>
      <c r="Q162" s="198"/>
      <c r="R162" s="198"/>
      <c r="S162" s="198"/>
      <c r="T162" s="199"/>
      <c r="AT162" s="200" t="s">
        <v>201</v>
      </c>
      <c r="AU162" s="200" t="s">
        <v>83</v>
      </c>
      <c r="AV162" s="11" t="s">
        <v>83</v>
      </c>
      <c r="AW162" s="11" t="s">
        <v>34</v>
      </c>
      <c r="AX162" s="11" t="s">
        <v>73</v>
      </c>
      <c r="AY162" s="200" t="s">
        <v>169</v>
      </c>
    </row>
    <row r="163" spans="2:65" s="11" customFormat="1" ht="11.25">
      <c r="B163" s="190"/>
      <c r="C163" s="191"/>
      <c r="D163" s="185" t="s">
        <v>201</v>
      </c>
      <c r="E163" s="192" t="s">
        <v>1</v>
      </c>
      <c r="F163" s="193" t="s">
        <v>1989</v>
      </c>
      <c r="G163" s="191"/>
      <c r="H163" s="194">
        <v>58</v>
      </c>
      <c r="I163" s="195"/>
      <c r="J163" s="191"/>
      <c r="K163" s="191"/>
      <c r="L163" s="196"/>
      <c r="M163" s="197"/>
      <c r="N163" s="198"/>
      <c r="O163" s="198"/>
      <c r="P163" s="198"/>
      <c r="Q163" s="198"/>
      <c r="R163" s="198"/>
      <c r="S163" s="198"/>
      <c r="T163" s="199"/>
      <c r="AT163" s="200" t="s">
        <v>201</v>
      </c>
      <c r="AU163" s="200" t="s">
        <v>83</v>
      </c>
      <c r="AV163" s="11" t="s">
        <v>83</v>
      </c>
      <c r="AW163" s="11" t="s">
        <v>34</v>
      </c>
      <c r="AX163" s="11" t="s">
        <v>73</v>
      </c>
      <c r="AY163" s="200" t="s">
        <v>169</v>
      </c>
    </row>
    <row r="164" spans="2:65" s="11" customFormat="1" ht="11.25">
      <c r="B164" s="190"/>
      <c r="C164" s="191"/>
      <c r="D164" s="185" t="s">
        <v>201</v>
      </c>
      <c r="E164" s="192" t="s">
        <v>1</v>
      </c>
      <c r="F164" s="193" t="s">
        <v>1991</v>
      </c>
      <c r="G164" s="191"/>
      <c r="H164" s="194">
        <v>486</v>
      </c>
      <c r="I164" s="195"/>
      <c r="J164" s="191"/>
      <c r="K164" s="191"/>
      <c r="L164" s="196"/>
      <c r="M164" s="197"/>
      <c r="N164" s="198"/>
      <c r="O164" s="198"/>
      <c r="P164" s="198"/>
      <c r="Q164" s="198"/>
      <c r="R164" s="198"/>
      <c r="S164" s="198"/>
      <c r="T164" s="199"/>
      <c r="AT164" s="200" t="s">
        <v>201</v>
      </c>
      <c r="AU164" s="200" t="s">
        <v>83</v>
      </c>
      <c r="AV164" s="11" t="s">
        <v>83</v>
      </c>
      <c r="AW164" s="11" t="s">
        <v>34</v>
      </c>
      <c r="AX164" s="11" t="s">
        <v>73</v>
      </c>
      <c r="AY164" s="200" t="s">
        <v>169</v>
      </c>
    </row>
    <row r="165" spans="2:65" s="11" customFormat="1" ht="11.25">
      <c r="B165" s="190"/>
      <c r="C165" s="191"/>
      <c r="D165" s="185" t="s">
        <v>201</v>
      </c>
      <c r="E165" s="192" t="s">
        <v>1</v>
      </c>
      <c r="F165" s="193" t="s">
        <v>1992</v>
      </c>
      <c r="G165" s="191"/>
      <c r="H165" s="194">
        <v>6</v>
      </c>
      <c r="I165" s="195"/>
      <c r="J165" s="191"/>
      <c r="K165" s="191"/>
      <c r="L165" s="196"/>
      <c r="M165" s="197"/>
      <c r="N165" s="198"/>
      <c r="O165" s="198"/>
      <c r="P165" s="198"/>
      <c r="Q165" s="198"/>
      <c r="R165" s="198"/>
      <c r="S165" s="198"/>
      <c r="T165" s="199"/>
      <c r="AT165" s="200" t="s">
        <v>201</v>
      </c>
      <c r="AU165" s="200" t="s">
        <v>83</v>
      </c>
      <c r="AV165" s="11" t="s">
        <v>83</v>
      </c>
      <c r="AW165" s="11" t="s">
        <v>34</v>
      </c>
      <c r="AX165" s="11" t="s">
        <v>73</v>
      </c>
      <c r="AY165" s="200" t="s">
        <v>169</v>
      </c>
    </row>
    <row r="166" spans="2:65" s="11" customFormat="1" ht="11.25">
      <c r="B166" s="190"/>
      <c r="C166" s="191"/>
      <c r="D166" s="185" t="s">
        <v>201</v>
      </c>
      <c r="E166" s="192" t="s">
        <v>1</v>
      </c>
      <c r="F166" s="193" t="s">
        <v>1993</v>
      </c>
      <c r="G166" s="191"/>
      <c r="H166" s="194">
        <v>17</v>
      </c>
      <c r="I166" s="195"/>
      <c r="J166" s="191"/>
      <c r="K166" s="191"/>
      <c r="L166" s="196"/>
      <c r="M166" s="197"/>
      <c r="N166" s="198"/>
      <c r="O166" s="198"/>
      <c r="P166" s="198"/>
      <c r="Q166" s="198"/>
      <c r="R166" s="198"/>
      <c r="S166" s="198"/>
      <c r="T166" s="199"/>
      <c r="AT166" s="200" t="s">
        <v>201</v>
      </c>
      <c r="AU166" s="200" t="s">
        <v>83</v>
      </c>
      <c r="AV166" s="11" t="s">
        <v>83</v>
      </c>
      <c r="AW166" s="11" t="s">
        <v>34</v>
      </c>
      <c r="AX166" s="11" t="s">
        <v>73</v>
      </c>
      <c r="AY166" s="200" t="s">
        <v>169</v>
      </c>
    </row>
    <row r="167" spans="2:65" s="11" customFormat="1" ht="11.25">
      <c r="B167" s="190"/>
      <c r="C167" s="191"/>
      <c r="D167" s="185" t="s">
        <v>201</v>
      </c>
      <c r="E167" s="192" t="s">
        <v>1</v>
      </c>
      <c r="F167" s="193" t="s">
        <v>1998</v>
      </c>
      <c r="G167" s="191"/>
      <c r="H167" s="194">
        <v>174</v>
      </c>
      <c r="I167" s="195"/>
      <c r="J167" s="191"/>
      <c r="K167" s="191"/>
      <c r="L167" s="196"/>
      <c r="M167" s="197"/>
      <c r="N167" s="198"/>
      <c r="O167" s="198"/>
      <c r="P167" s="198"/>
      <c r="Q167" s="198"/>
      <c r="R167" s="198"/>
      <c r="S167" s="198"/>
      <c r="T167" s="199"/>
      <c r="AT167" s="200" t="s">
        <v>201</v>
      </c>
      <c r="AU167" s="200" t="s">
        <v>83</v>
      </c>
      <c r="AV167" s="11" t="s">
        <v>83</v>
      </c>
      <c r="AW167" s="11" t="s">
        <v>34</v>
      </c>
      <c r="AX167" s="11" t="s">
        <v>73</v>
      </c>
      <c r="AY167" s="200" t="s">
        <v>169</v>
      </c>
    </row>
    <row r="168" spans="2:65" s="12" customFormat="1" ht="11.25">
      <c r="B168" s="201"/>
      <c r="C168" s="202"/>
      <c r="D168" s="185" t="s">
        <v>201</v>
      </c>
      <c r="E168" s="203" t="s">
        <v>1</v>
      </c>
      <c r="F168" s="204" t="s">
        <v>212</v>
      </c>
      <c r="G168" s="202"/>
      <c r="H168" s="205">
        <v>1013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201</v>
      </c>
      <c r="AU168" s="211" t="s">
        <v>83</v>
      </c>
      <c r="AV168" s="12" t="s">
        <v>199</v>
      </c>
      <c r="AW168" s="12" t="s">
        <v>34</v>
      </c>
      <c r="AX168" s="12" t="s">
        <v>81</v>
      </c>
      <c r="AY168" s="211" t="s">
        <v>169</v>
      </c>
    </row>
    <row r="169" spans="2:65" s="1" customFormat="1" ht="16.5" customHeight="1">
      <c r="B169" s="33"/>
      <c r="C169" s="173" t="s">
        <v>435</v>
      </c>
      <c r="D169" s="173" t="s">
        <v>172</v>
      </c>
      <c r="E169" s="174" t="s">
        <v>1999</v>
      </c>
      <c r="F169" s="175" t="s">
        <v>2000</v>
      </c>
      <c r="G169" s="176" t="s">
        <v>198</v>
      </c>
      <c r="H169" s="177">
        <v>524</v>
      </c>
      <c r="I169" s="178"/>
      <c r="J169" s="179">
        <f>ROUND(I169*H169,2)</f>
        <v>0</v>
      </c>
      <c r="K169" s="175" t="s">
        <v>176</v>
      </c>
      <c r="L169" s="37"/>
      <c r="M169" s="180" t="s">
        <v>1</v>
      </c>
      <c r="N169" s="181" t="s">
        <v>44</v>
      </c>
      <c r="O169" s="59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AR169" s="16" t="s">
        <v>199</v>
      </c>
      <c r="AT169" s="16" t="s">
        <v>172</v>
      </c>
      <c r="AU169" s="16" t="s">
        <v>83</v>
      </c>
      <c r="AY169" s="16" t="s">
        <v>169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6" t="s">
        <v>81</v>
      </c>
      <c r="BK169" s="184">
        <f>ROUND(I169*H169,2)</f>
        <v>0</v>
      </c>
      <c r="BL169" s="16" t="s">
        <v>199</v>
      </c>
      <c r="BM169" s="16" t="s">
        <v>2001</v>
      </c>
    </row>
    <row r="170" spans="2:65" s="11" customFormat="1" ht="11.25">
      <c r="B170" s="190"/>
      <c r="C170" s="191"/>
      <c r="D170" s="185" t="s">
        <v>201</v>
      </c>
      <c r="E170" s="192" t="s">
        <v>1</v>
      </c>
      <c r="F170" s="193" t="s">
        <v>2002</v>
      </c>
      <c r="G170" s="191"/>
      <c r="H170" s="194">
        <v>369</v>
      </c>
      <c r="I170" s="195"/>
      <c r="J170" s="191"/>
      <c r="K170" s="191"/>
      <c r="L170" s="196"/>
      <c r="M170" s="197"/>
      <c r="N170" s="198"/>
      <c r="O170" s="198"/>
      <c r="P170" s="198"/>
      <c r="Q170" s="198"/>
      <c r="R170" s="198"/>
      <c r="S170" s="198"/>
      <c r="T170" s="199"/>
      <c r="AT170" s="200" t="s">
        <v>201</v>
      </c>
      <c r="AU170" s="200" t="s">
        <v>83</v>
      </c>
      <c r="AV170" s="11" t="s">
        <v>83</v>
      </c>
      <c r="AW170" s="11" t="s">
        <v>34</v>
      </c>
      <c r="AX170" s="11" t="s">
        <v>73</v>
      </c>
      <c r="AY170" s="200" t="s">
        <v>169</v>
      </c>
    </row>
    <row r="171" spans="2:65" s="11" customFormat="1" ht="11.25">
      <c r="B171" s="190"/>
      <c r="C171" s="191"/>
      <c r="D171" s="185" t="s">
        <v>201</v>
      </c>
      <c r="E171" s="192" t="s">
        <v>1</v>
      </c>
      <c r="F171" s="193" t="s">
        <v>1990</v>
      </c>
      <c r="G171" s="191"/>
      <c r="H171" s="194">
        <v>143</v>
      </c>
      <c r="I171" s="195"/>
      <c r="J171" s="191"/>
      <c r="K171" s="191"/>
      <c r="L171" s="196"/>
      <c r="M171" s="197"/>
      <c r="N171" s="198"/>
      <c r="O171" s="198"/>
      <c r="P171" s="198"/>
      <c r="Q171" s="198"/>
      <c r="R171" s="198"/>
      <c r="S171" s="198"/>
      <c r="T171" s="199"/>
      <c r="AT171" s="200" t="s">
        <v>201</v>
      </c>
      <c r="AU171" s="200" t="s">
        <v>83</v>
      </c>
      <c r="AV171" s="11" t="s">
        <v>83</v>
      </c>
      <c r="AW171" s="11" t="s">
        <v>34</v>
      </c>
      <c r="AX171" s="11" t="s">
        <v>73</v>
      </c>
      <c r="AY171" s="200" t="s">
        <v>169</v>
      </c>
    </row>
    <row r="172" spans="2:65" s="11" customFormat="1" ht="11.25">
      <c r="B172" s="190"/>
      <c r="C172" s="191"/>
      <c r="D172" s="185" t="s">
        <v>201</v>
      </c>
      <c r="E172" s="192" t="s">
        <v>1</v>
      </c>
      <c r="F172" s="193" t="s">
        <v>1994</v>
      </c>
      <c r="G172" s="191"/>
      <c r="H172" s="194">
        <v>12</v>
      </c>
      <c r="I172" s="195"/>
      <c r="J172" s="191"/>
      <c r="K172" s="191"/>
      <c r="L172" s="196"/>
      <c r="M172" s="197"/>
      <c r="N172" s="198"/>
      <c r="O172" s="198"/>
      <c r="P172" s="198"/>
      <c r="Q172" s="198"/>
      <c r="R172" s="198"/>
      <c r="S172" s="198"/>
      <c r="T172" s="199"/>
      <c r="AT172" s="200" t="s">
        <v>201</v>
      </c>
      <c r="AU172" s="200" t="s">
        <v>83</v>
      </c>
      <c r="AV172" s="11" t="s">
        <v>83</v>
      </c>
      <c r="AW172" s="11" t="s">
        <v>34</v>
      </c>
      <c r="AX172" s="11" t="s">
        <v>73</v>
      </c>
      <c r="AY172" s="200" t="s">
        <v>169</v>
      </c>
    </row>
    <row r="173" spans="2:65" s="12" customFormat="1" ht="11.25">
      <c r="B173" s="201"/>
      <c r="C173" s="202"/>
      <c r="D173" s="185" t="s">
        <v>201</v>
      </c>
      <c r="E173" s="203" t="s">
        <v>1</v>
      </c>
      <c r="F173" s="204" t="s">
        <v>212</v>
      </c>
      <c r="G173" s="202"/>
      <c r="H173" s="205">
        <v>524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201</v>
      </c>
      <c r="AU173" s="211" t="s">
        <v>83</v>
      </c>
      <c r="AV173" s="12" t="s">
        <v>199</v>
      </c>
      <c r="AW173" s="12" t="s">
        <v>34</v>
      </c>
      <c r="AX173" s="12" t="s">
        <v>81</v>
      </c>
      <c r="AY173" s="211" t="s">
        <v>169</v>
      </c>
    </row>
    <row r="174" spans="2:65" s="1" customFormat="1" ht="16.5" customHeight="1">
      <c r="B174" s="33"/>
      <c r="C174" s="173" t="s">
        <v>441</v>
      </c>
      <c r="D174" s="173" t="s">
        <v>172</v>
      </c>
      <c r="E174" s="174" t="s">
        <v>2003</v>
      </c>
      <c r="F174" s="175" t="s">
        <v>2004</v>
      </c>
      <c r="G174" s="176" t="s">
        <v>198</v>
      </c>
      <c r="H174" s="177">
        <v>780</v>
      </c>
      <c r="I174" s="178"/>
      <c r="J174" s="179">
        <f>ROUND(I174*H174,2)</f>
        <v>0</v>
      </c>
      <c r="K174" s="175" t="s">
        <v>1</v>
      </c>
      <c r="L174" s="37"/>
      <c r="M174" s="180" t="s">
        <v>1</v>
      </c>
      <c r="N174" s="181" t="s">
        <v>44</v>
      </c>
      <c r="O174" s="59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AR174" s="16" t="s">
        <v>199</v>
      </c>
      <c r="AT174" s="16" t="s">
        <v>172</v>
      </c>
      <c r="AU174" s="16" t="s">
        <v>83</v>
      </c>
      <c r="AY174" s="16" t="s">
        <v>169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6" t="s">
        <v>81</v>
      </c>
      <c r="BK174" s="184">
        <f>ROUND(I174*H174,2)</f>
        <v>0</v>
      </c>
      <c r="BL174" s="16" t="s">
        <v>199</v>
      </c>
      <c r="BM174" s="16" t="s">
        <v>2005</v>
      </c>
    </row>
    <row r="175" spans="2:65" s="1" customFormat="1" ht="19.5">
      <c r="B175" s="33"/>
      <c r="C175" s="34"/>
      <c r="D175" s="185" t="s">
        <v>187</v>
      </c>
      <c r="E175" s="34"/>
      <c r="F175" s="186" t="s">
        <v>1910</v>
      </c>
      <c r="G175" s="34"/>
      <c r="H175" s="34"/>
      <c r="I175" s="102"/>
      <c r="J175" s="34"/>
      <c r="K175" s="34"/>
      <c r="L175" s="37"/>
      <c r="M175" s="212"/>
      <c r="N175" s="59"/>
      <c r="O175" s="59"/>
      <c r="P175" s="59"/>
      <c r="Q175" s="59"/>
      <c r="R175" s="59"/>
      <c r="S175" s="59"/>
      <c r="T175" s="60"/>
      <c r="AT175" s="16" t="s">
        <v>187</v>
      </c>
      <c r="AU175" s="16" t="s">
        <v>83</v>
      </c>
    </row>
    <row r="176" spans="2:65" s="1" customFormat="1" ht="16.5" customHeight="1">
      <c r="B176" s="33"/>
      <c r="C176" s="173" t="s">
        <v>446</v>
      </c>
      <c r="D176" s="173" t="s">
        <v>172</v>
      </c>
      <c r="E176" s="174" t="s">
        <v>2006</v>
      </c>
      <c r="F176" s="175" t="s">
        <v>2007</v>
      </c>
      <c r="G176" s="176" t="s">
        <v>198</v>
      </c>
      <c r="H176" s="177">
        <v>780</v>
      </c>
      <c r="I176" s="178"/>
      <c r="J176" s="179">
        <f>ROUND(I176*H176,2)</f>
        <v>0</v>
      </c>
      <c r="K176" s="175" t="s">
        <v>1</v>
      </c>
      <c r="L176" s="37"/>
      <c r="M176" s="180" t="s">
        <v>1</v>
      </c>
      <c r="N176" s="181" t="s">
        <v>44</v>
      </c>
      <c r="O176" s="59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AR176" s="16" t="s">
        <v>199</v>
      </c>
      <c r="AT176" s="16" t="s">
        <v>172</v>
      </c>
      <c r="AU176" s="16" t="s">
        <v>83</v>
      </c>
      <c r="AY176" s="16" t="s">
        <v>169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6" t="s">
        <v>81</v>
      </c>
      <c r="BK176" s="184">
        <f>ROUND(I176*H176,2)</f>
        <v>0</v>
      </c>
      <c r="BL176" s="16" t="s">
        <v>199</v>
      </c>
      <c r="BM176" s="16" t="s">
        <v>2008</v>
      </c>
    </row>
    <row r="177" spans="2:65" s="1" customFormat="1" ht="19.5">
      <c r="B177" s="33"/>
      <c r="C177" s="34"/>
      <c r="D177" s="185" t="s">
        <v>187</v>
      </c>
      <c r="E177" s="34"/>
      <c r="F177" s="186" t="s">
        <v>1910</v>
      </c>
      <c r="G177" s="34"/>
      <c r="H177" s="34"/>
      <c r="I177" s="102"/>
      <c r="J177" s="34"/>
      <c r="K177" s="34"/>
      <c r="L177" s="37"/>
      <c r="M177" s="212"/>
      <c r="N177" s="59"/>
      <c r="O177" s="59"/>
      <c r="P177" s="59"/>
      <c r="Q177" s="59"/>
      <c r="R177" s="59"/>
      <c r="S177" s="59"/>
      <c r="T177" s="60"/>
      <c r="AT177" s="16" t="s">
        <v>187</v>
      </c>
      <c r="AU177" s="16" t="s">
        <v>83</v>
      </c>
    </row>
    <row r="178" spans="2:65" s="1" customFormat="1" ht="16.5" customHeight="1">
      <c r="B178" s="33"/>
      <c r="C178" s="239" t="s">
        <v>451</v>
      </c>
      <c r="D178" s="239" t="s">
        <v>447</v>
      </c>
      <c r="E178" s="240" t="s">
        <v>1955</v>
      </c>
      <c r="F178" s="241" t="s">
        <v>1956</v>
      </c>
      <c r="G178" s="242" t="s">
        <v>198</v>
      </c>
      <c r="H178" s="243">
        <v>858</v>
      </c>
      <c r="I178" s="244"/>
      <c r="J178" s="245">
        <f>ROUND(I178*H178,2)</f>
        <v>0</v>
      </c>
      <c r="K178" s="241" t="s">
        <v>176</v>
      </c>
      <c r="L178" s="246"/>
      <c r="M178" s="247" t="s">
        <v>1</v>
      </c>
      <c r="N178" s="248" t="s">
        <v>44</v>
      </c>
      <c r="O178" s="59"/>
      <c r="P178" s="182">
        <f>O178*H178</f>
        <v>0</v>
      </c>
      <c r="Q178" s="182">
        <v>4.0000000000000002E-4</v>
      </c>
      <c r="R178" s="182">
        <f>Q178*H178</f>
        <v>0.34320000000000001</v>
      </c>
      <c r="S178" s="182">
        <v>0</v>
      </c>
      <c r="T178" s="183">
        <f>S178*H178</f>
        <v>0</v>
      </c>
      <c r="AR178" s="16" t="s">
        <v>233</v>
      </c>
      <c r="AT178" s="16" t="s">
        <v>447</v>
      </c>
      <c r="AU178" s="16" t="s">
        <v>83</v>
      </c>
      <c r="AY178" s="16" t="s">
        <v>169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6" t="s">
        <v>81</v>
      </c>
      <c r="BK178" s="184">
        <f>ROUND(I178*H178,2)</f>
        <v>0</v>
      </c>
      <c r="BL178" s="16" t="s">
        <v>199</v>
      </c>
      <c r="BM178" s="16" t="s">
        <v>2009</v>
      </c>
    </row>
    <row r="179" spans="2:65" s="11" customFormat="1" ht="11.25">
      <c r="B179" s="190"/>
      <c r="C179" s="191"/>
      <c r="D179" s="185" t="s">
        <v>201</v>
      </c>
      <c r="E179" s="191"/>
      <c r="F179" s="193" t="s">
        <v>2010</v>
      </c>
      <c r="G179" s="191"/>
      <c r="H179" s="194">
        <v>858</v>
      </c>
      <c r="I179" s="195"/>
      <c r="J179" s="191"/>
      <c r="K179" s="191"/>
      <c r="L179" s="196"/>
      <c r="M179" s="197"/>
      <c r="N179" s="198"/>
      <c r="O179" s="198"/>
      <c r="P179" s="198"/>
      <c r="Q179" s="198"/>
      <c r="R179" s="198"/>
      <c r="S179" s="198"/>
      <c r="T179" s="199"/>
      <c r="AT179" s="200" t="s">
        <v>201</v>
      </c>
      <c r="AU179" s="200" t="s">
        <v>83</v>
      </c>
      <c r="AV179" s="11" t="s">
        <v>83</v>
      </c>
      <c r="AW179" s="11" t="s">
        <v>4</v>
      </c>
      <c r="AX179" s="11" t="s">
        <v>81</v>
      </c>
      <c r="AY179" s="200" t="s">
        <v>169</v>
      </c>
    </row>
    <row r="180" spans="2:65" s="1" customFormat="1" ht="16.5" customHeight="1">
      <c r="B180" s="33"/>
      <c r="C180" s="173" t="s">
        <v>455</v>
      </c>
      <c r="D180" s="173" t="s">
        <v>172</v>
      </c>
      <c r="E180" s="174" t="s">
        <v>2011</v>
      </c>
      <c r="F180" s="175" t="s">
        <v>2012</v>
      </c>
      <c r="G180" s="176" t="s">
        <v>198</v>
      </c>
      <c r="H180" s="177">
        <v>585</v>
      </c>
      <c r="I180" s="178"/>
      <c r="J180" s="179">
        <f>ROUND(I180*H180,2)</f>
        <v>0</v>
      </c>
      <c r="K180" s="175" t="s">
        <v>176</v>
      </c>
      <c r="L180" s="37"/>
      <c r="M180" s="180" t="s">
        <v>1</v>
      </c>
      <c r="N180" s="181" t="s">
        <v>44</v>
      </c>
      <c r="O180" s="59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AR180" s="16" t="s">
        <v>199</v>
      </c>
      <c r="AT180" s="16" t="s">
        <v>172</v>
      </c>
      <c r="AU180" s="16" t="s">
        <v>83</v>
      </c>
      <c r="AY180" s="16" t="s">
        <v>169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6" t="s">
        <v>81</v>
      </c>
      <c r="BK180" s="184">
        <f>ROUND(I180*H180,2)</f>
        <v>0</v>
      </c>
      <c r="BL180" s="16" t="s">
        <v>199</v>
      </c>
      <c r="BM180" s="16" t="s">
        <v>2013</v>
      </c>
    </row>
    <row r="181" spans="2:65" s="11" customFormat="1" ht="11.25">
      <c r="B181" s="190"/>
      <c r="C181" s="191"/>
      <c r="D181" s="185" t="s">
        <v>201</v>
      </c>
      <c r="E181" s="192" t="s">
        <v>1</v>
      </c>
      <c r="F181" s="193" t="s">
        <v>2002</v>
      </c>
      <c r="G181" s="191"/>
      <c r="H181" s="194">
        <v>369</v>
      </c>
      <c r="I181" s="195"/>
      <c r="J181" s="191"/>
      <c r="K181" s="191"/>
      <c r="L181" s="196"/>
      <c r="M181" s="197"/>
      <c r="N181" s="198"/>
      <c r="O181" s="198"/>
      <c r="P181" s="198"/>
      <c r="Q181" s="198"/>
      <c r="R181" s="198"/>
      <c r="S181" s="198"/>
      <c r="T181" s="199"/>
      <c r="AT181" s="200" t="s">
        <v>201</v>
      </c>
      <c r="AU181" s="200" t="s">
        <v>83</v>
      </c>
      <c r="AV181" s="11" t="s">
        <v>83</v>
      </c>
      <c r="AW181" s="11" t="s">
        <v>34</v>
      </c>
      <c r="AX181" s="11" t="s">
        <v>73</v>
      </c>
      <c r="AY181" s="200" t="s">
        <v>169</v>
      </c>
    </row>
    <row r="182" spans="2:65" s="11" customFormat="1" ht="11.25">
      <c r="B182" s="190"/>
      <c r="C182" s="191"/>
      <c r="D182" s="185" t="s">
        <v>201</v>
      </c>
      <c r="E182" s="192" t="s">
        <v>1</v>
      </c>
      <c r="F182" s="193" t="s">
        <v>2014</v>
      </c>
      <c r="G182" s="191"/>
      <c r="H182" s="194">
        <v>216</v>
      </c>
      <c r="I182" s="195"/>
      <c r="J182" s="191"/>
      <c r="K182" s="191"/>
      <c r="L182" s="196"/>
      <c r="M182" s="197"/>
      <c r="N182" s="198"/>
      <c r="O182" s="198"/>
      <c r="P182" s="198"/>
      <c r="Q182" s="198"/>
      <c r="R182" s="198"/>
      <c r="S182" s="198"/>
      <c r="T182" s="199"/>
      <c r="AT182" s="200" t="s">
        <v>201</v>
      </c>
      <c r="AU182" s="200" t="s">
        <v>83</v>
      </c>
      <c r="AV182" s="11" t="s">
        <v>83</v>
      </c>
      <c r="AW182" s="11" t="s">
        <v>34</v>
      </c>
      <c r="AX182" s="11" t="s">
        <v>73</v>
      </c>
      <c r="AY182" s="200" t="s">
        <v>169</v>
      </c>
    </row>
    <row r="183" spans="2:65" s="12" customFormat="1" ht="11.25">
      <c r="B183" s="201"/>
      <c r="C183" s="202"/>
      <c r="D183" s="185" t="s">
        <v>201</v>
      </c>
      <c r="E183" s="203" t="s">
        <v>1</v>
      </c>
      <c r="F183" s="204" t="s">
        <v>212</v>
      </c>
      <c r="G183" s="202"/>
      <c r="H183" s="205">
        <v>585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201</v>
      </c>
      <c r="AU183" s="211" t="s">
        <v>83</v>
      </c>
      <c r="AV183" s="12" t="s">
        <v>199</v>
      </c>
      <c r="AW183" s="12" t="s">
        <v>34</v>
      </c>
      <c r="AX183" s="12" t="s">
        <v>81</v>
      </c>
      <c r="AY183" s="211" t="s">
        <v>169</v>
      </c>
    </row>
    <row r="184" spans="2:65" s="1" customFormat="1" ht="16.5" customHeight="1">
      <c r="B184" s="33"/>
      <c r="C184" s="173" t="s">
        <v>460</v>
      </c>
      <c r="D184" s="173" t="s">
        <v>172</v>
      </c>
      <c r="E184" s="174" t="s">
        <v>2015</v>
      </c>
      <c r="F184" s="175" t="s">
        <v>2016</v>
      </c>
      <c r="G184" s="176" t="s">
        <v>198</v>
      </c>
      <c r="H184" s="177">
        <v>369</v>
      </c>
      <c r="I184" s="178"/>
      <c r="J184" s="179">
        <f>ROUND(I184*H184,2)</f>
        <v>0</v>
      </c>
      <c r="K184" s="175" t="s">
        <v>176</v>
      </c>
      <c r="L184" s="37"/>
      <c r="M184" s="180" t="s">
        <v>1</v>
      </c>
      <c r="N184" s="181" t="s">
        <v>44</v>
      </c>
      <c r="O184" s="59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AR184" s="16" t="s">
        <v>199</v>
      </c>
      <c r="AT184" s="16" t="s">
        <v>172</v>
      </c>
      <c r="AU184" s="16" t="s">
        <v>83</v>
      </c>
      <c r="AY184" s="16" t="s">
        <v>169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6" t="s">
        <v>81</v>
      </c>
      <c r="BK184" s="184">
        <f>ROUND(I184*H184,2)</f>
        <v>0</v>
      </c>
      <c r="BL184" s="16" t="s">
        <v>199</v>
      </c>
      <c r="BM184" s="16" t="s">
        <v>2017</v>
      </c>
    </row>
    <row r="185" spans="2:65" s="11" customFormat="1" ht="11.25">
      <c r="B185" s="190"/>
      <c r="C185" s="191"/>
      <c r="D185" s="185" t="s">
        <v>201</v>
      </c>
      <c r="E185" s="192" t="s">
        <v>1</v>
      </c>
      <c r="F185" s="193" t="s">
        <v>2002</v>
      </c>
      <c r="G185" s="191"/>
      <c r="H185" s="194">
        <v>369</v>
      </c>
      <c r="I185" s="195"/>
      <c r="J185" s="191"/>
      <c r="K185" s="191"/>
      <c r="L185" s="196"/>
      <c r="M185" s="197"/>
      <c r="N185" s="198"/>
      <c r="O185" s="198"/>
      <c r="P185" s="198"/>
      <c r="Q185" s="198"/>
      <c r="R185" s="198"/>
      <c r="S185" s="198"/>
      <c r="T185" s="199"/>
      <c r="AT185" s="200" t="s">
        <v>201</v>
      </c>
      <c r="AU185" s="200" t="s">
        <v>83</v>
      </c>
      <c r="AV185" s="11" t="s">
        <v>83</v>
      </c>
      <c r="AW185" s="11" t="s">
        <v>34</v>
      </c>
      <c r="AX185" s="11" t="s">
        <v>81</v>
      </c>
      <c r="AY185" s="200" t="s">
        <v>169</v>
      </c>
    </row>
    <row r="186" spans="2:65" s="1" customFormat="1" ht="16.5" customHeight="1">
      <c r="B186" s="33"/>
      <c r="C186" s="173" t="s">
        <v>464</v>
      </c>
      <c r="D186" s="173" t="s">
        <v>172</v>
      </c>
      <c r="E186" s="174" t="s">
        <v>2018</v>
      </c>
      <c r="F186" s="175" t="s">
        <v>2019</v>
      </c>
      <c r="G186" s="176" t="s">
        <v>198</v>
      </c>
      <c r="H186" s="177">
        <v>330</v>
      </c>
      <c r="I186" s="178"/>
      <c r="J186" s="179">
        <f>ROUND(I186*H186,2)</f>
        <v>0</v>
      </c>
      <c r="K186" s="175" t="s">
        <v>176</v>
      </c>
      <c r="L186" s="37"/>
      <c r="M186" s="180" t="s">
        <v>1</v>
      </c>
      <c r="N186" s="181" t="s">
        <v>44</v>
      </c>
      <c r="O186" s="59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AR186" s="16" t="s">
        <v>199</v>
      </c>
      <c r="AT186" s="16" t="s">
        <v>172</v>
      </c>
      <c r="AU186" s="16" t="s">
        <v>83</v>
      </c>
      <c r="AY186" s="16" t="s">
        <v>169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6" t="s">
        <v>81</v>
      </c>
      <c r="BK186" s="184">
        <f>ROUND(I186*H186,2)</f>
        <v>0</v>
      </c>
      <c r="BL186" s="16" t="s">
        <v>199</v>
      </c>
      <c r="BM186" s="16" t="s">
        <v>2020</v>
      </c>
    </row>
    <row r="187" spans="2:65" s="11" customFormat="1" ht="11.25">
      <c r="B187" s="190"/>
      <c r="C187" s="191"/>
      <c r="D187" s="185" t="s">
        <v>201</v>
      </c>
      <c r="E187" s="192" t="s">
        <v>1</v>
      </c>
      <c r="F187" s="193" t="s">
        <v>1988</v>
      </c>
      <c r="G187" s="191"/>
      <c r="H187" s="194">
        <v>272</v>
      </c>
      <c r="I187" s="195"/>
      <c r="J187" s="191"/>
      <c r="K187" s="191"/>
      <c r="L187" s="196"/>
      <c r="M187" s="197"/>
      <c r="N187" s="198"/>
      <c r="O187" s="198"/>
      <c r="P187" s="198"/>
      <c r="Q187" s="198"/>
      <c r="R187" s="198"/>
      <c r="S187" s="198"/>
      <c r="T187" s="199"/>
      <c r="AT187" s="200" t="s">
        <v>201</v>
      </c>
      <c r="AU187" s="200" t="s">
        <v>83</v>
      </c>
      <c r="AV187" s="11" t="s">
        <v>83</v>
      </c>
      <c r="AW187" s="11" t="s">
        <v>34</v>
      </c>
      <c r="AX187" s="11" t="s">
        <v>73</v>
      </c>
      <c r="AY187" s="200" t="s">
        <v>169</v>
      </c>
    </row>
    <row r="188" spans="2:65" s="11" customFormat="1" ht="11.25">
      <c r="B188" s="190"/>
      <c r="C188" s="191"/>
      <c r="D188" s="185" t="s">
        <v>201</v>
      </c>
      <c r="E188" s="192" t="s">
        <v>1</v>
      </c>
      <c r="F188" s="193" t="s">
        <v>1989</v>
      </c>
      <c r="G188" s="191"/>
      <c r="H188" s="194">
        <v>58</v>
      </c>
      <c r="I188" s="195"/>
      <c r="J188" s="191"/>
      <c r="K188" s="191"/>
      <c r="L188" s="196"/>
      <c r="M188" s="197"/>
      <c r="N188" s="198"/>
      <c r="O188" s="198"/>
      <c r="P188" s="198"/>
      <c r="Q188" s="198"/>
      <c r="R188" s="198"/>
      <c r="S188" s="198"/>
      <c r="T188" s="199"/>
      <c r="AT188" s="200" t="s">
        <v>201</v>
      </c>
      <c r="AU188" s="200" t="s">
        <v>83</v>
      </c>
      <c r="AV188" s="11" t="s">
        <v>83</v>
      </c>
      <c r="AW188" s="11" t="s">
        <v>34</v>
      </c>
      <c r="AX188" s="11" t="s">
        <v>73</v>
      </c>
      <c r="AY188" s="200" t="s">
        <v>169</v>
      </c>
    </row>
    <row r="189" spans="2:65" s="12" customFormat="1" ht="11.25">
      <c r="B189" s="201"/>
      <c r="C189" s="202"/>
      <c r="D189" s="185" t="s">
        <v>201</v>
      </c>
      <c r="E189" s="203" t="s">
        <v>1</v>
      </c>
      <c r="F189" s="204" t="s">
        <v>212</v>
      </c>
      <c r="G189" s="202"/>
      <c r="H189" s="205">
        <v>330</v>
      </c>
      <c r="I189" s="206"/>
      <c r="J189" s="202"/>
      <c r="K189" s="202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201</v>
      </c>
      <c r="AU189" s="211" t="s">
        <v>83</v>
      </c>
      <c r="AV189" s="12" t="s">
        <v>199</v>
      </c>
      <c r="AW189" s="12" t="s">
        <v>34</v>
      </c>
      <c r="AX189" s="12" t="s">
        <v>81</v>
      </c>
      <c r="AY189" s="211" t="s">
        <v>169</v>
      </c>
    </row>
    <row r="190" spans="2:65" s="1" customFormat="1" ht="16.5" customHeight="1">
      <c r="B190" s="33"/>
      <c r="C190" s="173" t="s">
        <v>469</v>
      </c>
      <c r="D190" s="173" t="s">
        <v>172</v>
      </c>
      <c r="E190" s="174" t="s">
        <v>2021</v>
      </c>
      <c r="F190" s="175" t="s">
        <v>2022</v>
      </c>
      <c r="G190" s="176" t="s">
        <v>198</v>
      </c>
      <c r="H190" s="177">
        <v>369</v>
      </c>
      <c r="I190" s="178"/>
      <c r="J190" s="179">
        <f>ROUND(I190*H190,2)</f>
        <v>0</v>
      </c>
      <c r="K190" s="175" t="s">
        <v>176</v>
      </c>
      <c r="L190" s="37"/>
      <c r="M190" s="180" t="s">
        <v>1</v>
      </c>
      <c r="N190" s="181" t="s">
        <v>44</v>
      </c>
      <c r="O190" s="59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AR190" s="16" t="s">
        <v>199</v>
      </c>
      <c r="AT190" s="16" t="s">
        <v>172</v>
      </c>
      <c r="AU190" s="16" t="s">
        <v>83</v>
      </c>
      <c r="AY190" s="16" t="s">
        <v>169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6" t="s">
        <v>81</v>
      </c>
      <c r="BK190" s="184">
        <f>ROUND(I190*H190,2)</f>
        <v>0</v>
      </c>
      <c r="BL190" s="16" t="s">
        <v>199</v>
      </c>
      <c r="BM190" s="16" t="s">
        <v>2023</v>
      </c>
    </row>
    <row r="191" spans="2:65" s="1" customFormat="1" ht="16.5" customHeight="1">
      <c r="B191" s="33"/>
      <c r="C191" s="173" t="s">
        <v>476</v>
      </c>
      <c r="D191" s="173" t="s">
        <v>172</v>
      </c>
      <c r="E191" s="174" t="s">
        <v>2024</v>
      </c>
      <c r="F191" s="175" t="s">
        <v>2025</v>
      </c>
      <c r="G191" s="176" t="s">
        <v>198</v>
      </c>
      <c r="H191" s="177">
        <v>585</v>
      </c>
      <c r="I191" s="178"/>
      <c r="J191" s="179">
        <f>ROUND(I191*H191,2)</f>
        <v>0</v>
      </c>
      <c r="K191" s="175" t="s">
        <v>176</v>
      </c>
      <c r="L191" s="37"/>
      <c r="M191" s="180" t="s">
        <v>1</v>
      </c>
      <c r="N191" s="181" t="s">
        <v>44</v>
      </c>
      <c r="O191" s="59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AR191" s="16" t="s">
        <v>199</v>
      </c>
      <c r="AT191" s="16" t="s">
        <v>172</v>
      </c>
      <c r="AU191" s="16" t="s">
        <v>83</v>
      </c>
      <c r="AY191" s="16" t="s">
        <v>169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6" t="s">
        <v>81</v>
      </c>
      <c r="BK191" s="184">
        <f>ROUND(I191*H191,2)</f>
        <v>0</v>
      </c>
      <c r="BL191" s="16" t="s">
        <v>199</v>
      </c>
      <c r="BM191" s="16" t="s">
        <v>2026</v>
      </c>
    </row>
    <row r="192" spans="2:65" s="11" customFormat="1" ht="11.25">
      <c r="B192" s="190"/>
      <c r="C192" s="191"/>
      <c r="D192" s="185" t="s">
        <v>201</v>
      </c>
      <c r="E192" s="192" t="s">
        <v>1</v>
      </c>
      <c r="F192" s="193" t="s">
        <v>2002</v>
      </c>
      <c r="G192" s="191"/>
      <c r="H192" s="194">
        <v>369</v>
      </c>
      <c r="I192" s="195"/>
      <c r="J192" s="191"/>
      <c r="K192" s="191"/>
      <c r="L192" s="196"/>
      <c r="M192" s="197"/>
      <c r="N192" s="198"/>
      <c r="O192" s="198"/>
      <c r="P192" s="198"/>
      <c r="Q192" s="198"/>
      <c r="R192" s="198"/>
      <c r="S192" s="198"/>
      <c r="T192" s="199"/>
      <c r="AT192" s="200" t="s">
        <v>201</v>
      </c>
      <c r="AU192" s="200" t="s">
        <v>83</v>
      </c>
      <c r="AV192" s="11" t="s">
        <v>83</v>
      </c>
      <c r="AW192" s="11" t="s">
        <v>34</v>
      </c>
      <c r="AX192" s="11" t="s">
        <v>73</v>
      </c>
      <c r="AY192" s="200" t="s">
        <v>169</v>
      </c>
    </row>
    <row r="193" spans="2:65" s="11" customFormat="1" ht="11.25">
      <c r="B193" s="190"/>
      <c r="C193" s="191"/>
      <c r="D193" s="185" t="s">
        <v>201</v>
      </c>
      <c r="E193" s="192" t="s">
        <v>1</v>
      </c>
      <c r="F193" s="193" t="s">
        <v>2014</v>
      </c>
      <c r="G193" s="191"/>
      <c r="H193" s="194">
        <v>216</v>
      </c>
      <c r="I193" s="195"/>
      <c r="J193" s="191"/>
      <c r="K193" s="191"/>
      <c r="L193" s="196"/>
      <c r="M193" s="197"/>
      <c r="N193" s="198"/>
      <c r="O193" s="198"/>
      <c r="P193" s="198"/>
      <c r="Q193" s="198"/>
      <c r="R193" s="198"/>
      <c r="S193" s="198"/>
      <c r="T193" s="199"/>
      <c r="AT193" s="200" t="s">
        <v>201</v>
      </c>
      <c r="AU193" s="200" t="s">
        <v>83</v>
      </c>
      <c r="AV193" s="11" t="s">
        <v>83</v>
      </c>
      <c r="AW193" s="11" t="s">
        <v>34</v>
      </c>
      <c r="AX193" s="11" t="s">
        <v>73</v>
      </c>
      <c r="AY193" s="200" t="s">
        <v>169</v>
      </c>
    </row>
    <row r="194" spans="2:65" s="12" customFormat="1" ht="11.25">
      <c r="B194" s="201"/>
      <c r="C194" s="202"/>
      <c r="D194" s="185" t="s">
        <v>201</v>
      </c>
      <c r="E194" s="203" t="s">
        <v>1</v>
      </c>
      <c r="F194" s="204" t="s">
        <v>212</v>
      </c>
      <c r="G194" s="202"/>
      <c r="H194" s="205">
        <v>585</v>
      </c>
      <c r="I194" s="206"/>
      <c r="J194" s="202"/>
      <c r="K194" s="202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201</v>
      </c>
      <c r="AU194" s="211" t="s">
        <v>83</v>
      </c>
      <c r="AV194" s="12" t="s">
        <v>199</v>
      </c>
      <c r="AW194" s="12" t="s">
        <v>34</v>
      </c>
      <c r="AX194" s="12" t="s">
        <v>81</v>
      </c>
      <c r="AY194" s="211" t="s">
        <v>169</v>
      </c>
    </row>
    <row r="195" spans="2:65" s="1" customFormat="1" ht="16.5" customHeight="1">
      <c r="B195" s="33"/>
      <c r="C195" s="173" t="s">
        <v>484</v>
      </c>
      <c r="D195" s="173" t="s">
        <v>172</v>
      </c>
      <c r="E195" s="174" t="s">
        <v>2027</v>
      </c>
      <c r="F195" s="175" t="s">
        <v>2028</v>
      </c>
      <c r="G195" s="176" t="s">
        <v>198</v>
      </c>
      <c r="H195" s="177">
        <v>216</v>
      </c>
      <c r="I195" s="178"/>
      <c r="J195" s="179">
        <f>ROUND(I195*H195,2)</f>
        <v>0</v>
      </c>
      <c r="K195" s="175" t="s">
        <v>176</v>
      </c>
      <c r="L195" s="37"/>
      <c r="M195" s="180" t="s">
        <v>1</v>
      </c>
      <c r="N195" s="181" t="s">
        <v>44</v>
      </c>
      <c r="O195" s="59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AR195" s="16" t="s">
        <v>199</v>
      </c>
      <c r="AT195" s="16" t="s">
        <v>172</v>
      </c>
      <c r="AU195" s="16" t="s">
        <v>83</v>
      </c>
      <c r="AY195" s="16" t="s">
        <v>169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6" t="s">
        <v>81</v>
      </c>
      <c r="BK195" s="184">
        <f>ROUND(I195*H195,2)</f>
        <v>0</v>
      </c>
      <c r="BL195" s="16" t="s">
        <v>199</v>
      </c>
      <c r="BM195" s="16" t="s">
        <v>2029</v>
      </c>
    </row>
    <row r="196" spans="2:65" s="11" customFormat="1" ht="11.25">
      <c r="B196" s="190"/>
      <c r="C196" s="191"/>
      <c r="D196" s="185" t="s">
        <v>201</v>
      </c>
      <c r="E196" s="192" t="s">
        <v>1</v>
      </c>
      <c r="F196" s="193" t="s">
        <v>2014</v>
      </c>
      <c r="G196" s="191"/>
      <c r="H196" s="194">
        <v>216</v>
      </c>
      <c r="I196" s="195"/>
      <c r="J196" s="191"/>
      <c r="K196" s="191"/>
      <c r="L196" s="196"/>
      <c r="M196" s="197"/>
      <c r="N196" s="198"/>
      <c r="O196" s="198"/>
      <c r="P196" s="198"/>
      <c r="Q196" s="198"/>
      <c r="R196" s="198"/>
      <c r="S196" s="198"/>
      <c r="T196" s="199"/>
      <c r="AT196" s="200" t="s">
        <v>201</v>
      </c>
      <c r="AU196" s="200" t="s">
        <v>83</v>
      </c>
      <c r="AV196" s="11" t="s">
        <v>83</v>
      </c>
      <c r="AW196" s="11" t="s">
        <v>34</v>
      </c>
      <c r="AX196" s="11" t="s">
        <v>81</v>
      </c>
      <c r="AY196" s="200" t="s">
        <v>169</v>
      </c>
    </row>
    <row r="197" spans="2:65" s="1" customFormat="1" ht="16.5" customHeight="1">
      <c r="B197" s="33"/>
      <c r="C197" s="173" t="s">
        <v>488</v>
      </c>
      <c r="D197" s="173" t="s">
        <v>172</v>
      </c>
      <c r="E197" s="174" t="s">
        <v>2030</v>
      </c>
      <c r="F197" s="175" t="s">
        <v>2031</v>
      </c>
      <c r="G197" s="176" t="s">
        <v>198</v>
      </c>
      <c r="H197" s="177">
        <v>585</v>
      </c>
      <c r="I197" s="178"/>
      <c r="J197" s="179">
        <f>ROUND(I197*H197,2)</f>
        <v>0</v>
      </c>
      <c r="K197" s="175" t="s">
        <v>176</v>
      </c>
      <c r="L197" s="37"/>
      <c r="M197" s="180" t="s">
        <v>1</v>
      </c>
      <c r="N197" s="181" t="s">
        <v>44</v>
      </c>
      <c r="O197" s="59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AR197" s="16" t="s">
        <v>199</v>
      </c>
      <c r="AT197" s="16" t="s">
        <v>172</v>
      </c>
      <c r="AU197" s="16" t="s">
        <v>83</v>
      </c>
      <c r="AY197" s="16" t="s">
        <v>169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6" t="s">
        <v>81</v>
      </c>
      <c r="BK197" s="184">
        <f>ROUND(I197*H197,2)</f>
        <v>0</v>
      </c>
      <c r="BL197" s="16" t="s">
        <v>199</v>
      </c>
      <c r="BM197" s="16" t="s">
        <v>2032</v>
      </c>
    </row>
    <row r="198" spans="2:65" s="11" customFormat="1" ht="11.25">
      <c r="B198" s="190"/>
      <c r="C198" s="191"/>
      <c r="D198" s="185" t="s">
        <v>201</v>
      </c>
      <c r="E198" s="192" t="s">
        <v>1</v>
      </c>
      <c r="F198" s="193" t="s">
        <v>2002</v>
      </c>
      <c r="G198" s="191"/>
      <c r="H198" s="194">
        <v>369</v>
      </c>
      <c r="I198" s="195"/>
      <c r="J198" s="191"/>
      <c r="K198" s="191"/>
      <c r="L198" s="196"/>
      <c r="M198" s="197"/>
      <c r="N198" s="198"/>
      <c r="O198" s="198"/>
      <c r="P198" s="198"/>
      <c r="Q198" s="198"/>
      <c r="R198" s="198"/>
      <c r="S198" s="198"/>
      <c r="T198" s="199"/>
      <c r="AT198" s="200" t="s">
        <v>201</v>
      </c>
      <c r="AU198" s="200" t="s">
        <v>83</v>
      </c>
      <c r="AV198" s="11" t="s">
        <v>83</v>
      </c>
      <c r="AW198" s="11" t="s">
        <v>34</v>
      </c>
      <c r="AX198" s="11" t="s">
        <v>73</v>
      </c>
      <c r="AY198" s="200" t="s">
        <v>169</v>
      </c>
    </row>
    <row r="199" spans="2:65" s="11" customFormat="1" ht="11.25">
      <c r="B199" s="190"/>
      <c r="C199" s="191"/>
      <c r="D199" s="185" t="s">
        <v>201</v>
      </c>
      <c r="E199" s="192" t="s">
        <v>1</v>
      </c>
      <c r="F199" s="193" t="s">
        <v>2014</v>
      </c>
      <c r="G199" s="191"/>
      <c r="H199" s="194">
        <v>216</v>
      </c>
      <c r="I199" s="195"/>
      <c r="J199" s="191"/>
      <c r="K199" s="191"/>
      <c r="L199" s="196"/>
      <c r="M199" s="197"/>
      <c r="N199" s="198"/>
      <c r="O199" s="198"/>
      <c r="P199" s="198"/>
      <c r="Q199" s="198"/>
      <c r="R199" s="198"/>
      <c r="S199" s="198"/>
      <c r="T199" s="199"/>
      <c r="AT199" s="200" t="s">
        <v>201</v>
      </c>
      <c r="AU199" s="200" t="s">
        <v>83</v>
      </c>
      <c r="AV199" s="11" t="s">
        <v>83</v>
      </c>
      <c r="AW199" s="11" t="s">
        <v>34</v>
      </c>
      <c r="AX199" s="11" t="s">
        <v>73</v>
      </c>
      <c r="AY199" s="200" t="s">
        <v>169</v>
      </c>
    </row>
    <row r="200" spans="2:65" s="12" customFormat="1" ht="11.25">
      <c r="B200" s="201"/>
      <c r="C200" s="202"/>
      <c r="D200" s="185" t="s">
        <v>201</v>
      </c>
      <c r="E200" s="203" t="s">
        <v>1</v>
      </c>
      <c r="F200" s="204" t="s">
        <v>212</v>
      </c>
      <c r="G200" s="202"/>
      <c r="H200" s="205">
        <v>585</v>
      </c>
      <c r="I200" s="206"/>
      <c r="J200" s="202"/>
      <c r="K200" s="202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201</v>
      </c>
      <c r="AU200" s="211" t="s">
        <v>83</v>
      </c>
      <c r="AV200" s="12" t="s">
        <v>199</v>
      </c>
      <c r="AW200" s="12" t="s">
        <v>34</v>
      </c>
      <c r="AX200" s="12" t="s">
        <v>81</v>
      </c>
      <c r="AY200" s="211" t="s">
        <v>169</v>
      </c>
    </row>
    <row r="201" spans="2:65" s="1" customFormat="1" ht="16.5" customHeight="1">
      <c r="B201" s="33"/>
      <c r="C201" s="173" t="s">
        <v>493</v>
      </c>
      <c r="D201" s="173" t="s">
        <v>172</v>
      </c>
      <c r="E201" s="174" t="s">
        <v>2033</v>
      </c>
      <c r="F201" s="175" t="s">
        <v>2034</v>
      </c>
      <c r="G201" s="176" t="s">
        <v>198</v>
      </c>
      <c r="H201" s="177">
        <v>14</v>
      </c>
      <c r="I201" s="178"/>
      <c r="J201" s="179">
        <f>ROUND(I201*H201,2)</f>
        <v>0</v>
      </c>
      <c r="K201" s="175" t="s">
        <v>176</v>
      </c>
      <c r="L201" s="37"/>
      <c r="M201" s="180" t="s">
        <v>1</v>
      </c>
      <c r="N201" s="181" t="s">
        <v>44</v>
      </c>
      <c r="O201" s="59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AR201" s="16" t="s">
        <v>199</v>
      </c>
      <c r="AT201" s="16" t="s">
        <v>172</v>
      </c>
      <c r="AU201" s="16" t="s">
        <v>83</v>
      </c>
      <c r="AY201" s="16" t="s">
        <v>169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6" t="s">
        <v>81</v>
      </c>
      <c r="BK201" s="184">
        <f>ROUND(I201*H201,2)</f>
        <v>0</v>
      </c>
      <c r="BL201" s="16" t="s">
        <v>199</v>
      </c>
      <c r="BM201" s="16" t="s">
        <v>2035</v>
      </c>
    </row>
    <row r="202" spans="2:65" s="11" customFormat="1" ht="11.25">
      <c r="B202" s="190"/>
      <c r="C202" s="191"/>
      <c r="D202" s="185" t="s">
        <v>201</v>
      </c>
      <c r="E202" s="192" t="s">
        <v>1</v>
      </c>
      <c r="F202" s="193" t="s">
        <v>2036</v>
      </c>
      <c r="G202" s="191"/>
      <c r="H202" s="194">
        <v>14</v>
      </c>
      <c r="I202" s="195"/>
      <c r="J202" s="191"/>
      <c r="K202" s="191"/>
      <c r="L202" s="196"/>
      <c r="M202" s="197"/>
      <c r="N202" s="198"/>
      <c r="O202" s="198"/>
      <c r="P202" s="198"/>
      <c r="Q202" s="198"/>
      <c r="R202" s="198"/>
      <c r="S202" s="198"/>
      <c r="T202" s="199"/>
      <c r="AT202" s="200" t="s">
        <v>201</v>
      </c>
      <c r="AU202" s="200" t="s">
        <v>83</v>
      </c>
      <c r="AV202" s="11" t="s">
        <v>83</v>
      </c>
      <c r="AW202" s="11" t="s">
        <v>34</v>
      </c>
      <c r="AX202" s="11" t="s">
        <v>81</v>
      </c>
      <c r="AY202" s="200" t="s">
        <v>169</v>
      </c>
    </row>
    <row r="203" spans="2:65" s="1" customFormat="1" ht="16.5" customHeight="1">
      <c r="B203" s="33"/>
      <c r="C203" s="239" t="s">
        <v>498</v>
      </c>
      <c r="D203" s="239" t="s">
        <v>447</v>
      </c>
      <c r="E203" s="240" t="s">
        <v>1955</v>
      </c>
      <c r="F203" s="241" t="s">
        <v>1956</v>
      </c>
      <c r="G203" s="242" t="s">
        <v>198</v>
      </c>
      <c r="H203" s="243">
        <v>15.4</v>
      </c>
      <c r="I203" s="244"/>
      <c r="J203" s="245">
        <f>ROUND(I203*H203,2)</f>
        <v>0</v>
      </c>
      <c r="K203" s="241" t="s">
        <v>176</v>
      </c>
      <c r="L203" s="246"/>
      <c r="M203" s="247" t="s">
        <v>1</v>
      </c>
      <c r="N203" s="248" t="s">
        <v>44</v>
      </c>
      <c r="O203" s="59"/>
      <c r="P203" s="182">
        <f>O203*H203</f>
        <v>0</v>
      </c>
      <c r="Q203" s="182">
        <v>4.0000000000000002E-4</v>
      </c>
      <c r="R203" s="182">
        <f>Q203*H203</f>
        <v>6.1600000000000005E-3</v>
      </c>
      <c r="S203" s="182">
        <v>0</v>
      </c>
      <c r="T203" s="183">
        <f>S203*H203</f>
        <v>0</v>
      </c>
      <c r="AR203" s="16" t="s">
        <v>233</v>
      </c>
      <c r="AT203" s="16" t="s">
        <v>447</v>
      </c>
      <c r="AU203" s="16" t="s">
        <v>83</v>
      </c>
      <c r="AY203" s="16" t="s">
        <v>169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6" t="s">
        <v>81</v>
      </c>
      <c r="BK203" s="184">
        <f>ROUND(I203*H203,2)</f>
        <v>0</v>
      </c>
      <c r="BL203" s="16" t="s">
        <v>199</v>
      </c>
      <c r="BM203" s="16" t="s">
        <v>2037</v>
      </c>
    </row>
    <row r="204" spans="2:65" s="11" customFormat="1" ht="11.25">
      <c r="B204" s="190"/>
      <c r="C204" s="191"/>
      <c r="D204" s="185" t="s">
        <v>201</v>
      </c>
      <c r="E204" s="191"/>
      <c r="F204" s="193" t="s">
        <v>2038</v>
      </c>
      <c r="G204" s="191"/>
      <c r="H204" s="194">
        <v>15.4</v>
      </c>
      <c r="I204" s="195"/>
      <c r="J204" s="191"/>
      <c r="K204" s="191"/>
      <c r="L204" s="196"/>
      <c r="M204" s="197"/>
      <c r="N204" s="198"/>
      <c r="O204" s="198"/>
      <c r="P204" s="198"/>
      <c r="Q204" s="198"/>
      <c r="R204" s="198"/>
      <c r="S204" s="198"/>
      <c r="T204" s="199"/>
      <c r="AT204" s="200" t="s">
        <v>201</v>
      </c>
      <c r="AU204" s="200" t="s">
        <v>83</v>
      </c>
      <c r="AV204" s="11" t="s">
        <v>83</v>
      </c>
      <c r="AW204" s="11" t="s">
        <v>4</v>
      </c>
      <c r="AX204" s="11" t="s">
        <v>81</v>
      </c>
      <c r="AY204" s="200" t="s">
        <v>169</v>
      </c>
    </row>
    <row r="205" spans="2:65" s="1" customFormat="1" ht="16.5" customHeight="1">
      <c r="B205" s="33"/>
      <c r="C205" s="173" t="s">
        <v>501</v>
      </c>
      <c r="D205" s="173" t="s">
        <v>172</v>
      </c>
      <c r="E205" s="174" t="s">
        <v>2039</v>
      </c>
      <c r="F205" s="175" t="s">
        <v>2040</v>
      </c>
      <c r="G205" s="176" t="s">
        <v>198</v>
      </c>
      <c r="H205" s="177">
        <v>9.5399999999999991</v>
      </c>
      <c r="I205" s="178"/>
      <c r="J205" s="179">
        <f>ROUND(I205*H205,2)</f>
        <v>0</v>
      </c>
      <c r="K205" s="175" t="s">
        <v>1</v>
      </c>
      <c r="L205" s="37"/>
      <c r="M205" s="180" t="s">
        <v>1</v>
      </c>
      <c r="N205" s="181" t="s">
        <v>44</v>
      </c>
      <c r="O205" s="59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AR205" s="16" t="s">
        <v>199</v>
      </c>
      <c r="AT205" s="16" t="s">
        <v>172</v>
      </c>
      <c r="AU205" s="16" t="s">
        <v>83</v>
      </c>
      <c r="AY205" s="16" t="s">
        <v>169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6" t="s">
        <v>81</v>
      </c>
      <c r="BK205" s="184">
        <f>ROUND(I205*H205,2)</f>
        <v>0</v>
      </c>
      <c r="BL205" s="16" t="s">
        <v>199</v>
      </c>
      <c r="BM205" s="16" t="s">
        <v>2041</v>
      </c>
    </row>
    <row r="206" spans="2:65" s="11" customFormat="1" ht="11.25">
      <c r="B206" s="190"/>
      <c r="C206" s="191"/>
      <c r="D206" s="185" t="s">
        <v>201</v>
      </c>
      <c r="E206" s="192" t="s">
        <v>1</v>
      </c>
      <c r="F206" s="193" t="s">
        <v>2042</v>
      </c>
      <c r="G206" s="191"/>
      <c r="H206" s="194">
        <v>9.5399999999999991</v>
      </c>
      <c r="I206" s="195"/>
      <c r="J206" s="191"/>
      <c r="K206" s="191"/>
      <c r="L206" s="196"/>
      <c r="M206" s="197"/>
      <c r="N206" s="198"/>
      <c r="O206" s="198"/>
      <c r="P206" s="198"/>
      <c r="Q206" s="198"/>
      <c r="R206" s="198"/>
      <c r="S206" s="198"/>
      <c r="T206" s="199"/>
      <c r="AT206" s="200" t="s">
        <v>201</v>
      </c>
      <c r="AU206" s="200" t="s">
        <v>83</v>
      </c>
      <c r="AV206" s="11" t="s">
        <v>83</v>
      </c>
      <c r="AW206" s="11" t="s">
        <v>34</v>
      </c>
      <c r="AX206" s="11" t="s">
        <v>81</v>
      </c>
      <c r="AY206" s="200" t="s">
        <v>169</v>
      </c>
    </row>
    <row r="207" spans="2:65" s="1" customFormat="1" ht="16.5" customHeight="1">
      <c r="B207" s="33"/>
      <c r="C207" s="173" t="s">
        <v>506</v>
      </c>
      <c r="D207" s="173" t="s">
        <v>172</v>
      </c>
      <c r="E207" s="174" t="s">
        <v>2043</v>
      </c>
      <c r="F207" s="175" t="s">
        <v>2044</v>
      </c>
      <c r="G207" s="176" t="s">
        <v>198</v>
      </c>
      <c r="H207" s="177">
        <v>87</v>
      </c>
      <c r="I207" s="178"/>
      <c r="J207" s="179">
        <f>ROUND(I207*H207,2)</f>
        <v>0</v>
      </c>
      <c r="K207" s="175" t="s">
        <v>1</v>
      </c>
      <c r="L207" s="37"/>
      <c r="M207" s="180" t="s">
        <v>1</v>
      </c>
      <c r="N207" s="181" t="s">
        <v>44</v>
      </c>
      <c r="O207" s="59"/>
      <c r="P207" s="182">
        <f>O207*H207</f>
        <v>0</v>
      </c>
      <c r="Q207" s="182">
        <v>7.0000000000000007E-2</v>
      </c>
      <c r="R207" s="182">
        <f>Q207*H207</f>
        <v>6.0900000000000007</v>
      </c>
      <c r="S207" s="182">
        <v>0</v>
      </c>
      <c r="T207" s="183">
        <f>S207*H207</f>
        <v>0</v>
      </c>
      <c r="AR207" s="16" t="s">
        <v>199</v>
      </c>
      <c r="AT207" s="16" t="s">
        <v>172</v>
      </c>
      <c r="AU207" s="16" t="s">
        <v>83</v>
      </c>
      <c r="AY207" s="16" t="s">
        <v>169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6" t="s">
        <v>81</v>
      </c>
      <c r="BK207" s="184">
        <f>ROUND(I207*H207,2)</f>
        <v>0</v>
      </c>
      <c r="BL207" s="16" t="s">
        <v>199</v>
      </c>
      <c r="BM207" s="16" t="s">
        <v>2045</v>
      </c>
    </row>
    <row r="208" spans="2:65" s="11" customFormat="1" ht="11.25">
      <c r="B208" s="190"/>
      <c r="C208" s="191"/>
      <c r="D208" s="185" t="s">
        <v>201</v>
      </c>
      <c r="E208" s="192" t="s">
        <v>1</v>
      </c>
      <c r="F208" s="193" t="s">
        <v>2046</v>
      </c>
      <c r="G208" s="191"/>
      <c r="H208" s="194">
        <v>87</v>
      </c>
      <c r="I208" s="195"/>
      <c r="J208" s="191"/>
      <c r="K208" s="191"/>
      <c r="L208" s="196"/>
      <c r="M208" s="197"/>
      <c r="N208" s="198"/>
      <c r="O208" s="198"/>
      <c r="P208" s="198"/>
      <c r="Q208" s="198"/>
      <c r="R208" s="198"/>
      <c r="S208" s="198"/>
      <c r="T208" s="199"/>
      <c r="AT208" s="200" t="s">
        <v>201</v>
      </c>
      <c r="AU208" s="200" t="s">
        <v>83</v>
      </c>
      <c r="AV208" s="11" t="s">
        <v>83</v>
      </c>
      <c r="AW208" s="11" t="s">
        <v>34</v>
      </c>
      <c r="AX208" s="11" t="s">
        <v>81</v>
      </c>
      <c r="AY208" s="200" t="s">
        <v>169</v>
      </c>
    </row>
    <row r="209" spans="2:65" s="1" customFormat="1" ht="16.5" customHeight="1">
      <c r="B209" s="33"/>
      <c r="C209" s="173" t="s">
        <v>511</v>
      </c>
      <c r="D209" s="173" t="s">
        <v>172</v>
      </c>
      <c r="E209" s="174" t="s">
        <v>2047</v>
      </c>
      <c r="F209" s="175" t="s">
        <v>2048</v>
      </c>
      <c r="G209" s="176" t="s">
        <v>198</v>
      </c>
      <c r="H209" s="177">
        <v>509</v>
      </c>
      <c r="I209" s="178"/>
      <c r="J209" s="179">
        <f>ROUND(I209*H209,2)</f>
        <v>0</v>
      </c>
      <c r="K209" s="175" t="s">
        <v>176</v>
      </c>
      <c r="L209" s="37"/>
      <c r="M209" s="180" t="s">
        <v>1</v>
      </c>
      <c r="N209" s="181" t="s">
        <v>44</v>
      </c>
      <c r="O209" s="59"/>
      <c r="P209" s="182">
        <f>O209*H209</f>
        <v>0</v>
      </c>
      <c r="Q209" s="182">
        <v>8.4250000000000005E-2</v>
      </c>
      <c r="R209" s="182">
        <f>Q209*H209</f>
        <v>42.883250000000004</v>
      </c>
      <c r="S209" s="182">
        <v>0</v>
      </c>
      <c r="T209" s="183">
        <f>S209*H209</f>
        <v>0</v>
      </c>
      <c r="AR209" s="16" t="s">
        <v>199</v>
      </c>
      <c r="AT209" s="16" t="s">
        <v>172</v>
      </c>
      <c r="AU209" s="16" t="s">
        <v>83</v>
      </c>
      <c r="AY209" s="16" t="s">
        <v>169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6" t="s">
        <v>81</v>
      </c>
      <c r="BK209" s="184">
        <f>ROUND(I209*H209,2)</f>
        <v>0</v>
      </c>
      <c r="BL209" s="16" t="s">
        <v>199</v>
      </c>
      <c r="BM209" s="16" t="s">
        <v>2049</v>
      </c>
    </row>
    <row r="210" spans="2:65" s="11" customFormat="1" ht="11.25">
      <c r="B210" s="190"/>
      <c r="C210" s="191"/>
      <c r="D210" s="185" t="s">
        <v>201</v>
      </c>
      <c r="E210" s="192" t="s">
        <v>1</v>
      </c>
      <c r="F210" s="193" t="s">
        <v>1991</v>
      </c>
      <c r="G210" s="191"/>
      <c r="H210" s="194">
        <v>486</v>
      </c>
      <c r="I210" s="195"/>
      <c r="J210" s="191"/>
      <c r="K210" s="191"/>
      <c r="L210" s="196"/>
      <c r="M210" s="197"/>
      <c r="N210" s="198"/>
      <c r="O210" s="198"/>
      <c r="P210" s="198"/>
      <c r="Q210" s="198"/>
      <c r="R210" s="198"/>
      <c r="S210" s="198"/>
      <c r="T210" s="199"/>
      <c r="AT210" s="200" t="s">
        <v>201</v>
      </c>
      <c r="AU210" s="200" t="s">
        <v>83</v>
      </c>
      <c r="AV210" s="11" t="s">
        <v>83</v>
      </c>
      <c r="AW210" s="11" t="s">
        <v>34</v>
      </c>
      <c r="AX210" s="11" t="s">
        <v>73</v>
      </c>
      <c r="AY210" s="200" t="s">
        <v>169</v>
      </c>
    </row>
    <row r="211" spans="2:65" s="11" customFormat="1" ht="11.25">
      <c r="B211" s="190"/>
      <c r="C211" s="191"/>
      <c r="D211" s="185" t="s">
        <v>201</v>
      </c>
      <c r="E211" s="192" t="s">
        <v>1</v>
      </c>
      <c r="F211" s="193" t="s">
        <v>1992</v>
      </c>
      <c r="G211" s="191"/>
      <c r="H211" s="194">
        <v>6</v>
      </c>
      <c r="I211" s="195"/>
      <c r="J211" s="191"/>
      <c r="K211" s="191"/>
      <c r="L211" s="196"/>
      <c r="M211" s="197"/>
      <c r="N211" s="198"/>
      <c r="O211" s="198"/>
      <c r="P211" s="198"/>
      <c r="Q211" s="198"/>
      <c r="R211" s="198"/>
      <c r="S211" s="198"/>
      <c r="T211" s="199"/>
      <c r="AT211" s="200" t="s">
        <v>201</v>
      </c>
      <c r="AU211" s="200" t="s">
        <v>83</v>
      </c>
      <c r="AV211" s="11" t="s">
        <v>83</v>
      </c>
      <c r="AW211" s="11" t="s">
        <v>34</v>
      </c>
      <c r="AX211" s="11" t="s">
        <v>73</v>
      </c>
      <c r="AY211" s="200" t="s">
        <v>169</v>
      </c>
    </row>
    <row r="212" spans="2:65" s="14" customFormat="1" ht="11.25">
      <c r="B212" s="228"/>
      <c r="C212" s="229"/>
      <c r="D212" s="185" t="s">
        <v>201</v>
      </c>
      <c r="E212" s="230" t="s">
        <v>1</v>
      </c>
      <c r="F212" s="231" t="s">
        <v>371</v>
      </c>
      <c r="G212" s="229"/>
      <c r="H212" s="232">
        <v>492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AT212" s="238" t="s">
        <v>201</v>
      </c>
      <c r="AU212" s="238" t="s">
        <v>83</v>
      </c>
      <c r="AV212" s="14" t="s">
        <v>184</v>
      </c>
      <c r="AW212" s="14" t="s">
        <v>34</v>
      </c>
      <c r="AX212" s="14" t="s">
        <v>73</v>
      </c>
      <c r="AY212" s="238" t="s">
        <v>169</v>
      </c>
    </row>
    <row r="213" spans="2:65" s="11" customFormat="1" ht="11.25">
      <c r="B213" s="190"/>
      <c r="C213" s="191"/>
      <c r="D213" s="185" t="s">
        <v>201</v>
      </c>
      <c r="E213" s="192" t="s">
        <v>1</v>
      </c>
      <c r="F213" s="193" t="s">
        <v>1993</v>
      </c>
      <c r="G213" s="191"/>
      <c r="H213" s="194">
        <v>17</v>
      </c>
      <c r="I213" s="195"/>
      <c r="J213" s="191"/>
      <c r="K213" s="191"/>
      <c r="L213" s="196"/>
      <c r="M213" s="197"/>
      <c r="N213" s="198"/>
      <c r="O213" s="198"/>
      <c r="P213" s="198"/>
      <c r="Q213" s="198"/>
      <c r="R213" s="198"/>
      <c r="S213" s="198"/>
      <c r="T213" s="199"/>
      <c r="AT213" s="200" t="s">
        <v>201</v>
      </c>
      <c r="AU213" s="200" t="s">
        <v>83</v>
      </c>
      <c r="AV213" s="11" t="s">
        <v>83</v>
      </c>
      <c r="AW213" s="11" t="s">
        <v>34</v>
      </c>
      <c r="AX213" s="11" t="s">
        <v>73</v>
      </c>
      <c r="AY213" s="200" t="s">
        <v>169</v>
      </c>
    </row>
    <row r="214" spans="2:65" s="14" customFormat="1" ht="11.25">
      <c r="B214" s="228"/>
      <c r="C214" s="229"/>
      <c r="D214" s="185" t="s">
        <v>201</v>
      </c>
      <c r="E214" s="230" t="s">
        <v>1</v>
      </c>
      <c r="F214" s="231" t="s">
        <v>371</v>
      </c>
      <c r="G214" s="229"/>
      <c r="H214" s="232">
        <v>17</v>
      </c>
      <c r="I214" s="233"/>
      <c r="J214" s="229"/>
      <c r="K214" s="229"/>
      <c r="L214" s="234"/>
      <c r="M214" s="235"/>
      <c r="N214" s="236"/>
      <c r="O214" s="236"/>
      <c r="P214" s="236"/>
      <c r="Q214" s="236"/>
      <c r="R214" s="236"/>
      <c r="S214" s="236"/>
      <c r="T214" s="237"/>
      <c r="AT214" s="238" t="s">
        <v>201</v>
      </c>
      <c r="AU214" s="238" t="s">
        <v>83</v>
      </c>
      <c r="AV214" s="14" t="s">
        <v>184</v>
      </c>
      <c r="AW214" s="14" t="s">
        <v>34</v>
      </c>
      <c r="AX214" s="14" t="s">
        <v>73</v>
      </c>
      <c r="AY214" s="238" t="s">
        <v>169</v>
      </c>
    </row>
    <row r="215" spans="2:65" s="12" customFormat="1" ht="11.25">
      <c r="B215" s="201"/>
      <c r="C215" s="202"/>
      <c r="D215" s="185" t="s">
        <v>201</v>
      </c>
      <c r="E215" s="203" t="s">
        <v>1</v>
      </c>
      <c r="F215" s="204" t="s">
        <v>212</v>
      </c>
      <c r="G215" s="202"/>
      <c r="H215" s="205">
        <v>509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201</v>
      </c>
      <c r="AU215" s="211" t="s">
        <v>83</v>
      </c>
      <c r="AV215" s="12" t="s">
        <v>199</v>
      </c>
      <c r="AW215" s="12" t="s">
        <v>34</v>
      </c>
      <c r="AX215" s="12" t="s">
        <v>81</v>
      </c>
      <c r="AY215" s="211" t="s">
        <v>169</v>
      </c>
    </row>
    <row r="216" spans="2:65" s="1" customFormat="1" ht="16.5" customHeight="1">
      <c r="B216" s="33"/>
      <c r="C216" s="239" t="s">
        <v>516</v>
      </c>
      <c r="D216" s="239" t="s">
        <v>447</v>
      </c>
      <c r="E216" s="240" t="s">
        <v>2050</v>
      </c>
      <c r="F216" s="241" t="s">
        <v>2051</v>
      </c>
      <c r="G216" s="242" t="s">
        <v>198</v>
      </c>
      <c r="H216" s="243">
        <v>501.84</v>
      </c>
      <c r="I216" s="244"/>
      <c r="J216" s="245">
        <f>ROUND(I216*H216,2)</f>
        <v>0</v>
      </c>
      <c r="K216" s="241" t="s">
        <v>1</v>
      </c>
      <c r="L216" s="246"/>
      <c r="M216" s="247" t="s">
        <v>1</v>
      </c>
      <c r="N216" s="248" t="s">
        <v>44</v>
      </c>
      <c r="O216" s="59"/>
      <c r="P216" s="182">
        <f>O216*H216</f>
        <v>0</v>
      </c>
      <c r="Q216" s="182">
        <v>0.113</v>
      </c>
      <c r="R216" s="182">
        <f>Q216*H216</f>
        <v>56.707920000000001</v>
      </c>
      <c r="S216" s="182">
        <v>0</v>
      </c>
      <c r="T216" s="183">
        <f>S216*H216</f>
        <v>0</v>
      </c>
      <c r="AR216" s="16" t="s">
        <v>233</v>
      </c>
      <c r="AT216" s="16" t="s">
        <v>447</v>
      </c>
      <c r="AU216" s="16" t="s">
        <v>83</v>
      </c>
      <c r="AY216" s="16" t="s">
        <v>169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6" t="s">
        <v>81</v>
      </c>
      <c r="BK216" s="184">
        <f>ROUND(I216*H216,2)</f>
        <v>0</v>
      </c>
      <c r="BL216" s="16" t="s">
        <v>199</v>
      </c>
      <c r="BM216" s="16" t="s">
        <v>2052</v>
      </c>
    </row>
    <row r="217" spans="2:65" s="11" customFormat="1" ht="11.25">
      <c r="B217" s="190"/>
      <c r="C217" s="191"/>
      <c r="D217" s="185" t="s">
        <v>201</v>
      </c>
      <c r="E217" s="191"/>
      <c r="F217" s="193" t="s">
        <v>2053</v>
      </c>
      <c r="G217" s="191"/>
      <c r="H217" s="194">
        <v>501.84</v>
      </c>
      <c r="I217" s="195"/>
      <c r="J217" s="191"/>
      <c r="K217" s="191"/>
      <c r="L217" s="196"/>
      <c r="M217" s="197"/>
      <c r="N217" s="198"/>
      <c r="O217" s="198"/>
      <c r="P217" s="198"/>
      <c r="Q217" s="198"/>
      <c r="R217" s="198"/>
      <c r="S217" s="198"/>
      <c r="T217" s="199"/>
      <c r="AT217" s="200" t="s">
        <v>201</v>
      </c>
      <c r="AU217" s="200" t="s">
        <v>83</v>
      </c>
      <c r="AV217" s="11" t="s">
        <v>83</v>
      </c>
      <c r="AW217" s="11" t="s">
        <v>4</v>
      </c>
      <c r="AX217" s="11" t="s">
        <v>81</v>
      </c>
      <c r="AY217" s="200" t="s">
        <v>169</v>
      </c>
    </row>
    <row r="218" spans="2:65" s="1" customFormat="1" ht="16.5" customHeight="1">
      <c r="B218" s="33"/>
      <c r="C218" s="239" t="s">
        <v>519</v>
      </c>
      <c r="D218" s="239" t="s">
        <v>447</v>
      </c>
      <c r="E218" s="240" t="s">
        <v>2054</v>
      </c>
      <c r="F218" s="241" t="s">
        <v>2055</v>
      </c>
      <c r="G218" s="242" t="s">
        <v>198</v>
      </c>
      <c r="H218" s="243">
        <v>17.34</v>
      </c>
      <c r="I218" s="244"/>
      <c r="J218" s="245">
        <f>ROUND(I218*H218,2)</f>
        <v>0</v>
      </c>
      <c r="K218" s="241" t="s">
        <v>1</v>
      </c>
      <c r="L218" s="246"/>
      <c r="M218" s="247" t="s">
        <v>1</v>
      </c>
      <c r="N218" s="248" t="s">
        <v>44</v>
      </c>
      <c r="O218" s="59"/>
      <c r="P218" s="182">
        <f>O218*H218</f>
        <v>0</v>
      </c>
      <c r="Q218" s="182">
        <v>0.113</v>
      </c>
      <c r="R218" s="182">
        <f>Q218*H218</f>
        <v>1.9594199999999999</v>
      </c>
      <c r="S218" s="182">
        <v>0</v>
      </c>
      <c r="T218" s="183">
        <f>S218*H218</f>
        <v>0</v>
      </c>
      <c r="AR218" s="16" t="s">
        <v>233</v>
      </c>
      <c r="AT218" s="16" t="s">
        <v>447</v>
      </c>
      <c r="AU218" s="16" t="s">
        <v>83</v>
      </c>
      <c r="AY218" s="16" t="s">
        <v>169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6" t="s">
        <v>81</v>
      </c>
      <c r="BK218" s="184">
        <f>ROUND(I218*H218,2)</f>
        <v>0</v>
      </c>
      <c r="BL218" s="16" t="s">
        <v>199</v>
      </c>
      <c r="BM218" s="16" t="s">
        <v>2056</v>
      </c>
    </row>
    <row r="219" spans="2:65" s="11" customFormat="1" ht="11.25">
      <c r="B219" s="190"/>
      <c r="C219" s="191"/>
      <c r="D219" s="185" t="s">
        <v>201</v>
      </c>
      <c r="E219" s="191"/>
      <c r="F219" s="193" t="s">
        <v>2057</v>
      </c>
      <c r="G219" s="191"/>
      <c r="H219" s="194">
        <v>17.34</v>
      </c>
      <c r="I219" s="195"/>
      <c r="J219" s="191"/>
      <c r="K219" s="191"/>
      <c r="L219" s="196"/>
      <c r="M219" s="197"/>
      <c r="N219" s="198"/>
      <c r="O219" s="198"/>
      <c r="P219" s="198"/>
      <c r="Q219" s="198"/>
      <c r="R219" s="198"/>
      <c r="S219" s="198"/>
      <c r="T219" s="199"/>
      <c r="AT219" s="200" t="s">
        <v>201</v>
      </c>
      <c r="AU219" s="200" t="s">
        <v>83</v>
      </c>
      <c r="AV219" s="11" t="s">
        <v>83</v>
      </c>
      <c r="AW219" s="11" t="s">
        <v>4</v>
      </c>
      <c r="AX219" s="11" t="s">
        <v>81</v>
      </c>
      <c r="AY219" s="200" t="s">
        <v>169</v>
      </c>
    </row>
    <row r="220" spans="2:65" s="1" customFormat="1" ht="16.5" customHeight="1">
      <c r="B220" s="33"/>
      <c r="C220" s="173" t="s">
        <v>525</v>
      </c>
      <c r="D220" s="173" t="s">
        <v>172</v>
      </c>
      <c r="E220" s="174" t="s">
        <v>2058</v>
      </c>
      <c r="F220" s="175" t="s">
        <v>2059</v>
      </c>
      <c r="G220" s="176" t="s">
        <v>198</v>
      </c>
      <c r="H220" s="177">
        <v>427</v>
      </c>
      <c r="I220" s="178"/>
      <c r="J220" s="179">
        <f>ROUND(I220*H220,2)</f>
        <v>0</v>
      </c>
      <c r="K220" s="175" t="s">
        <v>176</v>
      </c>
      <c r="L220" s="37"/>
      <c r="M220" s="180" t="s">
        <v>1</v>
      </c>
      <c r="N220" s="181" t="s">
        <v>44</v>
      </c>
      <c r="O220" s="59"/>
      <c r="P220" s="182">
        <f>O220*H220</f>
        <v>0</v>
      </c>
      <c r="Q220" s="182">
        <v>0.10362</v>
      </c>
      <c r="R220" s="182">
        <f>Q220*H220</f>
        <v>44.245740000000005</v>
      </c>
      <c r="S220" s="182">
        <v>0</v>
      </c>
      <c r="T220" s="183">
        <f>S220*H220</f>
        <v>0</v>
      </c>
      <c r="AR220" s="16" t="s">
        <v>199</v>
      </c>
      <c r="AT220" s="16" t="s">
        <v>172</v>
      </c>
      <c r="AU220" s="16" t="s">
        <v>83</v>
      </c>
      <c r="AY220" s="16" t="s">
        <v>169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6" t="s">
        <v>81</v>
      </c>
      <c r="BK220" s="184">
        <f>ROUND(I220*H220,2)</f>
        <v>0</v>
      </c>
      <c r="BL220" s="16" t="s">
        <v>199</v>
      </c>
      <c r="BM220" s="16" t="s">
        <v>2060</v>
      </c>
    </row>
    <row r="221" spans="2:65" s="11" customFormat="1" ht="11.25">
      <c r="B221" s="190"/>
      <c r="C221" s="191"/>
      <c r="D221" s="185" t="s">
        <v>201</v>
      </c>
      <c r="E221" s="192" t="s">
        <v>1</v>
      </c>
      <c r="F221" s="193" t="s">
        <v>1988</v>
      </c>
      <c r="G221" s="191"/>
      <c r="H221" s="194">
        <v>272</v>
      </c>
      <c r="I221" s="195"/>
      <c r="J221" s="191"/>
      <c r="K221" s="191"/>
      <c r="L221" s="196"/>
      <c r="M221" s="197"/>
      <c r="N221" s="198"/>
      <c r="O221" s="198"/>
      <c r="P221" s="198"/>
      <c r="Q221" s="198"/>
      <c r="R221" s="198"/>
      <c r="S221" s="198"/>
      <c r="T221" s="199"/>
      <c r="AT221" s="200" t="s">
        <v>201</v>
      </c>
      <c r="AU221" s="200" t="s">
        <v>83</v>
      </c>
      <c r="AV221" s="11" t="s">
        <v>83</v>
      </c>
      <c r="AW221" s="11" t="s">
        <v>34</v>
      </c>
      <c r="AX221" s="11" t="s">
        <v>73</v>
      </c>
      <c r="AY221" s="200" t="s">
        <v>169</v>
      </c>
    </row>
    <row r="222" spans="2:65" s="11" customFormat="1" ht="11.25">
      <c r="B222" s="190"/>
      <c r="C222" s="191"/>
      <c r="D222" s="185" t="s">
        <v>201</v>
      </c>
      <c r="E222" s="192" t="s">
        <v>1</v>
      </c>
      <c r="F222" s="193" t="s">
        <v>1990</v>
      </c>
      <c r="G222" s="191"/>
      <c r="H222" s="194">
        <v>143</v>
      </c>
      <c r="I222" s="195"/>
      <c r="J222" s="191"/>
      <c r="K222" s="191"/>
      <c r="L222" s="196"/>
      <c r="M222" s="197"/>
      <c r="N222" s="198"/>
      <c r="O222" s="198"/>
      <c r="P222" s="198"/>
      <c r="Q222" s="198"/>
      <c r="R222" s="198"/>
      <c r="S222" s="198"/>
      <c r="T222" s="199"/>
      <c r="AT222" s="200" t="s">
        <v>201</v>
      </c>
      <c r="AU222" s="200" t="s">
        <v>83</v>
      </c>
      <c r="AV222" s="11" t="s">
        <v>83</v>
      </c>
      <c r="AW222" s="11" t="s">
        <v>34</v>
      </c>
      <c r="AX222" s="11" t="s">
        <v>73</v>
      </c>
      <c r="AY222" s="200" t="s">
        <v>169</v>
      </c>
    </row>
    <row r="223" spans="2:65" s="14" customFormat="1" ht="11.25">
      <c r="B223" s="228"/>
      <c r="C223" s="229"/>
      <c r="D223" s="185" t="s">
        <v>201</v>
      </c>
      <c r="E223" s="230" t="s">
        <v>1</v>
      </c>
      <c r="F223" s="231" t="s">
        <v>371</v>
      </c>
      <c r="G223" s="229"/>
      <c r="H223" s="232">
        <v>415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AT223" s="238" t="s">
        <v>201</v>
      </c>
      <c r="AU223" s="238" t="s">
        <v>83</v>
      </c>
      <c r="AV223" s="14" t="s">
        <v>184</v>
      </c>
      <c r="AW223" s="14" t="s">
        <v>34</v>
      </c>
      <c r="AX223" s="14" t="s">
        <v>73</v>
      </c>
      <c r="AY223" s="238" t="s">
        <v>169</v>
      </c>
    </row>
    <row r="224" spans="2:65" s="11" customFormat="1" ht="11.25">
      <c r="B224" s="190"/>
      <c r="C224" s="191"/>
      <c r="D224" s="185" t="s">
        <v>201</v>
      </c>
      <c r="E224" s="192" t="s">
        <v>1</v>
      </c>
      <c r="F224" s="193" t="s">
        <v>1994</v>
      </c>
      <c r="G224" s="191"/>
      <c r="H224" s="194">
        <v>12</v>
      </c>
      <c r="I224" s="195"/>
      <c r="J224" s="191"/>
      <c r="K224" s="191"/>
      <c r="L224" s="196"/>
      <c r="M224" s="197"/>
      <c r="N224" s="198"/>
      <c r="O224" s="198"/>
      <c r="P224" s="198"/>
      <c r="Q224" s="198"/>
      <c r="R224" s="198"/>
      <c r="S224" s="198"/>
      <c r="T224" s="199"/>
      <c r="AT224" s="200" t="s">
        <v>201</v>
      </c>
      <c r="AU224" s="200" t="s">
        <v>83</v>
      </c>
      <c r="AV224" s="11" t="s">
        <v>83</v>
      </c>
      <c r="AW224" s="11" t="s">
        <v>34</v>
      </c>
      <c r="AX224" s="11" t="s">
        <v>73</v>
      </c>
      <c r="AY224" s="200" t="s">
        <v>169</v>
      </c>
    </row>
    <row r="225" spans="2:65" s="14" customFormat="1" ht="11.25">
      <c r="B225" s="228"/>
      <c r="C225" s="229"/>
      <c r="D225" s="185" t="s">
        <v>201</v>
      </c>
      <c r="E225" s="230" t="s">
        <v>1</v>
      </c>
      <c r="F225" s="231" t="s">
        <v>371</v>
      </c>
      <c r="G225" s="229"/>
      <c r="H225" s="232">
        <v>12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AT225" s="238" t="s">
        <v>201</v>
      </c>
      <c r="AU225" s="238" t="s">
        <v>83</v>
      </c>
      <c r="AV225" s="14" t="s">
        <v>184</v>
      </c>
      <c r="AW225" s="14" t="s">
        <v>34</v>
      </c>
      <c r="AX225" s="14" t="s">
        <v>73</v>
      </c>
      <c r="AY225" s="238" t="s">
        <v>169</v>
      </c>
    </row>
    <row r="226" spans="2:65" s="12" customFormat="1" ht="11.25">
      <c r="B226" s="201"/>
      <c r="C226" s="202"/>
      <c r="D226" s="185" t="s">
        <v>201</v>
      </c>
      <c r="E226" s="203" t="s">
        <v>1</v>
      </c>
      <c r="F226" s="204" t="s">
        <v>212</v>
      </c>
      <c r="G226" s="202"/>
      <c r="H226" s="205">
        <v>427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201</v>
      </c>
      <c r="AU226" s="211" t="s">
        <v>83</v>
      </c>
      <c r="AV226" s="12" t="s">
        <v>199</v>
      </c>
      <c r="AW226" s="12" t="s">
        <v>34</v>
      </c>
      <c r="AX226" s="12" t="s">
        <v>81</v>
      </c>
      <c r="AY226" s="211" t="s">
        <v>169</v>
      </c>
    </row>
    <row r="227" spans="2:65" s="1" customFormat="1" ht="16.5" customHeight="1">
      <c r="B227" s="33"/>
      <c r="C227" s="239" t="s">
        <v>531</v>
      </c>
      <c r="D227" s="239" t="s">
        <v>447</v>
      </c>
      <c r="E227" s="240" t="s">
        <v>2061</v>
      </c>
      <c r="F227" s="241" t="s">
        <v>2062</v>
      </c>
      <c r="G227" s="242" t="s">
        <v>198</v>
      </c>
      <c r="H227" s="243">
        <v>423.3</v>
      </c>
      <c r="I227" s="244"/>
      <c r="J227" s="245">
        <f>ROUND(I227*H227,2)</f>
        <v>0</v>
      </c>
      <c r="K227" s="241" t="s">
        <v>1</v>
      </c>
      <c r="L227" s="246"/>
      <c r="M227" s="247" t="s">
        <v>1</v>
      </c>
      <c r="N227" s="248" t="s">
        <v>44</v>
      </c>
      <c r="O227" s="59"/>
      <c r="P227" s="182">
        <f>O227*H227</f>
        <v>0</v>
      </c>
      <c r="Q227" s="182">
        <v>0.17599999999999999</v>
      </c>
      <c r="R227" s="182">
        <f>Q227*H227</f>
        <v>74.500799999999998</v>
      </c>
      <c r="S227" s="182">
        <v>0</v>
      </c>
      <c r="T227" s="183">
        <f>S227*H227</f>
        <v>0</v>
      </c>
      <c r="AR227" s="16" t="s">
        <v>233</v>
      </c>
      <c r="AT227" s="16" t="s">
        <v>447</v>
      </c>
      <c r="AU227" s="16" t="s">
        <v>83</v>
      </c>
      <c r="AY227" s="16" t="s">
        <v>169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6" t="s">
        <v>81</v>
      </c>
      <c r="BK227" s="184">
        <f>ROUND(I227*H227,2)</f>
        <v>0</v>
      </c>
      <c r="BL227" s="16" t="s">
        <v>199</v>
      </c>
      <c r="BM227" s="16" t="s">
        <v>2063</v>
      </c>
    </row>
    <row r="228" spans="2:65" s="11" customFormat="1" ht="11.25">
      <c r="B228" s="190"/>
      <c r="C228" s="191"/>
      <c r="D228" s="185" t="s">
        <v>201</v>
      </c>
      <c r="E228" s="191"/>
      <c r="F228" s="193" t="s">
        <v>2064</v>
      </c>
      <c r="G228" s="191"/>
      <c r="H228" s="194">
        <v>423.3</v>
      </c>
      <c r="I228" s="195"/>
      <c r="J228" s="191"/>
      <c r="K228" s="191"/>
      <c r="L228" s="196"/>
      <c r="M228" s="197"/>
      <c r="N228" s="198"/>
      <c r="O228" s="198"/>
      <c r="P228" s="198"/>
      <c r="Q228" s="198"/>
      <c r="R228" s="198"/>
      <c r="S228" s="198"/>
      <c r="T228" s="199"/>
      <c r="AT228" s="200" t="s">
        <v>201</v>
      </c>
      <c r="AU228" s="200" t="s">
        <v>83</v>
      </c>
      <c r="AV228" s="11" t="s">
        <v>83</v>
      </c>
      <c r="AW228" s="11" t="s">
        <v>4</v>
      </c>
      <c r="AX228" s="11" t="s">
        <v>81</v>
      </c>
      <c r="AY228" s="200" t="s">
        <v>169</v>
      </c>
    </row>
    <row r="229" spans="2:65" s="1" customFormat="1" ht="16.5" customHeight="1">
      <c r="B229" s="33"/>
      <c r="C229" s="239" t="s">
        <v>538</v>
      </c>
      <c r="D229" s="239" t="s">
        <v>447</v>
      </c>
      <c r="E229" s="240" t="s">
        <v>2065</v>
      </c>
      <c r="F229" s="241" t="s">
        <v>2066</v>
      </c>
      <c r="G229" s="242" t="s">
        <v>198</v>
      </c>
      <c r="H229" s="243">
        <v>11.76</v>
      </c>
      <c r="I229" s="244"/>
      <c r="J229" s="245">
        <f>ROUND(I229*H229,2)</f>
        <v>0</v>
      </c>
      <c r="K229" s="241" t="s">
        <v>1</v>
      </c>
      <c r="L229" s="246"/>
      <c r="M229" s="247" t="s">
        <v>1</v>
      </c>
      <c r="N229" s="248" t="s">
        <v>44</v>
      </c>
      <c r="O229" s="59"/>
      <c r="P229" s="182">
        <f>O229*H229</f>
        <v>0</v>
      </c>
      <c r="Q229" s="182">
        <v>0.17599999999999999</v>
      </c>
      <c r="R229" s="182">
        <f>Q229*H229</f>
        <v>2.06976</v>
      </c>
      <c r="S229" s="182">
        <v>0</v>
      </c>
      <c r="T229" s="183">
        <f>S229*H229</f>
        <v>0</v>
      </c>
      <c r="AR229" s="16" t="s">
        <v>233</v>
      </c>
      <c r="AT229" s="16" t="s">
        <v>447</v>
      </c>
      <c r="AU229" s="16" t="s">
        <v>83</v>
      </c>
      <c r="AY229" s="16" t="s">
        <v>169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6" t="s">
        <v>81</v>
      </c>
      <c r="BK229" s="184">
        <f>ROUND(I229*H229,2)</f>
        <v>0</v>
      </c>
      <c r="BL229" s="16" t="s">
        <v>199</v>
      </c>
      <c r="BM229" s="16" t="s">
        <v>2067</v>
      </c>
    </row>
    <row r="230" spans="2:65" s="11" customFormat="1" ht="11.25">
      <c r="B230" s="190"/>
      <c r="C230" s="191"/>
      <c r="D230" s="185" t="s">
        <v>201</v>
      </c>
      <c r="E230" s="192" t="s">
        <v>1</v>
      </c>
      <c r="F230" s="193" t="s">
        <v>2068</v>
      </c>
      <c r="G230" s="191"/>
      <c r="H230" s="194">
        <v>11.76</v>
      </c>
      <c r="I230" s="195"/>
      <c r="J230" s="191"/>
      <c r="K230" s="191"/>
      <c r="L230" s="196"/>
      <c r="M230" s="197"/>
      <c r="N230" s="198"/>
      <c r="O230" s="198"/>
      <c r="P230" s="198"/>
      <c r="Q230" s="198"/>
      <c r="R230" s="198"/>
      <c r="S230" s="198"/>
      <c r="T230" s="199"/>
      <c r="AT230" s="200" t="s">
        <v>201</v>
      </c>
      <c r="AU230" s="200" t="s">
        <v>83</v>
      </c>
      <c r="AV230" s="11" t="s">
        <v>83</v>
      </c>
      <c r="AW230" s="11" t="s">
        <v>34</v>
      </c>
      <c r="AX230" s="11" t="s">
        <v>81</v>
      </c>
      <c r="AY230" s="200" t="s">
        <v>169</v>
      </c>
    </row>
    <row r="231" spans="2:65" s="1" customFormat="1" ht="16.5" customHeight="1">
      <c r="B231" s="33"/>
      <c r="C231" s="239" t="s">
        <v>543</v>
      </c>
      <c r="D231" s="239" t="s">
        <v>447</v>
      </c>
      <c r="E231" s="240" t="s">
        <v>2069</v>
      </c>
      <c r="F231" s="241" t="s">
        <v>2070</v>
      </c>
      <c r="G231" s="242" t="s">
        <v>198</v>
      </c>
      <c r="H231" s="243">
        <v>12.24</v>
      </c>
      <c r="I231" s="244"/>
      <c r="J231" s="245">
        <f>ROUND(I231*H231,2)</f>
        <v>0</v>
      </c>
      <c r="K231" s="241" t="s">
        <v>1</v>
      </c>
      <c r="L231" s="246"/>
      <c r="M231" s="247" t="s">
        <v>1</v>
      </c>
      <c r="N231" s="248" t="s">
        <v>44</v>
      </c>
      <c r="O231" s="59"/>
      <c r="P231" s="182">
        <f>O231*H231</f>
        <v>0</v>
      </c>
      <c r="Q231" s="182">
        <v>0.17599999999999999</v>
      </c>
      <c r="R231" s="182">
        <f>Q231*H231</f>
        <v>2.1542399999999997</v>
      </c>
      <c r="S231" s="182">
        <v>0</v>
      </c>
      <c r="T231" s="183">
        <f>S231*H231</f>
        <v>0</v>
      </c>
      <c r="AR231" s="16" t="s">
        <v>233</v>
      </c>
      <c r="AT231" s="16" t="s">
        <v>447</v>
      </c>
      <c r="AU231" s="16" t="s">
        <v>83</v>
      </c>
      <c r="AY231" s="16" t="s">
        <v>169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6" t="s">
        <v>81</v>
      </c>
      <c r="BK231" s="184">
        <f>ROUND(I231*H231,2)</f>
        <v>0</v>
      </c>
      <c r="BL231" s="16" t="s">
        <v>199</v>
      </c>
      <c r="BM231" s="16" t="s">
        <v>2071</v>
      </c>
    </row>
    <row r="232" spans="2:65" s="11" customFormat="1" ht="11.25">
      <c r="B232" s="190"/>
      <c r="C232" s="191"/>
      <c r="D232" s="185" t="s">
        <v>201</v>
      </c>
      <c r="E232" s="191"/>
      <c r="F232" s="193" t="s">
        <v>2072</v>
      </c>
      <c r="G232" s="191"/>
      <c r="H232" s="194">
        <v>12.24</v>
      </c>
      <c r="I232" s="195"/>
      <c r="J232" s="191"/>
      <c r="K232" s="191"/>
      <c r="L232" s="196"/>
      <c r="M232" s="197"/>
      <c r="N232" s="198"/>
      <c r="O232" s="198"/>
      <c r="P232" s="198"/>
      <c r="Q232" s="198"/>
      <c r="R232" s="198"/>
      <c r="S232" s="198"/>
      <c r="T232" s="199"/>
      <c r="AT232" s="200" t="s">
        <v>201</v>
      </c>
      <c r="AU232" s="200" t="s">
        <v>83</v>
      </c>
      <c r="AV232" s="11" t="s">
        <v>83</v>
      </c>
      <c r="AW232" s="11" t="s">
        <v>4</v>
      </c>
      <c r="AX232" s="11" t="s">
        <v>81</v>
      </c>
      <c r="AY232" s="200" t="s">
        <v>169</v>
      </c>
    </row>
    <row r="233" spans="2:65" s="1" customFormat="1" ht="16.5" customHeight="1">
      <c r="B233" s="33"/>
      <c r="C233" s="173" t="s">
        <v>550</v>
      </c>
      <c r="D233" s="173" t="s">
        <v>172</v>
      </c>
      <c r="E233" s="174" t="s">
        <v>2073</v>
      </c>
      <c r="F233" s="175" t="s">
        <v>2074</v>
      </c>
      <c r="G233" s="176" t="s">
        <v>198</v>
      </c>
      <c r="H233" s="177">
        <v>58</v>
      </c>
      <c r="I233" s="178"/>
      <c r="J233" s="179">
        <f>ROUND(I233*H233,2)</f>
        <v>0</v>
      </c>
      <c r="K233" s="175" t="s">
        <v>176</v>
      </c>
      <c r="L233" s="37"/>
      <c r="M233" s="180" t="s">
        <v>1</v>
      </c>
      <c r="N233" s="181" t="s">
        <v>44</v>
      </c>
      <c r="O233" s="59"/>
      <c r="P233" s="182">
        <f>O233*H233</f>
        <v>0</v>
      </c>
      <c r="Q233" s="182">
        <v>0.10503</v>
      </c>
      <c r="R233" s="182">
        <f>Q233*H233</f>
        <v>6.0917399999999997</v>
      </c>
      <c r="S233" s="182">
        <v>0</v>
      </c>
      <c r="T233" s="183">
        <f>S233*H233</f>
        <v>0</v>
      </c>
      <c r="AR233" s="16" t="s">
        <v>199</v>
      </c>
      <c r="AT233" s="16" t="s">
        <v>172</v>
      </c>
      <c r="AU233" s="16" t="s">
        <v>83</v>
      </c>
      <c r="AY233" s="16" t="s">
        <v>169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6" t="s">
        <v>81</v>
      </c>
      <c r="BK233" s="184">
        <f>ROUND(I233*H233,2)</f>
        <v>0</v>
      </c>
      <c r="BL233" s="16" t="s">
        <v>199</v>
      </c>
      <c r="BM233" s="16" t="s">
        <v>2075</v>
      </c>
    </row>
    <row r="234" spans="2:65" s="11" customFormat="1" ht="11.25">
      <c r="B234" s="190"/>
      <c r="C234" s="191"/>
      <c r="D234" s="185" t="s">
        <v>201</v>
      </c>
      <c r="E234" s="192" t="s">
        <v>1</v>
      </c>
      <c r="F234" s="193" t="s">
        <v>1989</v>
      </c>
      <c r="G234" s="191"/>
      <c r="H234" s="194">
        <v>58</v>
      </c>
      <c r="I234" s="195"/>
      <c r="J234" s="191"/>
      <c r="K234" s="191"/>
      <c r="L234" s="196"/>
      <c r="M234" s="197"/>
      <c r="N234" s="198"/>
      <c r="O234" s="198"/>
      <c r="P234" s="198"/>
      <c r="Q234" s="198"/>
      <c r="R234" s="198"/>
      <c r="S234" s="198"/>
      <c r="T234" s="199"/>
      <c r="AT234" s="200" t="s">
        <v>201</v>
      </c>
      <c r="AU234" s="200" t="s">
        <v>83</v>
      </c>
      <c r="AV234" s="11" t="s">
        <v>83</v>
      </c>
      <c r="AW234" s="11" t="s">
        <v>34</v>
      </c>
      <c r="AX234" s="11" t="s">
        <v>81</v>
      </c>
      <c r="AY234" s="200" t="s">
        <v>169</v>
      </c>
    </row>
    <row r="235" spans="2:65" s="1" customFormat="1" ht="16.5" customHeight="1">
      <c r="B235" s="33"/>
      <c r="C235" s="239" t="s">
        <v>554</v>
      </c>
      <c r="D235" s="239" t="s">
        <v>447</v>
      </c>
      <c r="E235" s="240" t="s">
        <v>2076</v>
      </c>
      <c r="F235" s="241" t="s">
        <v>2077</v>
      </c>
      <c r="G235" s="242" t="s">
        <v>198</v>
      </c>
      <c r="H235" s="243">
        <v>59.16</v>
      </c>
      <c r="I235" s="244"/>
      <c r="J235" s="245">
        <f>ROUND(I235*H235,2)</f>
        <v>0</v>
      </c>
      <c r="K235" s="241" t="s">
        <v>1</v>
      </c>
      <c r="L235" s="246"/>
      <c r="M235" s="247" t="s">
        <v>1</v>
      </c>
      <c r="N235" s="248" t="s">
        <v>44</v>
      </c>
      <c r="O235" s="59"/>
      <c r="P235" s="182">
        <f>O235*H235</f>
        <v>0</v>
      </c>
      <c r="Q235" s="182">
        <v>0.216</v>
      </c>
      <c r="R235" s="182">
        <f>Q235*H235</f>
        <v>12.778559999999999</v>
      </c>
      <c r="S235" s="182">
        <v>0</v>
      </c>
      <c r="T235" s="183">
        <f>S235*H235</f>
        <v>0</v>
      </c>
      <c r="AR235" s="16" t="s">
        <v>233</v>
      </c>
      <c r="AT235" s="16" t="s">
        <v>447</v>
      </c>
      <c r="AU235" s="16" t="s">
        <v>83</v>
      </c>
      <c r="AY235" s="16" t="s">
        <v>169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6" t="s">
        <v>81</v>
      </c>
      <c r="BK235" s="184">
        <f>ROUND(I235*H235,2)</f>
        <v>0</v>
      </c>
      <c r="BL235" s="16" t="s">
        <v>199</v>
      </c>
      <c r="BM235" s="16" t="s">
        <v>2078</v>
      </c>
    </row>
    <row r="236" spans="2:65" s="11" customFormat="1" ht="11.25">
      <c r="B236" s="190"/>
      <c r="C236" s="191"/>
      <c r="D236" s="185" t="s">
        <v>201</v>
      </c>
      <c r="E236" s="191"/>
      <c r="F236" s="193" t="s">
        <v>2079</v>
      </c>
      <c r="G236" s="191"/>
      <c r="H236" s="194">
        <v>59.16</v>
      </c>
      <c r="I236" s="195"/>
      <c r="J236" s="191"/>
      <c r="K236" s="191"/>
      <c r="L236" s="196"/>
      <c r="M236" s="197"/>
      <c r="N236" s="198"/>
      <c r="O236" s="198"/>
      <c r="P236" s="198"/>
      <c r="Q236" s="198"/>
      <c r="R236" s="198"/>
      <c r="S236" s="198"/>
      <c r="T236" s="199"/>
      <c r="AT236" s="200" t="s">
        <v>201</v>
      </c>
      <c r="AU236" s="200" t="s">
        <v>83</v>
      </c>
      <c r="AV236" s="11" t="s">
        <v>83</v>
      </c>
      <c r="AW236" s="11" t="s">
        <v>4</v>
      </c>
      <c r="AX236" s="11" t="s">
        <v>81</v>
      </c>
      <c r="AY236" s="200" t="s">
        <v>169</v>
      </c>
    </row>
    <row r="237" spans="2:65" s="1" customFormat="1" ht="16.5" customHeight="1">
      <c r="B237" s="33"/>
      <c r="C237" s="173" t="s">
        <v>559</v>
      </c>
      <c r="D237" s="173" t="s">
        <v>172</v>
      </c>
      <c r="E237" s="174" t="s">
        <v>2080</v>
      </c>
      <c r="F237" s="175" t="s">
        <v>2081</v>
      </c>
      <c r="G237" s="176" t="s">
        <v>2082</v>
      </c>
      <c r="H237" s="177">
        <v>1</v>
      </c>
      <c r="I237" s="178"/>
      <c r="J237" s="179">
        <f>ROUND(I237*H237,2)</f>
        <v>0</v>
      </c>
      <c r="K237" s="175" t="s">
        <v>1</v>
      </c>
      <c r="L237" s="37"/>
      <c r="M237" s="180" t="s">
        <v>1</v>
      </c>
      <c r="N237" s="181" t="s">
        <v>44</v>
      </c>
      <c r="O237" s="59"/>
      <c r="P237" s="182">
        <f>O237*H237</f>
        <v>0</v>
      </c>
      <c r="Q237" s="182">
        <v>0.10362</v>
      </c>
      <c r="R237" s="182">
        <f>Q237*H237</f>
        <v>0.10362</v>
      </c>
      <c r="S237" s="182">
        <v>0</v>
      </c>
      <c r="T237" s="183">
        <f>S237*H237</f>
        <v>0</v>
      </c>
      <c r="AR237" s="16" t="s">
        <v>199</v>
      </c>
      <c r="AT237" s="16" t="s">
        <v>172</v>
      </c>
      <c r="AU237" s="16" t="s">
        <v>83</v>
      </c>
      <c r="AY237" s="16" t="s">
        <v>169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6" t="s">
        <v>81</v>
      </c>
      <c r="BK237" s="184">
        <f>ROUND(I237*H237,2)</f>
        <v>0</v>
      </c>
      <c r="BL237" s="16" t="s">
        <v>199</v>
      </c>
      <c r="BM237" s="16" t="s">
        <v>2083</v>
      </c>
    </row>
    <row r="238" spans="2:65" s="10" customFormat="1" ht="22.9" customHeight="1">
      <c r="B238" s="157"/>
      <c r="C238" s="158"/>
      <c r="D238" s="159" t="s">
        <v>72</v>
      </c>
      <c r="E238" s="171" t="s">
        <v>221</v>
      </c>
      <c r="F238" s="171" t="s">
        <v>364</v>
      </c>
      <c r="G238" s="158"/>
      <c r="H238" s="158"/>
      <c r="I238" s="161"/>
      <c r="J238" s="172">
        <f>BK238</f>
        <v>0</v>
      </c>
      <c r="K238" s="158"/>
      <c r="L238" s="163"/>
      <c r="M238" s="164"/>
      <c r="N238" s="165"/>
      <c r="O238" s="165"/>
      <c r="P238" s="166">
        <f>SUM(P239:P247)</f>
        <v>0</v>
      </c>
      <c r="Q238" s="165"/>
      <c r="R238" s="166">
        <f>SUM(R239:R247)</f>
        <v>2.1181164799999999</v>
      </c>
      <c r="S238" s="165"/>
      <c r="T238" s="167">
        <f>SUM(T239:T247)</f>
        <v>0</v>
      </c>
      <c r="AR238" s="168" t="s">
        <v>81</v>
      </c>
      <c r="AT238" s="169" t="s">
        <v>72</v>
      </c>
      <c r="AU238" s="169" t="s">
        <v>81</v>
      </c>
      <c r="AY238" s="168" t="s">
        <v>169</v>
      </c>
      <c r="BK238" s="170">
        <f>SUM(BK239:BK247)</f>
        <v>0</v>
      </c>
    </row>
    <row r="239" spans="2:65" s="1" customFormat="1" ht="16.5" customHeight="1">
      <c r="B239" s="33"/>
      <c r="C239" s="173" t="s">
        <v>565</v>
      </c>
      <c r="D239" s="173" t="s">
        <v>172</v>
      </c>
      <c r="E239" s="174" t="s">
        <v>384</v>
      </c>
      <c r="F239" s="175" t="s">
        <v>385</v>
      </c>
      <c r="G239" s="176" t="s">
        <v>198</v>
      </c>
      <c r="H239" s="177">
        <v>8.6999999999999993</v>
      </c>
      <c r="I239" s="178"/>
      <c r="J239" s="179">
        <f>ROUND(I239*H239,2)</f>
        <v>0</v>
      </c>
      <c r="K239" s="175" t="s">
        <v>1</v>
      </c>
      <c r="L239" s="37"/>
      <c r="M239" s="180" t="s">
        <v>1</v>
      </c>
      <c r="N239" s="181" t="s">
        <v>44</v>
      </c>
      <c r="O239" s="59"/>
      <c r="P239" s="182">
        <f>O239*H239</f>
        <v>0</v>
      </c>
      <c r="Q239" s="182">
        <v>2.7000000000000001E-3</v>
      </c>
      <c r="R239" s="182">
        <f>Q239*H239</f>
        <v>2.349E-2</v>
      </c>
      <c r="S239" s="182">
        <v>0</v>
      </c>
      <c r="T239" s="183">
        <f>S239*H239</f>
        <v>0</v>
      </c>
      <c r="AR239" s="16" t="s">
        <v>199</v>
      </c>
      <c r="AT239" s="16" t="s">
        <v>172</v>
      </c>
      <c r="AU239" s="16" t="s">
        <v>83</v>
      </c>
      <c r="AY239" s="16" t="s">
        <v>169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6" t="s">
        <v>81</v>
      </c>
      <c r="BK239" s="184">
        <f>ROUND(I239*H239,2)</f>
        <v>0</v>
      </c>
      <c r="BL239" s="16" t="s">
        <v>199</v>
      </c>
      <c r="BM239" s="16" t="s">
        <v>2084</v>
      </c>
    </row>
    <row r="240" spans="2:65" s="13" customFormat="1" ht="11.25">
      <c r="B240" s="218"/>
      <c r="C240" s="219"/>
      <c r="D240" s="185" t="s">
        <v>201</v>
      </c>
      <c r="E240" s="220" t="s">
        <v>1</v>
      </c>
      <c r="F240" s="221" t="s">
        <v>1964</v>
      </c>
      <c r="G240" s="219"/>
      <c r="H240" s="220" t="s">
        <v>1</v>
      </c>
      <c r="I240" s="222"/>
      <c r="J240" s="219"/>
      <c r="K240" s="219"/>
      <c r="L240" s="223"/>
      <c r="M240" s="224"/>
      <c r="N240" s="225"/>
      <c r="O240" s="225"/>
      <c r="P240" s="225"/>
      <c r="Q240" s="225"/>
      <c r="R240" s="225"/>
      <c r="S240" s="225"/>
      <c r="T240" s="226"/>
      <c r="AT240" s="227" t="s">
        <v>201</v>
      </c>
      <c r="AU240" s="227" t="s">
        <v>83</v>
      </c>
      <c r="AV240" s="13" t="s">
        <v>81</v>
      </c>
      <c r="AW240" s="13" t="s">
        <v>34</v>
      </c>
      <c r="AX240" s="13" t="s">
        <v>73</v>
      </c>
      <c r="AY240" s="227" t="s">
        <v>169</v>
      </c>
    </row>
    <row r="241" spans="2:65" s="11" customFormat="1" ht="11.25">
      <c r="B241" s="190"/>
      <c r="C241" s="191"/>
      <c r="D241" s="185" t="s">
        <v>201</v>
      </c>
      <c r="E241" s="192" t="s">
        <v>1</v>
      </c>
      <c r="F241" s="193" t="s">
        <v>2085</v>
      </c>
      <c r="G241" s="191"/>
      <c r="H241" s="194">
        <v>4.5</v>
      </c>
      <c r="I241" s="195"/>
      <c r="J241" s="191"/>
      <c r="K241" s="191"/>
      <c r="L241" s="196"/>
      <c r="M241" s="197"/>
      <c r="N241" s="198"/>
      <c r="O241" s="198"/>
      <c r="P241" s="198"/>
      <c r="Q241" s="198"/>
      <c r="R241" s="198"/>
      <c r="S241" s="198"/>
      <c r="T241" s="199"/>
      <c r="AT241" s="200" t="s">
        <v>201</v>
      </c>
      <c r="AU241" s="200" t="s">
        <v>83</v>
      </c>
      <c r="AV241" s="11" t="s">
        <v>83</v>
      </c>
      <c r="AW241" s="11" t="s">
        <v>34</v>
      </c>
      <c r="AX241" s="11" t="s">
        <v>73</v>
      </c>
      <c r="AY241" s="200" t="s">
        <v>169</v>
      </c>
    </row>
    <row r="242" spans="2:65" s="11" customFormat="1" ht="11.25">
      <c r="B242" s="190"/>
      <c r="C242" s="191"/>
      <c r="D242" s="185" t="s">
        <v>201</v>
      </c>
      <c r="E242" s="192" t="s">
        <v>1</v>
      </c>
      <c r="F242" s="193" t="s">
        <v>2086</v>
      </c>
      <c r="G242" s="191"/>
      <c r="H242" s="194">
        <v>4.2</v>
      </c>
      <c r="I242" s="195"/>
      <c r="J242" s="191"/>
      <c r="K242" s="191"/>
      <c r="L242" s="196"/>
      <c r="M242" s="197"/>
      <c r="N242" s="198"/>
      <c r="O242" s="198"/>
      <c r="P242" s="198"/>
      <c r="Q242" s="198"/>
      <c r="R242" s="198"/>
      <c r="S242" s="198"/>
      <c r="T242" s="199"/>
      <c r="AT242" s="200" t="s">
        <v>201</v>
      </c>
      <c r="AU242" s="200" t="s">
        <v>83</v>
      </c>
      <c r="AV242" s="11" t="s">
        <v>83</v>
      </c>
      <c r="AW242" s="11" t="s">
        <v>34</v>
      </c>
      <c r="AX242" s="11" t="s">
        <v>73</v>
      </c>
      <c r="AY242" s="200" t="s">
        <v>169</v>
      </c>
    </row>
    <row r="243" spans="2:65" s="12" customFormat="1" ht="11.25">
      <c r="B243" s="201"/>
      <c r="C243" s="202"/>
      <c r="D243" s="185" t="s">
        <v>201</v>
      </c>
      <c r="E243" s="203" t="s">
        <v>1</v>
      </c>
      <c r="F243" s="204" t="s">
        <v>212</v>
      </c>
      <c r="G243" s="202"/>
      <c r="H243" s="205">
        <v>8.6999999999999993</v>
      </c>
      <c r="I243" s="206"/>
      <c r="J243" s="202"/>
      <c r="K243" s="202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201</v>
      </c>
      <c r="AU243" s="211" t="s">
        <v>83</v>
      </c>
      <c r="AV243" s="12" t="s">
        <v>199</v>
      </c>
      <c r="AW243" s="12" t="s">
        <v>34</v>
      </c>
      <c r="AX243" s="12" t="s">
        <v>81</v>
      </c>
      <c r="AY243" s="211" t="s">
        <v>169</v>
      </c>
    </row>
    <row r="244" spans="2:65" s="1" customFormat="1" ht="16.5" customHeight="1">
      <c r="B244" s="33"/>
      <c r="C244" s="173" t="s">
        <v>570</v>
      </c>
      <c r="D244" s="173" t="s">
        <v>172</v>
      </c>
      <c r="E244" s="174" t="s">
        <v>408</v>
      </c>
      <c r="F244" s="175" t="s">
        <v>2087</v>
      </c>
      <c r="G244" s="176" t="s">
        <v>208</v>
      </c>
      <c r="H244" s="177">
        <v>0.57199999999999995</v>
      </c>
      <c r="I244" s="178"/>
      <c r="J244" s="179">
        <f>ROUND(I244*H244,2)</f>
        <v>0</v>
      </c>
      <c r="K244" s="175" t="s">
        <v>176</v>
      </c>
      <c r="L244" s="37"/>
      <c r="M244" s="180" t="s">
        <v>1</v>
      </c>
      <c r="N244" s="181" t="s">
        <v>44</v>
      </c>
      <c r="O244" s="59"/>
      <c r="P244" s="182">
        <f>O244*H244</f>
        <v>0</v>
      </c>
      <c r="Q244" s="182">
        <v>2.2563399999999998</v>
      </c>
      <c r="R244" s="182">
        <f>Q244*H244</f>
        <v>1.2906264799999998</v>
      </c>
      <c r="S244" s="182">
        <v>0</v>
      </c>
      <c r="T244" s="183">
        <f>S244*H244</f>
        <v>0</v>
      </c>
      <c r="AR244" s="16" t="s">
        <v>199</v>
      </c>
      <c r="AT244" s="16" t="s">
        <v>172</v>
      </c>
      <c r="AU244" s="16" t="s">
        <v>83</v>
      </c>
      <c r="AY244" s="16" t="s">
        <v>169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6" t="s">
        <v>81</v>
      </c>
      <c r="BK244" s="184">
        <f>ROUND(I244*H244,2)</f>
        <v>0</v>
      </c>
      <c r="BL244" s="16" t="s">
        <v>199</v>
      </c>
      <c r="BM244" s="16" t="s">
        <v>2088</v>
      </c>
    </row>
    <row r="245" spans="2:65" s="11" customFormat="1" ht="11.25">
      <c r="B245" s="190"/>
      <c r="C245" s="191"/>
      <c r="D245" s="185" t="s">
        <v>201</v>
      </c>
      <c r="E245" s="192" t="s">
        <v>1</v>
      </c>
      <c r="F245" s="193" t="s">
        <v>2089</v>
      </c>
      <c r="G245" s="191"/>
      <c r="H245" s="194">
        <v>0.57199999999999995</v>
      </c>
      <c r="I245" s="195"/>
      <c r="J245" s="191"/>
      <c r="K245" s="191"/>
      <c r="L245" s="196"/>
      <c r="M245" s="197"/>
      <c r="N245" s="198"/>
      <c r="O245" s="198"/>
      <c r="P245" s="198"/>
      <c r="Q245" s="198"/>
      <c r="R245" s="198"/>
      <c r="S245" s="198"/>
      <c r="T245" s="199"/>
      <c r="AT245" s="200" t="s">
        <v>201</v>
      </c>
      <c r="AU245" s="200" t="s">
        <v>83</v>
      </c>
      <c r="AV245" s="11" t="s">
        <v>83</v>
      </c>
      <c r="AW245" s="11" t="s">
        <v>34</v>
      </c>
      <c r="AX245" s="11" t="s">
        <v>81</v>
      </c>
      <c r="AY245" s="200" t="s">
        <v>169</v>
      </c>
    </row>
    <row r="246" spans="2:65" s="1" customFormat="1" ht="16.5" customHeight="1">
      <c r="B246" s="33"/>
      <c r="C246" s="173" t="s">
        <v>575</v>
      </c>
      <c r="D246" s="173" t="s">
        <v>172</v>
      </c>
      <c r="E246" s="174" t="s">
        <v>2090</v>
      </c>
      <c r="F246" s="175" t="s">
        <v>2091</v>
      </c>
      <c r="G246" s="176" t="s">
        <v>301</v>
      </c>
      <c r="H246" s="177">
        <v>13.4</v>
      </c>
      <c r="I246" s="178"/>
      <c r="J246" s="179">
        <f>ROUND(I246*H246,2)</f>
        <v>0</v>
      </c>
      <c r="K246" s="175" t="s">
        <v>1</v>
      </c>
      <c r="L246" s="37"/>
      <c r="M246" s="180" t="s">
        <v>1</v>
      </c>
      <c r="N246" s="181" t="s">
        <v>44</v>
      </c>
      <c r="O246" s="59"/>
      <c r="P246" s="182">
        <f>O246*H246</f>
        <v>0</v>
      </c>
      <c r="Q246" s="182">
        <v>0.06</v>
      </c>
      <c r="R246" s="182">
        <f>Q246*H246</f>
        <v>0.80399999999999994</v>
      </c>
      <c r="S246" s="182">
        <v>0</v>
      </c>
      <c r="T246" s="183">
        <f>S246*H246</f>
        <v>0</v>
      </c>
      <c r="AR246" s="16" t="s">
        <v>199</v>
      </c>
      <c r="AT246" s="16" t="s">
        <v>172</v>
      </c>
      <c r="AU246" s="16" t="s">
        <v>83</v>
      </c>
      <c r="AY246" s="16" t="s">
        <v>169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6" t="s">
        <v>81</v>
      </c>
      <c r="BK246" s="184">
        <f>ROUND(I246*H246,2)</f>
        <v>0</v>
      </c>
      <c r="BL246" s="16" t="s">
        <v>199</v>
      </c>
      <c r="BM246" s="16" t="s">
        <v>2092</v>
      </c>
    </row>
    <row r="247" spans="2:65" s="11" customFormat="1" ht="11.25">
      <c r="B247" s="190"/>
      <c r="C247" s="191"/>
      <c r="D247" s="185" t="s">
        <v>201</v>
      </c>
      <c r="E247" s="192" t="s">
        <v>1</v>
      </c>
      <c r="F247" s="193" t="s">
        <v>2093</v>
      </c>
      <c r="G247" s="191"/>
      <c r="H247" s="194">
        <v>13.4</v>
      </c>
      <c r="I247" s="195"/>
      <c r="J247" s="191"/>
      <c r="K247" s="191"/>
      <c r="L247" s="196"/>
      <c r="M247" s="197"/>
      <c r="N247" s="198"/>
      <c r="O247" s="198"/>
      <c r="P247" s="198"/>
      <c r="Q247" s="198"/>
      <c r="R247" s="198"/>
      <c r="S247" s="198"/>
      <c r="T247" s="199"/>
      <c r="AT247" s="200" t="s">
        <v>201</v>
      </c>
      <c r="AU247" s="200" t="s">
        <v>83</v>
      </c>
      <c r="AV247" s="11" t="s">
        <v>83</v>
      </c>
      <c r="AW247" s="11" t="s">
        <v>34</v>
      </c>
      <c r="AX247" s="11" t="s">
        <v>81</v>
      </c>
      <c r="AY247" s="200" t="s">
        <v>169</v>
      </c>
    </row>
    <row r="248" spans="2:65" s="10" customFormat="1" ht="22.9" customHeight="1">
      <c r="B248" s="157"/>
      <c r="C248" s="158"/>
      <c r="D248" s="159" t="s">
        <v>72</v>
      </c>
      <c r="E248" s="171" t="s">
        <v>237</v>
      </c>
      <c r="F248" s="171" t="s">
        <v>459</v>
      </c>
      <c r="G248" s="158"/>
      <c r="H248" s="158"/>
      <c r="I248" s="161"/>
      <c r="J248" s="172">
        <f>BK248</f>
        <v>0</v>
      </c>
      <c r="K248" s="158"/>
      <c r="L248" s="163"/>
      <c r="M248" s="164"/>
      <c r="N248" s="165"/>
      <c r="O248" s="165"/>
      <c r="P248" s="166">
        <f>SUM(P249:P268)</f>
        <v>0</v>
      </c>
      <c r="Q248" s="165"/>
      <c r="R248" s="166">
        <f>SUM(R249:R268)</f>
        <v>117.97085000000003</v>
      </c>
      <c r="S248" s="165"/>
      <c r="T248" s="167">
        <f>SUM(T249:T268)</f>
        <v>0</v>
      </c>
      <c r="AR248" s="168" t="s">
        <v>81</v>
      </c>
      <c r="AT248" s="169" t="s">
        <v>72</v>
      </c>
      <c r="AU248" s="169" t="s">
        <v>81</v>
      </c>
      <c r="AY248" s="168" t="s">
        <v>169</v>
      </c>
      <c r="BK248" s="170">
        <f>SUM(BK249:BK268)</f>
        <v>0</v>
      </c>
    </row>
    <row r="249" spans="2:65" s="1" customFormat="1" ht="16.5" customHeight="1">
      <c r="B249" s="33"/>
      <c r="C249" s="173" t="s">
        <v>579</v>
      </c>
      <c r="D249" s="173" t="s">
        <v>172</v>
      </c>
      <c r="E249" s="174" t="s">
        <v>2094</v>
      </c>
      <c r="F249" s="175" t="s">
        <v>2095</v>
      </c>
      <c r="G249" s="176" t="s">
        <v>301</v>
      </c>
      <c r="H249" s="177">
        <v>340</v>
      </c>
      <c r="I249" s="178"/>
      <c r="J249" s="179">
        <f>ROUND(I249*H249,2)</f>
        <v>0</v>
      </c>
      <c r="K249" s="175" t="s">
        <v>176</v>
      </c>
      <c r="L249" s="37"/>
      <c r="M249" s="180" t="s">
        <v>1</v>
      </c>
      <c r="N249" s="181" t="s">
        <v>44</v>
      </c>
      <c r="O249" s="59"/>
      <c r="P249" s="182">
        <f>O249*H249</f>
        <v>0</v>
      </c>
      <c r="Q249" s="182">
        <v>0.15540000000000001</v>
      </c>
      <c r="R249" s="182">
        <f>Q249*H249</f>
        <v>52.836000000000006</v>
      </c>
      <c r="S249" s="182">
        <v>0</v>
      </c>
      <c r="T249" s="183">
        <f>S249*H249</f>
        <v>0</v>
      </c>
      <c r="AR249" s="16" t="s">
        <v>199</v>
      </c>
      <c r="AT249" s="16" t="s">
        <v>172</v>
      </c>
      <c r="AU249" s="16" t="s">
        <v>83</v>
      </c>
      <c r="AY249" s="16" t="s">
        <v>169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6" t="s">
        <v>81</v>
      </c>
      <c r="BK249" s="184">
        <f>ROUND(I249*H249,2)</f>
        <v>0</v>
      </c>
      <c r="BL249" s="16" t="s">
        <v>199</v>
      </c>
      <c r="BM249" s="16" t="s">
        <v>2096</v>
      </c>
    </row>
    <row r="250" spans="2:65" s="11" customFormat="1" ht="11.25">
      <c r="B250" s="190"/>
      <c r="C250" s="191"/>
      <c r="D250" s="185" t="s">
        <v>201</v>
      </c>
      <c r="E250" s="192" t="s">
        <v>1</v>
      </c>
      <c r="F250" s="193" t="s">
        <v>2097</v>
      </c>
      <c r="G250" s="191"/>
      <c r="H250" s="194">
        <v>340</v>
      </c>
      <c r="I250" s="195"/>
      <c r="J250" s="191"/>
      <c r="K250" s="191"/>
      <c r="L250" s="196"/>
      <c r="M250" s="197"/>
      <c r="N250" s="198"/>
      <c r="O250" s="198"/>
      <c r="P250" s="198"/>
      <c r="Q250" s="198"/>
      <c r="R250" s="198"/>
      <c r="S250" s="198"/>
      <c r="T250" s="199"/>
      <c r="AT250" s="200" t="s">
        <v>201</v>
      </c>
      <c r="AU250" s="200" t="s">
        <v>83</v>
      </c>
      <c r="AV250" s="11" t="s">
        <v>83</v>
      </c>
      <c r="AW250" s="11" t="s">
        <v>34</v>
      </c>
      <c r="AX250" s="11" t="s">
        <v>81</v>
      </c>
      <c r="AY250" s="200" t="s">
        <v>169</v>
      </c>
    </row>
    <row r="251" spans="2:65" s="1" customFormat="1" ht="16.5" customHeight="1">
      <c r="B251" s="33"/>
      <c r="C251" s="239" t="s">
        <v>584</v>
      </c>
      <c r="D251" s="239" t="s">
        <v>447</v>
      </c>
      <c r="E251" s="240" t="s">
        <v>2098</v>
      </c>
      <c r="F251" s="241" t="s">
        <v>2099</v>
      </c>
      <c r="G251" s="242" t="s">
        <v>301</v>
      </c>
      <c r="H251" s="243">
        <v>161.16</v>
      </c>
      <c r="I251" s="244"/>
      <c r="J251" s="245">
        <f>ROUND(I251*H251,2)</f>
        <v>0</v>
      </c>
      <c r="K251" s="241" t="s">
        <v>176</v>
      </c>
      <c r="L251" s="246"/>
      <c r="M251" s="247" t="s">
        <v>1</v>
      </c>
      <c r="N251" s="248" t="s">
        <v>44</v>
      </c>
      <c r="O251" s="59"/>
      <c r="P251" s="182">
        <f>O251*H251</f>
        <v>0</v>
      </c>
      <c r="Q251" s="182">
        <v>8.5000000000000006E-2</v>
      </c>
      <c r="R251" s="182">
        <f>Q251*H251</f>
        <v>13.698600000000001</v>
      </c>
      <c r="S251" s="182">
        <v>0</v>
      </c>
      <c r="T251" s="183">
        <f>S251*H251</f>
        <v>0</v>
      </c>
      <c r="AR251" s="16" t="s">
        <v>233</v>
      </c>
      <c r="AT251" s="16" t="s">
        <v>447</v>
      </c>
      <c r="AU251" s="16" t="s">
        <v>83</v>
      </c>
      <c r="AY251" s="16" t="s">
        <v>169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6" t="s">
        <v>81</v>
      </c>
      <c r="BK251" s="184">
        <f>ROUND(I251*H251,2)</f>
        <v>0</v>
      </c>
      <c r="BL251" s="16" t="s">
        <v>199</v>
      </c>
      <c r="BM251" s="16" t="s">
        <v>2100</v>
      </c>
    </row>
    <row r="252" spans="2:65" s="11" customFormat="1" ht="11.25">
      <c r="B252" s="190"/>
      <c r="C252" s="191"/>
      <c r="D252" s="185" t="s">
        <v>201</v>
      </c>
      <c r="E252" s="191"/>
      <c r="F252" s="193" t="s">
        <v>2101</v>
      </c>
      <c r="G252" s="191"/>
      <c r="H252" s="194">
        <v>161.16</v>
      </c>
      <c r="I252" s="195"/>
      <c r="J252" s="191"/>
      <c r="K252" s="191"/>
      <c r="L252" s="196"/>
      <c r="M252" s="197"/>
      <c r="N252" s="198"/>
      <c r="O252" s="198"/>
      <c r="P252" s="198"/>
      <c r="Q252" s="198"/>
      <c r="R252" s="198"/>
      <c r="S252" s="198"/>
      <c r="T252" s="199"/>
      <c r="AT252" s="200" t="s">
        <v>201</v>
      </c>
      <c r="AU252" s="200" t="s">
        <v>83</v>
      </c>
      <c r="AV252" s="11" t="s">
        <v>83</v>
      </c>
      <c r="AW252" s="11" t="s">
        <v>4</v>
      </c>
      <c r="AX252" s="11" t="s">
        <v>81</v>
      </c>
      <c r="AY252" s="200" t="s">
        <v>169</v>
      </c>
    </row>
    <row r="253" spans="2:65" s="1" customFormat="1" ht="16.5" customHeight="1">
      <c r="B253" s="33"/>
      <c r="C253" s="239" t="s">
        <v>590</v>
      </c>
      <c r="D253" s="239" t="s">
        <v>447</v>
      </c>
      <c r="E253" s="240" t="s">
        <v>2102</v>
      </c>
      <c r="F253" s="241" t="s">
        <v>2103</v>
      </c>
      <c r="G253" s="242" t="s">
        <v>301</v>
      </c>
      <c r="H253" s="243">
        <v>185.64</v>
      </c>
      <c r="I253" s="244"/>
      <c r="J253" s="245">
        <f>ROUND(I253*H253,2)</f>
        <v>0</v>
      </c>
      <c r="K253" s="241" t="s">
        <v>176</v>
      </c>
      <c r="L253" s="246"/>
      <c r="M253" s="247" t="s">
        <v>1</v>
      </c>
      <c r="N253" s="248" t="s">
        <v>44</v>
      </c>
      <c r="O253" s="59"/>
      <c r="P253" s="182">
        <f>O253*H253</f>
        <v>0</v>
      </c>
      <c r="Q253" s="182">
        <v>5.8000000000000003E-2</v>
      </c>
      <c r="R253" s="182">
        <f>Q253*H253</f>
        <v>10.76712</v>
      </c>
      <c r="S253" s="182">
        <v>0</v>
      </c>
      <c r="T253" s="183">
        <f>S253*H253</f>
        <v>0</v>
      </c>
      <c r="AR253" s="16" t="s">
        <v>233</v>
      </c>
      <c r="AT253" s="16" t="s">
        <v>447</v>
      </c>
      <c r="AU253" s="16" t="s">
        <v>83</v>
      </c>
      <c r="AY253" s="16" t="s">
        <v>169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6" t="s">
        <v>81</v>
      </c>
      <c r="BK253" s="184">
        <f>ROUND(I253*H253,2)</f>
        <v>0</v>
      </c>
      <c r="BL253" s="16" t="s">
        <v>199</v>
      </c>
      <c r="BM253" s="16" t="s">
        <v>2104</v>
      </c>
    </row>
    <row r="254" spans="2:65" s="11" customFormat="1" ht="11.25">
      <c r="B254" s="190"/>
      <c r="C254" s="191"/>
      <c r="D254" s="185" t="s">
        <v>201</v>
      </c>
      <c r="E254" s="191"/>
      <c r="F254" s="193" t="s">
        <v>2105</v>
      </c>
      <c r="G254" s="191"/>
      <c r="H254" s="194">
        <v>185.64</v>
      </c>
      <c r="I254" s="195"/>
      <c r="J254" s="191"/>
      <c r="K254" s="191"/>
      <c r="L254" s="196"/>
      <c r="M254" s="197"/>
      <c r="N254" s="198"/>
      <c r="O254" s="198"/>
      <c r="P254" s="198"/>
      <c r="Q254" s="198"/>
      <c r="R254" s="198"/>
      <c r="S254" s="198"/>
      <c r="T254" s="199"/>
      <c r="AT254" s="200" t="s">
        <v>201</v>
      </c>
      <c r="AU254" s="200" t="s">
        <v>83</v>
      </c>
      <c r="AV254" s="11" t="s">
        <v>83</v>
      </c>
      <c r="AW254" s="11" t="s">
        <v>4</v>
      </c>
      <c r="AX254" s="11" t="s">
        <v>81</v>
      </c>
      <c r="AY254" s="200" t="s">
        <v>169</v>
      </c>
    </row>
    <row r="255" spans="2:65" s="1" customFormat="1" ht="16.5" customHeight="1">
      <c r="B255" s="33"/>
      <c r="C255" s="173" t="s">
        <v>595</v>
      </c>
      <c r="D255" s="173" t="s">
        <v>172</v>
      </c>
      <c r="E255" s="174" t="s">
        <v>2106</v>
      </c>
      <c r="F255" s="175" t="s">
        <v>2107</v>
      </c>
      <c r="G255" s="176" t="s">
        <v>301</v>
      </c>
      <c r="H255" s="177">
        <v>67</v>
      </c>
      <c r="I255" s="178"/>
      <c r="J255" s="179">
        <f>ROUND(I255*H255,2)</f>
        <v>0</v>
      </c>
      <c r="K255" s="175" t="s">
        <v>176</v>
      </c>
      <c r="L255" s="37"/>
      <c r="M255" s="180" t="s">
        <v>1</v>
      </c>
      <c r="N255" s="181" t="s">
        <v>44</v>
      </c>
      <c r="O255" s="59"/>
      <c r="P255" s="182">
        <f>O255*H255</f>
        <v>0</v>
      </c>
      <c r="Q255" s="182">
        <v>0.1295</v>
      </c>
      <c r="R255" s="182">
        <f>Q255*H255</f>
        <v>8.6765000000000008</v>
      </c>
      <c r="S255" s="182">
        <v>0</v>
      </c>
      <c r="T255" s="183">
        <f>S255*H255</f>
        <v>0</v>
      </c>
      <c r="AR255" s="16" t="s">
        <v>199</v>
      </c>
      <c r="AT255" s="16" t="s">
        <v>172</v>
      </c>
      <c r="AU255" s="16" t="s">
        <v>83</v>
      </c>
      <c r="AY255" s="16" t="s">
        <v>169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6" t="s">
        <v>81</v>
      </c>
      <c r="BK255" s="184">
        <f>ROUND(I255*H255,2)</f>
        <v>0</v>
      </c>
      <c r="BL255" s="16" t="s">
        <v>199</v>
      </c>
      <c r="BM255" s="16" t="s">
        <v>2108</v>
      </c>
    </row>
    <row r="256" spans="2:65" s="1" customFormat="1" ht="16.5" customHeight="1">
      <c r="B256" s="33"/>
      <c r="C256" s="239" t="s">
        <v>600</v>
      </c>
      <c r="D256" s="239" t="s">
        <v>447</v>
      </c>
      <c r="E256" s="240" t="s">
        <v>2109</v>
      </c>
      <c r="F256" s="241" t="s">
        <v>2110</v>
      </c>
      <c r="G256" s="242" t="s">
        <v>301</v>
      </c>
      <c r="H256" s="243">
        <v>68.34</v>
      </c>
      <c r="I256" s="244"/>
      <c r="J256" s="245">
        <f>ROUND(I256*H256,2)</f>
        <v>0</v>
      </c>
      <c r="K256" s="241" t="s">
        <v>176</v>
      </c>
      <c r="L256" s="246"/>
      <c r="M256" s="247" t="s">
        <v>1</v>
      </c>
      <c r="N256" s="248" t="s">
        <v>44</v>
      </c>
      <c r="O256" s="59"/>
      <c r="P256" s="182">
        <f>O256*H256</f>
        <v>0</v>
      </c>
      <c r="Q256" s="182">
        <v>4.8000000000000001E-2</v>
      </c>
      <c r="R256" s="182">
        <f>Q256*H256</f>
        <v>3.2803200000000001</v>
      </c>
      <c r="S256" s="182">
        <v>0</v>
      </c>
      <c r="T256" s="183">
        <f>S256*H256</f>
        <v>0</v>
      </c>
      <c r="AR256" s="16" t="s">
        <v>233</v>
      </c>
      <c r="AT256" s="16" t="s">
        <v>447</v>
      </c>
      <c r="AU256" s="16" t="s">
        <v>83</v>
      </c>
      <c r="AY256" s="16" t="s">
        <v>169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6" t="s">
        <v>81</v>
      </c>
      <c r="BK256" s="184">
        <f>ROUND(I256*H256,2)</f>
        <v>0</v>
      </c>
      <c r="BL256" s="16" t="s">
        <v>199</v>
      </c>
      <c r="BM256" s="16" t="s">
        <v>2111</v>
      </c>
    </row>
    <row r="257" spans="2:65" s="11" customFormat="1" ht="11.25">
      <c r="B257" s="190"/>
      <c r="C257" s="191"/>
      <c r="D257" s="185" t="s">
        <v>201</v>
      </c>
      <c r="E257" s="191"/>
      <c r="F257" s="193" t="s">
        <v>2112</v>
      </c>
      <c r="G257" s="191"/>
      <c r="H257" s="194">
        <v>68.34</v>
      </c>
      <c r="I257" s="195"/>
      <c r="J257" s="191"/>
      <c r="K257" s="191"/>
      <c r="L257" s="196"/>
      <c r="M257" s="197"/>
      <c r="N257" s="198"/>
      <c r="O257" s="198"/>
      <c r="P257" s="198"/>
      <c r="Q257" s="198"/>
      <c r="R257" s="198"/>
      <c r="S257" s="198"/>
      <c r="T257" s="199"/>
      <c r="AT257" s="200" t="s">
        <v>201</v>
      </c>
      <c r="AU257" s="200" t="s">
        <v>83</v>
      </c>
      <c r="AV257" s="11" t="s">
        <v>83</v>
      </c>
      <c r="AW257" s="11" t="s">
        <v>4</v>
      </c>
      <c r="AX257" s="11" t="s">
        <v>81</v>
      </c>
      <c r="AY257" s="200" t="s">
        <v>169</v>
      </c>
    </row>
    <row r="258" spans="2:65" s="1" customFormat="1" ht="16.5" customHeight="1">
      <c r="B258" s="33"/>
      <c r="C258" s="173" t="s">
        <v>611</v>
      </c>
      <c r="D258" s="173" t="s">
        <v>172</v>
      </c>
      <c r="E258" s="174" t="s">
        <v>2113</v>
      </c>
      <c r="F258" s="175" t="s">
        <v>2114</v>
      </c>
      <c r="G258" s="176" t="s">
        <v>301</v>
      </c>
      <c r="H258" s="177">
        <v>109</v>
      </c>
      <c r="I258" s="178"/>
      <c r="J258" s="179">
        <f>ROUND(I258*H258,2)</f>
        <v>0</v>
      </c>
      <c r="K258" s="175" t="s">
        <v>1</v>
      </c>
      <c r="L258" s="37"/>
      <c r="M258" s="180" t="s">
        <v>1</v>
      </c>
      <c r="N258" s="181" t="s">
        <v>44</v>
      </c>
      <c r="O258" s="59"/>
      <c r="P258" s="182">
        <f>O258*H258</f>
        <v>0</v>
      </c>
      <c r="Q258" s="182">
        <v>0.15</v>
      </c>
      <c r="R258" s="182">
        <f>Q258*H258</f>
        <v>16.349999999999998</v>
      </c>
      <c r="S258" s="182">
        <v>0</v>
      </c>
      <c r="T258" s="183">
        <f>S258*H258</f>
        <v>0</v>
      </c>
      <c r="AR258" s="16" t="s">
        <v>199</v>
      </c>
      <c r="AT258" s="16" t="s">
        <v>172</v>
      </c>
      <c r="AU258" s="16" t="s">
        <v>83</v>
      </c>
      <c r="AY258" s="16" t="s">
        <v>169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6" t="s">
        <v>81</v>
      </c>
      <c r="BK258" s="184">
        <f>ROUND(I258*H258,2)</f>
        <v>0</v>
      </c>
      <c r="BL258" s="16" t="s">
        <v>199</v>
      </c>
      <c r="BM258" s="16" t="s">
        <v>2115</v>
      </c>
    </row>
    <row r="259" spans="2:65" s="1" customFormat="1" ht="16.5" customHeight="1">
      <c r="B259" s="33"/>
      <c r="C259" s="239" t="s">
        <v>616</v>
      </c>
      <c r="D259" s="239" t="s">
        <v>447</v>
      </c>
      <c r="E259" s="240" t="s">
        <v>2116</v>
      </c>
      <c r="F259" s="241" t="s">
        <v>2117</v>
      </c>
      <c r="G259" s="242" t="s">
        <v>301</v>
      </c>
      <c r="H259" s="243">
        <v>119.9</v>
      </c>
      <c r="I259" s="244"/>
      <c r="J259" s="245">
        <f>ROUND(I259*H259,2)</f>
        <v>0</v>
      </c>
      <c r="K259" s="241" t="s">
        <v>1</v>
      </c>
      <c r="L259" s="246"/>
      <c r="M259" s="247" t="s">
        <v>1</v>
      </c>
      <c r="N259" s="248" t="s">
        <v>44</v>
      </c>
      <c r="O259" s="59"/>
      <c r="P259" s="182">
        <f>O259*H259</f>
        <v>0</v>
      </c>
      <c r="Q259" s="182">
        <v>5.0000000000000001E-4</v>
      </c>
      <c r="R259" s="182">
        <f>Q259*H259</f>
        <v>5.9950000000000003E-2</v>
      </c>
      <c r="S259" s="182">
        <v>0</v>
      </c>
      <c r="T259" s="183">
        <f>S259*H259</f>
        <v>0</v>
      </c>
      <c r="AR259" s="16" t="s">
        <v>233</v>
      </c>
      <c r="AT259" s="16" t="s">
        <v>447</v>
      </c>
      <c r="AU259" s="16" t="s">
        <v>83</v>
      </c>
      <c r="AY259" s="16" t="s">
        <v>169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6" t="s">
        <v>81</v>
      </c>
      <c r="BK259" s="184">
        <f>ROUND(I259*H259,2)</f>
        <v>0</v>
      </c>
      <c r="BL259" s="16" t="s">
        <v>199</v>
      </c>
      <c r="BM259" s="16" t="s">
        <v>2118</v>
      </c>
    </row>
    <row r="260" spans="2:65" s="11" customFormat="1" ht="11.25">
      <c r="B260" s="190"/>
      <c r="C260" s="191"/>
      <c r="D260" s="185" t="s">
        <v>201</v>
      </c>
      <c r="E260" s="191"/>
      <c r="F260" s="193" t="s">
        <v>2119</v>
      </c>
      <c r="G260" s="191"/>
      <c r="H260" s="194">
        <v>119.9</v>
      </c>
      <c r="I260" s="195"/>
      <c r="J260" s="191"/>
      <c r="K260" s="191"/>
      <c r="L260" s="196"/>
      <c r="M260" s="197"/>
      <c r="N260" s="198"/>
      <c r="O260" s="198"/>
      <c r="P260" s="198"/>
      <c r="Q260" s="198"/>
      <c r="R260" s="198"/>
      <c r="S260" s="198"/>
      <c r="T260" s="199"/>
      <c r="AT260" s="200" t="s">
        <v>201</v>
      </c>
      <c r="AU260" s="200" t="s">
        <v>83</v>
      </c>
      <c r="AV260" s="11" t="s">
        <v>83</v>
      </c>
      <c r="AW260" s="11" t="s">
        <v>4</v>
      </c>
      <c r="AX260" s="11" t="s">
        <v>81</v>
      </c>
      <c r="AY260" s="200" t="s">
        <v>169</v>
      </c>
    </row>
    <row r="261" spans="2:65" s="1" customFormat="1" ht="16.5" customHeight="1">
      <c r="B261" s="33"/>
      <c r="C261" s="173" t="s">
        <v>621</v>
      </c>
      <c r="D261" s="173" t="s">
        <v>172</v>
      </c>
      <c r="E261" s="174" t="s">
        <v>2120</v>
      </c>
      <c r="F261" s="175" t="s">
        <v>2121</v>
      </c>
      <c r="G261" s="176" t="s">
        <v>301</v>
      </c>
      <c r="H261" s="177">
        <v>92</v>
      </c>
      <c r="I261" s="178"/>
      <c r="J261" s="179">
        <f t="shared" ref="J261:J268" si="10">ROUND(I261*H261,2)</f>
        <v>0</v>
      </c>
      <c r="K261" s="175" t="s">
        <v>176</v>
      </c>
      <c r="L261" s="37"/>
      <c r="M261" s="180" t="s">
        <v>1</v>
      </c>
      <c r="N261" s="181" t="s">
        <v>44</v>
      </c>
      <c r="O261" s="59"/>
      <c r="P261" s="182">
        <f t="shared" ref="P261:P268" si="11">O261*H261</f>
        <v>0</v>
      </c>
      <c r="Q261" s="182">
        <v>0</v>
      </c>
      <c r="R261" s="182">
        <f t="shared" ref="R261:R268" si="12">Q261*H261</f>
        <v>0</v>
      </c>
      <c r="S261" s="182">
        <v>0</v>
      </c>
      <c r="T261" s="183">
        <f t="shared" ref="T261:T268" si="13">S261*H261</f>
        <v>0</v>
      </c>
      <c r="AR261" s="16" t="s">
        <v>199</v>
      </c>
      <c r="AT261" s="16" t="s">
        <v>172</v>
      </c>
      <c r="AU261" s="16" t="s">
        <v>83</v>
      </c>
      <c r="AY261" s="16" t="s">
        <v>169</v>
      </c>
      <c r="BE261" s="184">
        <f t="shared" ref="BE261:BE268" si="14">IF(N261="základní",J261,0)</f>
        <v>0</v>
      </c>
      <c r="BF261" s="184">
        <f t="shared" ref="BF261:BF268" si="15">IF(N261="snížená",J261,0)</f>
        <v>0</v>
      </c>
      <c r="BG261" s="184">
        <f t="shared" ref="BG261:BG268" si="16">IF(N261="zákl. přenesená",J261,0)</f>
        <v>0</v>
      </c>
      <c r="BH261" s="184">
        <f t="shared" ref="BH261:BH268" si="17">IF(N261="sníž. přenesená",J261,0)</f>
        <v>0</v>
      </c>
      <c r="BI261" s="184">
        <f t="shared" ref="BI261:BI268" si="18">IF(N261="nulová",J261,0)</f>
        <v>0</v>
      </c>
      <c r="BJ261" s="16" t="s">
        <v>81</v>
      </c>
      <c r="BK261" s="184">
        <f t="shared" ref="BK261:BK268" si="19">ROUND(I261*H261,2)</f>
        <v>0</v>
      </c>
      <c r="BL261" s="16" t="s">
        <v>199</v>
      </c>
      <c r="BM261" s="16" t="s">
        <v>2122</v>
      </c>
    </row>
    <row r="262" spans="2:65" s="1" customFormat="1" ht="16.5" customHeight="1">
      <c r="B262" s="33"/>
      <c r="C262" s="173" t="s">
        <v>629</v>
      </c>
      <c r="D262" s="173" t="s">
        <v>172</v>
      </c>
      <c r="E262" s="174" t="s">
        <v>2123</v>
      </c>
      <c r="F262" s="175" t="s">
        <v>2124</v>
      </c>
      <c r="G262" s="176" t="s">
        <v>301</v>
      </c>
      <c r="H262" s="177">
        <v>49</v>
      </c>
      <c r="I262" s="178"/>
      <c r="J262" s="179">
        <f t="shared" si="10"/>
        <v>0</v>
      </c>
      <c r="K262" s="175" t="s">
        <v>176</v>
      </c>
      <c r="L262" s="37"/>
      <c r="M262" s="180" t="s">
        <v>1</v>
      </c>
      <c r="N262" s="181" t="s">
        <v>44</v>
      </c>
      <c r="O262" s="59"/>
      <c r="P262" s="182">
        <f t="shared" si="11"/>
        <v>0</v>
      </c>
      <c r="Q262" s="182">
        <v>0</v>
      </c>
      <c r="R262" s="182">
        <f t="shared" si="12"/>
        <v>0</v>
      </c>
      <c r="S262" s="182">
        <v>0</v>
      </c>
      <c r="T262" s="183">
        <f t="shared" si="13"/>
        <v>0</v>
      </c>
      <c r="AR262" s="16" t="s">
        <v>199</v>
      </c>
      <c r="AT262" s="16" t="s">
        <v>172</v>
      </c>
      <c r="AU262" s="16" t="s">
        <v>83</v>
      </c>
      <c r="AY262" s="16" t="s">
        <v>169</v>
      </c>
      <c r="BE262" s="184">
        <f t="shared" si="14"/>
        <v>0</v>
      </c>
      <c r="BF262" s="184">
        <f t="shared" si="15"/>
        <v>0</v>
      </c>
      <c r="BG262" s="184">
        <f t="shared" si="16"/>
        <v>0</v>
      </c>
      <c r="BH262" s="184">
        <f t="shared" si="17"/>
        <v>0</v>
      </c>
      <c r="BI262" s="184">
        <f t="shared" si="18"/>
        <v>0</v>
      </c>
      <c r="BJ262" s="16" t="s">
        <v>81</v>
      </c>
      <c r="BK262" s="184">
        <f t="shared" si="19"/>
        <v>0</v>
      </c>
      <c r="BL262" s="16" t="s">
        <v>199</v>
      </c>
      <c r="BM262" s="16" t="s">
        <v>2125</v>
      </c>
    </row>
    <row r="263" spans="2:65" s="1" customFormat="1" ht="22.5" customHeight="1">
      <c r="B263" s="33"/>
      <c r="C263" s="173" t="s">
        <v>634</v>
      </c>
      <c r="D263" s="173" t="s">
        <v>172</v>
      </c>
      <c r="E263" s="174" t="s">
        <v>2126</v>
      </c>
      <c r="F263" s="175" t="s">
        <v>2127</v>
      </c>
      <c r="G263" s="176" t="s">
        <v>301</v>
      </c>
      <c r="H263" s="177">
        <v>23</v>
      </c>
      <c r="I263" s="178"/>
      <c r="J263" s="179">
        <f t="shared" si="10"/>
        <v>0</v>
      </c>
      <c r="K263" s="175" t="s">
        <v>176</v>
      </c>
      <c r="L263" s="37"/>
      <c r="M263" s="180" t="s">
        <v>1</v>
      </c>
      <c r="N263" s="181" t="s">
        <v>44</v>
      </c>
      <c r="O263" s="59"/>
      <c r="P263" s="182">
        <f t="shared" si="11"/>
        <v>0</v>
      </c>
      <c r="Q263" s="182">
        <v>0.26532</v>
      </c>
      <c r="R263" s="182">
        <f t="shared" si="12"/>
        <v>6.10236</v>
      </c>
      <c r="S263" s="182">
        <v>0</v>
      </c>
      <c r="T263" s="183">
        <f t="shared" si="13"/>
        <v>0</v>
      </c>
      <c r="AR263" s="16" t="s">
        <v>199</v>
      </c>
      <c r="AT263" s="16" t="s">
        <v>172</v>
      </c>
      <c r="AU263" s="16" t="s">
        <v>83</v>
      </c>
      <c r="AY263" s="16" t="s">
        <v>169</v>
      </c>
      <c r="BE263" s="184">
        <f t="shared" si="14"/>
        <v>0</v>
      </c>
      <c r="BF263" s="184">
        <f t="shared" si="15"/>
        <v>0</v>
      </c>
      <c r="BG263" s="184">
        <f t="shared" si="16"/>
        <v>0</v>
      </c>
      <c r="BH263" s="184">
        <f t="shared" si="17"/>
        <v>0</v>
      </c>
      <c r="BI263" s="184">
        <f t="shared" si="18"/>
        <v>0</v>
      </c>
      <c r="BJ263" s="16" t="s">
        <v>81</v>
      </c>
      <c r="BK263" s="184">
        <f t="shared" si="19"/>
        <v>0</v>
      </c>
      <c r="BL263" s="16" t="s">
        <v>199</v>
      </c>
      <c r="BM263" s="16" t="s">
        <v>2128</v>
      </c>
    </row>
    <row r="264" spans="2:65" s="1" customFormat="1" ht="22.5" customHeight="1">
      <c r="B264" s="33"/>
      <c r="C264" s="173" t="s">
        <v>639</v>
      </c>
      <c r="D264" s="173" t="s">
        <v>172</v>
      </c>
      <c r="E264" s="174" t="s">
        <v>2129</v>
      </c>
      <c r="F264" s="175" t="s">
        <v>2130</v>
      </c>
      <c r="G264" s="176" t="s">
        <v>301</v>
      </c>
      <c r="H264" s="177">
        <v>35</v>
      </c>
      <c r="I264" s="178"/>
      <c r="J264" s="179">
        <f t="shared" si="10"/>
        <v>0</v>
      </c>
      <c r="K264" s="175" t="s">
        <v>1</v>
      </c>
      <c r="L264" s="37"/>
      <c r="M264" s="180" t="s">
        <v>1</v>
      </c>
      <c r="N264" s="181" t="s">
        <v>44</v>
      </c>
      <c r="O264" s="59"/>
      <c r="P264" s="182">
        <f t="shared" si="11"/>
        <v>0</v>
      </c>
      <c r="Q264" s="182">
        <v>0.15</v>
      </c>
      <c r="R264" s="182">
        <f t="shared" si="12"/>
        <v>5.25</v>
      </c>
      <c r="S264" s="182">
        <v>0</v>
      </c>
      <c r="T264" s="183">
        <f t="shared" si="13"/>
        <v>0</v>
      </c>
      <c r="AR264" s="16" t="s">
        <v>199</v>
      </c>
      <c r="AT264" s="16" t="s">
        <v>172</v>
      </c>
      <c r="AU264" s="16" t="s">
        <v>83</v>
      </c>
      <c r="AY264" s="16" t="s">
        <v>169</v>
      </c>
      <c r="BE264" s="184">
        <f t="shared" si="14"/>
        <v>0</v>
      </c>
      <c r="BF264" s="184">
        <f t="shared" si="15"/>
        <v>0</v>
      </c>
      <c r="BG264" s="184">
        <f t="shared" si="16"/>
        <v>0</v>
      </c>
      <c r="BH264" s="184">
        <f t="shared" si="17"/>
        <v>0</v>
      </c>
      <c r="BI264" s="184">
        <f t="shared" si="18"/>
        <v>0</v>
      </c>
      <c r="BJ264" s="16" t="s">
        <v>81</v>
      </c>
      <c r="BK264" s="184">
        <f t="shared" si="19"/>
        <v>0</v>
      </c>
      <c r="BL264" s="16" t="s">
        <v>199</v>
      </c>
      <c r="BM264" s="16" t="s">
        <v>2131</v>
      </c>
    </row>
    <row r="265" spans="2:65" s="1" customFormat="1" ht="16.5" customHeight="1">
      <c r="B265" s="33"/>
      <c r="C265" s="173" t="s">
        <v>644</v>
      </c>
      <c r="D265" s="173" t="s">
        <v>172</v>
      </c>
      <c r="E265" s="174" t="s">
        <v>2132</v>
      </c>
      <c r="F265" s="175" t="s">
        <v>2133</v>
      </c>
      <c r="G265" s="176" t="s">
        <v>175</v>
      </c>
      <c r="H265" s="177">
        <v>4</v>
      </c>
      <c r="I265" s="178"/>
      <c r="J265" s="179">
        <f t="shared" si="10"/>
        <v>0</v>
      </c>
      <c r="K265" s="175" t="s">
        <v>1</v>
      </c>
      <c r="L265" s="37"/>
      <c r="M265" s="180" t="s">
        <v>1</v>
      </c>
      <c r="N265" s="181" t="s">
        <v>44</v>
      </c>
      <c r="O265" s="59"/>
      <c r="P265" s="182">
        <f t="shared" si="11"/>
        <v>0</v>
      </c>
      <c r="Q265" s="182">
        <v>0.2</v>
      </c>
      <c r="R265" s="182">
        <f t="shared" si="12"/>
        <v>0.8</v>
      </c>
      <c r="S265" s="182">
        <v>0</v>
      </c>
      <c r="T265" s="183">
        <f t="shared" si="13"/>
        <v>0</v>
      </c>
      <c r="AR265" s="16" t="s">
        <v>199</v>
      </c>
      <c r="AT265" s="16" t="s">
        <v>172</v>
      </c>
      <c r="AU265" s="16" t="s">
        <v>83</v>
      </c>
      <c r="AY265" s="16" t="s">
        <v>169</v>
      </c>
      <c r="BE265" s="184">
        <f t="shared" si="14"/>
        <v>0</v>
      </c>
      <c r="BF265" s="184">
        <f t="shared" si="15"/>
        <v>0</v>
      </c>
      <c r="BG265" s="184">
        <f t="shared" si="16"/>
        <v>0</v>
      </c>
      <c r="BH265" s="184">
        <f t="shared" si="17"/>
        <v>0</v>
      </c>
      <c r="BI265" s="184">
        <f t="shared" si="18"/>
        <v>0</v>
      </c>
      <c r="BJ265" s="16" t="s">
        <v>81</v>
      </c>
      <c r="BK265" s="184">
        <f t="shared" si="19"/>
        <v>0</v>
      </c>
      <c r="BL265" s="16" t="s">
        <v>199</v>
      </c>
      <c r="BM265" s="16" t="s">
        <v>2134</v>
      </c>
    </row>
    <row r="266" spans="2:65" s="1" customFormat="1" ht="16.5" customHeight="1">
      <c r="B266" s="33"/>
      <c r="C266" s="173" t="s">
        <v>652</v>
      </c>
      <c r="D266" s="173" t="s">
        <v>172</v>
      </c>
      <c r="E266" s="174" t="s">
        <v>2135</v>
      </c>
      <c r="F266" s="175" t="s">
        <v>2136</v>
      </c>
      <c r="G266" s="176" t="s">
        <v>175</v>
      </c>
      <c r="H266" s="177">
        <v>1</v>
      </c>
      <c r="I266" s="178"/>
      <c r="J266" s="179">
        <f t="shared" si="10"/>
        <v>0</v>
      </c>
      <c r="K266" s="175" t="s">
        <v>1</v>
      </c>
      <c r="L266" s="37"/>
      <c r="M266" s="180" t="s">
        <v>1</v>
      </c>
      <c r="N266" s="181" t="s">
        <v>44</v>
      </c>
      <c r="O266" s="59"/>
      <c r="P266" s="182">
        <f t="shared" si="11"/>
        <v>0</v>
      </c>
      <c r="Q266" s="182">
        <v>0.15</v>
      </c>
      <c r="R266" s="182">
        <f t="shared" si="12"/>
        <v>0.15</v>
      </c>
      <c r="S266" s="182">
        <v>0</v>
      </c>
      <c r="T266" s="183">
        <f t="shared" si="13"/>
        <v>0</v>
      </c>
      <c r="AR266" s="16" t="s">
        <v>199</v>
      </c>
      <c r="AT266" s="16" t="s">
        <v>172</v>
      </c>
      <c r="AU266" s="16" t="s">
        <v>83</v>
      </c>
      <c r="AY266" s="16" t="s">
        <v>169</v>
      </c>
      <c r="BE266" s="184">
        <f t="shared" si="14"/>
        <v>0</v>
      </c>
      <c r="BF266" s="184">
        <f t="shared" si="15"/>
        <v>0</v>
      </c>
      <c r="BG266" s="184">
        <f t="shared" si="16"/>
        <v>0</v>
      </c>
      <c r="BH266" s="184">
        <f t="shared" si="17"/>
        <v>0</v>
      </c>
      <c r="BI266" s="184">
        <f t="shared" si="18"/>
        <v>0</v>
      </c>
      <c r="BJ266" s="16" t="s">
        <v>81</v>
      </c>
      <c r="BK266" s="184">
        <f t="shared" si="19"/>
        <v>0</v>
      </c>
      <c r="BL266" s="16" t="s">
        <v>199</v>
      </c>
      <c r="BM266" s="16" t="s">
        <v>2137</v>
      </c>
    </row>
    <row r="267" spans="2:65" s="1" customFormat="1" ht="16.5" customHeight="1">
      <c r="B267" s="33"/>
      <c r="C267" s="173" t="s">
        <v>657</v>
      </c>
      <c r="D267" s="173" t="s">
        <v>172</v>
      </c>
      <c r="E267" s="174" t="s">
        <v>2138</v>
      </c>
      <c r="F267" s="175" t="s">
        <v>2139</v>
      </c>
      <c r="G267" s="176" t="s">
        <v>198</v>
      </c>
      <c r="H267" s="177">
        <v>10</v>
      </c>
      <c r="I267" s="178"/>
      <c r="J267" s="179">
        <f t="shared" si="10"/>
        <v>0</v>
      </c>
      <c r="K267" s="175" t="s">
        <v>1</v>
      </c>
      <c r="L267" s="37"/>
      <c r="M267" s="180" t="s">
        <v>1</v>
      </c>
      <c r="N267" s="181" t="s">
        <v>44</v>
      </c>
      <c r="O267" s="59"/>
      <c r="P267" s="182">
        <f t="shared" si="11"/>
        <v>0</v>
      </c>
      <c r="Q267" s="182">
        <v>0</v>
      </c>
      <c r="R267" s="182">
        <f t="shared" si="12"/>
        <v>0</v>
      </c>
      <c r="S267" s="182">
        <v>0</v>
      </c>
      <c r="T267" s="183">
        <f t="shared" si="13"/>
        <v>0</v>
      </c>
      <c r="AR267" s="16" t="s">
        <v>199</v>
      </c>
      <c r="AT267" s="16" t="s">
        <v>172</v>
      </c>
      <c r="AU267" s="16" t="s">
        <v>83</v>
      </c>
      <c r="AY267" s="16" t="s">
        <v>169</v>
      </c>
      <c r="BE267" s="184">
        <f t="shared" si="14"/>
        <v>0</v>
      </c>
      <c r="BF267" s="184">
        <f t="shared" si="15"/>
        <v>0</v>
      </c>
      <c r="BG267" s="184">
        <f t="shared" si="16"/>
        <v>0</v>
      </c>
      <c r="BH267" s="184">
        <f t="shared" si="17"/>
        <v>0</v>
      </c>
      <c r="BI267" s="184">
        <f t="shared" si="18"/>
        <v>0</v>
      </c>
      <c r="BJ267" s="16" t="s">
        <v>81</v>
      </c>
      <c r="BK267" s="184">
        <f t="shared" si="19"/>
        <v>0</v>
      </c>
      <c r="BL267" s="16" t="s">
        <v>199</v>
      </c>
      <c r="BM267" s="16" t="s">
        <v>2140</v>
      </c>
    </row>
    <row r="268" spans="2:65" s="1" customFormat="1" ht="16.5" customHeight="1">
      <c r="B268" s="33"/>
      <c r="C268" s="173" t="s">
        <v>661</v>
      </c>
      <c r="D268" s="173" t="s">
        <v>172</v>
      </c>
      <c r="E268" s="174" t="s">
        <v>2141</v>
      </c>
      <c r="F268" s="175" t="s">
        <v>2142</v>
      </c>
      <c r="G268" s="176" t="s">
        <v>444</v>
      </c>
      <c r="H268" s="177">
        <v>16</v>
      </c>
      <c r="I268" s="178"/>
      <c r="J268" s="179">
        <f t="shared" si="10"/>
        <v>0</v>
      </c>
      <c r="K268" s="175" t="s">
        <v>1</v>
      </c>
      <c r="L268" s="37"/>
      <c r="M268" s="180" t="s">
        <v>1</v>
      </c>
      <c r="N268" s="181" t="s">
        <v>44</v>
      </c>
      <c r="O268" s="59"/>
      <c r="P268" s="182">
        <f t="shared" si="11"/>
        <v>0</v>
      </c>
      <c r="Q268" s="182">
        <v>0</v>
      </c>
      <c r="R268" s="182">
        <f t="shared" si="12"/>
        <v>0</v>
      </c>
      <c r="S268" s="182">
        <v>0</v>
      </c>
      <c r="T268" s="183">
        <f t="shared" si="13"/>
        <v>0</v>
      </c>
      <c r="AR268" s="16" t="s">
        <v>199</v>
      </c>
      <c r="AT268" s="16" t="s">
        <v>172</v>
      </c>
      <c r="AU268" s="16" t="s">
        <v>83</v>
      </c>
      <c r="AY268" s="16" t="s">
        <v>169</v>
      </c>
      <c r="BE268" s="184">
        <f t="shared" si="14"/>
        <v>0</v>
      </c>
      <c r="BF268" s="184">
        <f t="shared" si="15"/>
        <v>0</v>
      </c>
      <c r="BG268" s="184">
        <f t="shared" si="16"/>
        <v>0</v>
      </c>
      <c r="BH268" s="184">
        <f t="shared" si="17"/>
        <v>0</v>
      </c>
      <c r="BI268" s="184">
        <f t="shared" si="18"/>
        <v>0</v>
      </c>
      <c r="BJ268" s="16" t="s">
        <v>81</v>
      </c>
      <c r="BK268" s="184">
        <f t="shared" si="19"/>
        <v>0</v>
      </c>
      <c r="BL268" s="16" t="s">
        <v>199</v>
      </c>
      <c r="BM268" s="16" t="s">
        <v>2143</v>
      </c>
    </row>
    <row r="269" spans="2:65" s="10" customFormat="1" ht="22.9" customHeight="1">
      <c r="B269" s="157"/>
      <c r="C269" s="158"/>
      <c r="D269" s="159" t="s">
        <v>72</v>
      </c>
      <c r="E269" s="171" t="s">
        <v>227</v>
      </c>
      <c r="F269" s="171" t="s">
        <v>228</v>
      </c>
      <c r="G269" s="158"/>
      <c r="H269" s="158"/>
      <c r="I269" s="161"/>
      <c r="J269" s="172">
        <f>BK269</f>
        <v>0</v>
      </c>
      <c r="K269" s="158"/>
      <c r="L269" s="163"/>
      <c r="M269" s="164"/>
      <c r="N269" s="165"/>
      <c r="O269" s="165"/>
      <c r="P269" s="166">
        <f>SUM(P270:P274)</f>
        <v>0</v>
      </c>
      <c r="Q269" s="165"/>
      <c r="R269" s="166">
        <f>SUM(R270:R274)</f>
        <v>0</v>
      </c>
      <c r="S269" s="165"/>
      <c r="T269" s="167">
        <f>SUM(T270:T274)</f>
        <v>0</v>
      </c>
      <c r="AR269" s="168" t="s">
        <v>81</v>
      </c>
      <c r="AT269" s="169" t="s">
        <v>72</v>
      </c>
      <c r="AU269" s="169" t="s">
        <v>81</v>
      </c>
      <c r="AY269" s="168" t="s">
        <v>169</v>
      </c>
      <c r="BK269" s="170">
        <f>SUM(BK270:BK274)</f>
        <v>0</v>
      </c>
    </row>
    <row r="270" spans="2:65" s="1" customFormat="1" ht="16.5" customHeight="1">
      <c r="B270" s="33"/>
      <c r="C270" s="173" t="s">
        <v>666</v>
      </c>
      <c r="D270" s="173" t="s">
        <v>172</v>
      </c>
      <c r="E270" s="174" t="s">
        <v>230</v>
      </c>
      <c r="F270" s="175" t="s">
        <v>231</v>
      </c>
      <c r="G270" s="176" t="s">
        <v>224</v>
      </c>
      <c r="H270" s="177">
        <v>43.192999999999998</v>
      </c>
      <c r="I270" s="178"/>
      <c r="J270" s="179">
        <f>ROUND(I270*H270,2)</f>
        <v>0</v>
      </c>
      <c r="K270" s="175" t="s">
        <v>176</v>
      </c>
      <c r="L270" s="37"/>
      <c r="M270" s="180" t="s">
        <v>1</v>
      </c>
      <c r="N270" s="181" t="s">
        <v>44</v>
      </c>
      <c r="O270" s="59"/>
      <c r="P270" s="182">
        <f>O270*H270</f>
        <v>0</v>
      </c>
      <c r="Q270" s="182">
        <v>0</v>
      </c>
      <c r="R270" s="182">
        <f>Q270*H270</f>
        <v>0</v>
      </c>
      <c r="S270" s="182">
        <v>0</v>
      </c>
      <c r="T270" s="183">
        <f>S270*H270</f>
        <v>0</v>
      </c>
      <c r="AR270" s="16" t="s">
        <v>199</v>
      </c>
      <c r="AT270" s="16" t="s">
        <v>172</v>
      </c>
      <c r="AU270" s="16" t="s">
        <v>83</v>
      </c>
      <c r="AY270" s="16" t="s">
        <v>169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6" t="s">
        <v>81</v>
      </c>
      <c r="BK270" s="184">
        <f>ROUND(I270*H270,2)</f>
        <v>0</v>
      </c>
      <c r="BL270" s="16" t="s">
        <v>199</v>
      </c>
      <c r="BM270" s="16" t="s">
        <v>2144</v>
      </c>
    </row>
    <row r="271" spans="2:65" s="1" customFormat="1" ht="16.5" customHeight="1">
      <c r="B271" s="33"/>
      <c r="C271" s="173" t="s">
        <v>670</v>
      </c>
      <c r="D271" s="173" t="s">
        <v>172</v>
      </c>
      <c r="E271" s="174" t="s">
        <v>234</v>
      </c>
      <c r="F271" s="175" t="s">
        <v>2145</v>
      </c>
      <c r="G271" s="176" t="s">
        <v>224</v>
      </c>
      <c r="H271" s="177">
        <v>43.192999999999998</v>
      </c>
      <c r="I271" s="178"/>
      <c r="J271" s="179">
        <f>ROUND(I271*H271,2)</f>
        <v>0</v>
      </c>
      <c r="K271" s="175" t="s">
        <v>176</v>
      </c>
      <c r="L271" s="37"/>
      <c r="M271" s="180" t="s">
        <v>1</v>
      </c>
      <c r="N271" s="181" t="s">
        <v>44</v>
      </c>
      <c r="O271" s="59"/>
      <c r="P271" s="182">
        <f>O271*H271</f>
        <v>0</v>
      </c>
      <c r="Q271" s="182">
        <v>0</v>
      </c>
      <c r="R271" s="182">
        <f>Q271*H271</f>
        <v>0</v>
      </c>
      <c r="S271" s="182">
        <v>0</v>
      </c>
      <c r="T271" s="183">
        <f>S271*H271</f>
        <v>0</v>
      </c>
      <c r="AR271" s="16" t="s">
        <v>199</v>
      </c>
      <c r="AT271" s="16" t="s">
        <v>172</v>
      </c>
      <c r="AU271" s="16" t="s">
        <v>83</v>
      </c>
      <c r="AY271" s="16" t="s">
        <v>169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6" t="s">
        <v>81</v>
      </c>
      <c r="BK271" s="184">
        <f>ROUND(I271*H271,2)</f>
        <v>0</v>
      </c>
      <c r="BL271" s="16" t="s">
        <v>199</v>
      </c>
      <c r="BM271" s="16" t="s">
        <v>2146</v>
      </c>
    </row>
    <row r="272" spans="2:65" s="1" customFormat="1" ht="16.5" customHeight="1">
      <c r="B272" s="33"/>
      <c r="C272" s="173" t="s">
        <v>675</v>
      </c>
      <c r="D272" s="173" t="s">
        <v>172</v>
      </c>
      <c r="E272" s="174" t="s">
        <v>2147</v>
      </c>
      <c r="F272" s="175" t="s">
        <v>2148</v>
      </c>
      <c r="G272" s="176" t="s">
        <v>224</v>
      </c>
      <c r="H272" s="177">
        <v>10.045</v>
      </c>
      <c r="I272" s="178"/>
      <c r="J272" s="179">
        <f>ROUND(I272*H272,2)</f>
        <v>0</v>
      </c>
      <c r="K272" s="175" t="s">
        <v>176</v>
      </c>
      <c r="L272" s="37"/>
      <c r="M272" s="180" t="s">
        <v>1</v>
      </c>
      <c r="N272" s="181" t="s">
        <v>44</v>
      </c>
      <c r="O272" s="59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AR272" s="16" t="s">
        <v>199</v>
      </c>
      <c r="AT272" s="16" t="s">
        <v>172</v>
      </c>
      <c r="AU272" s="16" t="s">
        <v>83</v>
      </c>
      <c r="AY272" s="16" t="s">
        <v>169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6" t="s">
        <v>81</v>
      </c>
      <c r="BK272" s="184">
        <f>ROUND(I272*H272,2)</f>
        <v>0</v>
      </c>
      <c r="BL272" s="16" t="s">
        <v>199</v>
      </c>
      <c r="BM272" s="16" t="s">
        <v>2149</v>
      </c>
    </row>
    <row r="273" spans="2:65" s="1" customFormat="1" ht="16.5" customHeight="1">
      <c r="B273" s="33"/>
      <c r="C273" s="173" t="s">
        <v>679</v>
      </c>
      <c r="D273" s="173" t="s">
        <v>172</v>
      </c>
      <c r="E273" s="174" t="s">
        <v>2150</v>
      </c>
      <c r="F273" s="175" t="s">
        <v>2151</v>
      </c>
      <c r="G273" s="176" t="s">
        <v>224</v>
      </c>
      <c r="H273" s="177">
        <v>0.1</v>
      </c>
      <c r="I273" s="178"/>
      <c r="J273" s="179">
        <f>ROUND(I273*H273,2)</f>
        <v>0</v>
      </c>
      <c r="K273" s="175" t="s">
        <v>176</v>
      </c>
      <c r="L273" s="37"/>
      <c r="M273" s="180" t="s">
        <v>1</v>
      </c>
      <c r="N273" s="181" t="s">
        <v>44</v>
      </c>
      <c r="O273" s="59"/>
      <c r="P273" s="182">
        <f>O273*H273</f>
        <v>0</v>
      </c>
      <c r="Q273" s="182">
        <v>0</v>
      </c>
      <c r="R273" s="182">
        <f>Q273*H273</f>
        <v>0</v>
      </c>
      <c r="S273" s="182">
        <v>0</v>
      </c>
      <c r="T273" s="183">
        <f>S273*H273</f>
        <v>0</v>
      </c>
      <c r="AR273" s="16" t="s">
        <v>199</v>
      </c>
      <c r="AT273" s="16" t="s">
        <v>172</v>
      </c>
      <c r="AU273" s="16" t="s">
        <v>83</v>
      </c>
      <c r="AY273" s="16" t="s">
        <v>169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6" t="s">
        <v>81</v>
      </c>
      <c r="BK273" s="184">
        <f>ROUND(I273*H273,2)</f>
        <v>0</v>
      </c>
      <c r="BL273" s="16" t="s">
        <v>199</v>
      </c>
      <c r="BM273" s="16" t="s">
        <v>2152</v>
      </c>
    </row>
    <row r="274" spans="2:65" s="1" customFormat="1" ht="16.5" customHeight="1">
      <c r="B274" s="33"/>
      <c r="C274" s="173" t="s">
        <v>682</v>
      </c>
      <c r="D274" s="173" t="s">
        <v>172</v>
      </c>
      <c r="E274" s="174" t="s">
        <v>238</v>
      </c>
      <c r="F274" s="175" t="s">
        <v>239</v>
      </c>
      <c r="G274" s="176" t="s">
        <v>224</v>
      </c>
      <c r="H274" s="177">
        <v>33.048000000000002</v>
      </c>
      <c r="I274" s="178"/>
      <c r="J274" s="179">
        <f>ROUND(I274*H274,2)</f>
        <v>0</v>
      </c>
      <c r="K274" s="175" t="s">
        <v>1</v>
      </c>
      <c r="L274" s="37"/>
      <c r="M274" s="180" t="s">
        <v>1</v>
      </c>
      <c r="N274" s="181" t="s">
        <v>44</v>
      </c>
      <c r="O274" s="59"/>
      <c r="P274" s="182">
        <f>O274*H274</f>
        <v>0</v>
      </c>
      <c r="Q274" s="182">
        <v>0</v>
      </c>
      <c r="R274" s="182">
        <f>Q274*H274</f>
        <v>0</v>
      </c>
      <c r="S274" s="182">
        <v>0</v>
      </c>
      <c r="T274" s="183">
        <f>S274*H274</f>
        <v>0</v>
      </c>
      <c r="AR274" s="16" t="s">
        <v>199</v>
      </c>
      <c r="AT274" s="16" t="s">
        <v>172</v>
      </c>
      <c r="AU274" s="16" t="s">
        <v>83</v>
      </c>
      <c r="AY274" s="16" t="s">
        <v>169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6" t="s">
        <v>81</v>
      </c>
      <c r="BK274" s="184">
        <f>ROUND(I274*H274,2)</f>
        <v>0</v>
      </c>
      <c r="BL274" s="16" t="s">
        <v>199</v>
      </c>
      <c r="BM274" s="16" t="s">
        <v>2153</v>
      </c>
    </row>
    <row r="275" spans="2:65" s="10" customFormat="1" ht="22.9" customHeight="1">
      <c r="B275" s="157"/>
      <c r="C275" s="158"/>
      <c r="D275" s="159" t="s">
        <v>72</v>
      </c>
      <c r="E275" s="171" t="s">
        <v>474</v>
      </c>
      <c r="F275" s="171" t="s">
        <v>475</v>
      </c>
      <c r="G275" s="158"/>
      <c r="H275" s="158"/>
      <c r="I275" s="161"/>
      <c r="J275" s="172">
        <f>BK275</f>
        <v>0</v>
      </c>
      <c r="K275" s="158"/>
      <c r="L275" s="163"/>
      <c r="M275" s="164"/>
      <c r="N275" s="165"/>
      <c r="O275" s="165"/>
      <c r="P275" s="166">
        <f>P276</f>
        <v>0</v>
      </c>
      <c r="Q275" s="165"/>
      <c r="R275" s="166">
        <f>R276</f>
        <v>0</v>
      </c>
      <c r="S275" s="165"/>
      <c r="T275" s="167">
        <f>T276</f>
        <v>0</v>
      </c>
      <c r="AR275" s="168" t="s">
        <v>81</v>
      </c>
      <c r="AT275" s="169" t="s">
        <v>72</v>
      </c>
      <c r="AU275" s="169" t="s">
        <v>81</v>
      </c>
      <c r="AY275" s="168" t="s">
        <v>169</v>
      </c>
      <c r="BK275" s="170">
        <f>BK276</f>
        <v>0</v>
      </c>
    </row>
    <row r="276" spans="2:65" s="1" customFormat="1" ht="16.5" customHeight="1">
      <c r="B276" s="33"/>
      <c r="C276" s="173" t="s">
        <v>686</v>
      </c>
      <c r="D276" s="173" t="s">
        <v>172</v>
      </c>
      <c r="E276" s="174" t="s">
        <v>2154</v>
      </c>
      <c r="F276" s="175" t="s">
        <v>2155</v>
      </c>
      <c r="G276" s="176" t="s">
        <v>224</v>
      </c>
      <c r="H276" s="177">
        <v>378.10199999999998</v>
      </c>
      <c r="I276" s="178"/>
      <c r="J276" s="179">
        <f>ROUND(I276*H276,2)</f>
        <v>0</v>
      </c>
      <c r="K276" s="175" t="s">
        <v>1</v>
      </c>
      <c r="L276" s="37"/>
      <c r="M276" s="180" t="s">
        <v>1</v>
      </c>
      <c r="N276" s="181" t="s">
        <v>44</v>
      </c>
      <c r="O276" s="59"/>
      <c r="P276" s="182">
        <f>O276*H276</f>
        <v>0</v>
      </c>
      <c r="Q276" s="182">
        <v>0</v>
      </c>
      <c r="R276" s="182">
        <f>Q276*H276</f>
        <v>0</v>
      </c>
      <c r="S276" s="182">
        <v>0</v>
      </c>
      <c r="T276" s="183">
        <f>S276*H276</f>
        <v>0</v>
      </c>
      <c r="AR276" s="16" t="s">
        <v>199</v>
      </c>
      <c r="AT276" s="16" t="s">
        <v>172</v>
      </c>
      <c r="AU276" s="16" t="s">
        <v>83</v>
      </c>
      <c r="AY276" s="16" t="s">
        <v>169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6" t="s">
        <v>81</v>
      </c>
      <c r="BK276" s="184">
        <f>ROUND(I276*H276,2)</f>
        <v>0</v>
      </c>
      <c r="BL276" s="16" t="s">
        <v>199</v>
      </c>
      <c r="BM276" s="16" t="s">
        <v>2156</v>
      </c>
    </row>
    <row r="277" spans="2:65" s="10" customFormat="1" ht="25.9" customHeight="1">
      <c r="B277" s="157"/>
      <c r="C277" s="158"/>
      <c r="D277" s="159" t="s">
        <v>72</v>
      </c>
      <c r="E277" s="160" t="s">
        <v>480</v>
      </c>
      <c r="F277" s="160" t="s">
        <v>481</v>
      </c>
      <c r="G277" s="158"/>
      <c r="H277" s="158"/>
      <c r="I277" s="161"/>
      <c r="J277" s="162">
        <f>BK277</f>
        <v>0</v>
      </c>
      <c r="K277" s="158"/>
      <c r="L277" s="163"/>
      <c r="M277" s="164"/>
      <c r="N277" s="165"/>
      <c r="O277" s="165"/>
      <c r="P277" s="166">
        <f>P278</f>
        <v>0</v>
      </c>
      <c r="Q277" s="165"/>
      <c r="R277" s="166">
        <f>R278</f>
        <v>0.10479160000000001</v>
      </c>
      <c r="S277" s="165"/>
      <c r="T277" s="167">
        <f>T278</f>
        <v>0</v>
      </c>
      <c r="AR277" s="168" t="s">
        <v>83</v>
      </c>
      <c r="AT277" s="169" t="s">
        <v>72</v>
      </c>
      <c r="AU277" s="169" t="s">
        <v>73</v>
      </c>
      <c r="AY277" s="168" t="s">
        <v>169</v>
      </c>
      <c r="BK277" s="170">
        <f>BK278</f>
        <v>0</v>
      </c>
    </row>
    <row r="278" spans="2:65" s="10" customFormat="1" ht="22.9" customHeight="1">
      <c r="B278" s="157"/>
      <c r="C278" s="158"/>
      <c r="D278" s="159" t="s">
        <v>72</v>
      </c>
      <c r="E278" s="171" t="s">
        <v>482</v>
      </c>
      <c r="F278" s="171" t="s">
        <v>483</v>
      </c>
      <c r="G278" s="158"/>
      <c r="H278" s="158"/>
      <c r="I278" s="161"/>
      <c r="J278" s="172">
        <f>BK278</f>
        <v>0</v>
      </c>
      <c r="K278" s="158"/>
      <c r="L278" s="163"/>
      <c r="M278" s="164"/>
      <c r="N278" s="165"/>
      <c r="O278" s="165"/>
      <c r="P278" s="166">
        <f>SUM(P279:P297)</f>
        <v>0</v>
      </c>
      <c r="Q278" s="165"/>
      <c r="R278" s="166">
        <f>SUM(R279:R297)</f>
        <v>0.10479160000000001</v>
      </c>
      <c r="S278" s="165"/>
      <c r="T278" s="167">
        <f>SUM(T279:T297)</f>
        <v>0</v>
      </c>
      <c r="AR278" s="168" t="s">
        <v>83</v>
      </c>
      <c r="AT278" s="169" t="s">
        <v>72</v>
      </c>
      <c r="AU278" s="169" t="s">
        <v>81</v>
      </c>
      <c r="AY278" s="168" t="s">
        <v>169</v>
      </c>
      <c r="BK278" s="170">
        <f>SUM(BK279:BK297)</f>
        <v>0</v>
      </c>
    </row>
    <row r="279" spans="2:65" s="1" customFormat="1" ht="16.5" customHeight="1">
      <c r="B279" s="33"/>
      <c r="C279" s="173" t="s">
        <v>690</v>
      </c>
      <c r="D279" s="173" t="s">
        <v>172</v>
      </c>
      <c r="E279" s="174" t="s">
        <v>485</v>
      </c>
      <c r="F279" s="175" t="s">
        <v>486</v>
      </c>
      <c r="G279" s="176" t="s">
        <v>198</v>
      </c>
      <c r="H279" s="177">
        <v>12.29</v>
      </c>
      <c r="I279" s="178"/>
      <c r="J279" s="179">
        <f>ROUND(I279*H279,2)</f>
        <v>0</v>
      </c>
      <c r="K279" s="175" t="s">
        <v>176</v>
      </c>
      <c r="L279" s="37"/>
      <c r="M279" s="180" t="s">
        <v>1</v>
      </c>
      <c r="N279" s="181" t="s">
        <v>44</v>
      </c>
      <c r="O279" s="59"/>
      <c r="P279" s="182">
        <f>O279*H279</f>
        <v>0</v>
      </c>
      <c r="Q279" s="182">
        <v>0</v>
      </c>
      <c r="R279" s="182">
        <f>Q279*H279</f>
        <v>0</v>
      </c>
      <c r="S279" s="182">
        <v>0</v>
      </c>
      <c r="T279" s="183">
        <f>S279*H279</f>
        <v>0</v>
      </c>
      <c r="AR279" s="16" t="s">
        <v>125</v>
      </c>
      <c r="AT279" s="16" t="s">
        <v>172</v>
      </c>
      <c r="AU279" s="16" t="s">
        <v>83</v>
      </c>
      <c r="AY279" s="16" t="s">
        <v>169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6" t="s">
        <v>81</v>
      </c>
      <c r="BK279" s="184">
        <f>ROUND(I279*H279,2)</f>
        <v>0</v>
      </c>
      <c r="BL279" s="16" t="s">
        <v>125</v>
      </c>
      <c r="BM279" s="16" t="s">
        <v>2157</v>
      </c>
    </row>
    <row r="280" spans="2:65" s="11" customFormat="1" ht="11.25">
      <c r="B280" s="190"/>
      <c r="C280" s="191"/>
      <c r="D280" s="185" t="s">
        <v>201</v>
      </c>
      <c r="E280" s="192" t="s">
        <v>1</v>
      </c>
      <c r="F280" s="193" t="s">
        <v>2158</v>
      </c>
      <c r="G280" s="191"/>
      <c r="H280" s="194">
        <v>12.29</v>
      </c>
      <c r="I280" s="195"/>
      <c r="J280" s="191"/>
      <c r="K280" s="191"/>
      <c r="L280" s="196"/>
      <c r="M280" s="197"/>
      <c r="N280" s="198"/>
      <c r="O280" s="198"/>
      <c r="P280" s="198"/>
      <c r="Q280" s="198"/>
      <c r="R280" s="198"/>
      <c r="S280" s="198"/>
      <c r="T280" s="199"/>
      <c r="AT280" s="200" t="s">
        <v>201</v>
      </c>
      <c r="AU280" s="200" t="s">
        <v>83</v>
      </c>
      <c r="AV280" s="11" t="s">
        <v>83</v>
      </c>
      <c r="AW280" s="11" t="s">
        <v>34</v>
      </c>
      <c r="AX280" s="11" t="s">
        <v>81</v>
      </c>
      <c r="AY280" s="200" t="s">
        <v>169</v>
      </c>
    </row>
    <row r="281" spans="2:65" s="1" customFormat="1" ht="16.5" customHeight="1">
      <c r="B281" s="33"/>
      <c r="C281" s="239" t="s">
        <v>696</v>
      </c>
      <c r="D281" s="239" t="s">
        <v>447</v>
      </c>
      <c r="E281" s="240" t="s">
        <v>489</v>
      </c>
      <c r="F281" s="241" t="s">
        <v>490</v>
      </c>
      <c r="G281" s="242" t="s">
        <v>224</v>
      </c>
      <c r="H281" s="243">
        <v>4.0000000000000001E-3</v>
      </c>
      <c r="I281" s="244"/>
      <c r="J281" s="245">
        <f>ROUND(I281*H281,2)</f>
        <v>0</v>
      </c>
      <c r="K281" s="241" t="s">
        <v>176</v>
      </c>
      <c r="L281" s="246"/>
      <c r="M281" s="247" t="s">
        <v>1</v>
      </c>
      <c r="N281" s="248" t="s">
        <v>44</v>
      </c>
      <c r="O281" s="59"/>
      <c r="P281" s="182">
        <f>O281*H281</f>
        <v>0</v>
      </c>
      <c r="Q281" s="182">
        <v>1</v>
      </c>
      <c r="R281" s="182">
        <f>Q281*H281</f>
        <v>4.0000000000000001E-3</v>
      </c>
      <c r="S281" s="182">
        <v>0</v>
      </c>
      <c r="T281" s="183">
        <f>S281*H281</f>
        <v>0</v>
      </c>
      <c r="AR281" s="16" t="s">
        <v>435</v>
      </c>
      <c r="AT281" s="16" t="s">
        <v>447</v>
      </c>
      <c r="AU281" s="16" t="s">
        <v>83</v>
      </c>
      <c r="AY281" s="16" t="s">
        <v>169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6" t="s">
        <v>81</v>
      </c>
      <c r="BK281" s="184">
        <f>ROUND(I281*H281,2)</f>
        <v>0</v>
      </c>
      <c r="BL281" s="16" t="s">
        <v>125</v>
      </c>
      <c r="BM281" s="16" t="s">
        <v>2159</v>
      </c>
    </row>
    <row r="282" spans="2:65" s="11" customFormat="1" ht="11.25">
      <c r="B282" s="190"/>
      <c r="C282" s="191"/>
      <c r="D282" s="185" t="s">
        <v>201</v>
      </c>
      <c r="E282" s="191"/>
      <c r="F282" s="193" t="s">
        <v>2160</v>
      </c>
      <c r="G282" s="191"/>
      <c r="H282" s="194">
        <v>4.0000000000000001E-3</v>
      </c>
      <c r="I282" s="195"/>
      <c r="J282" s="191"/>
      <c r="K282" s="191"/>
      <c r="L282" s="196"/>
      <c r="M282" s="197"/>
      <c r="N282" s="198"/>
      <c r="O282" s="198"/>
      <c r="P282" s="198"/>
      <c r="Q282" s="198"/>
      <c r="R282" s="198"/>
      <c r="S282" s="198"/>
      <c r="T282" s="199"/>
      <c r="AT282" s="200" t="s">
        <v>201</v>
      </c>
      <c r="AU282" s="200" t="s">
        <v>83</v>
      </c>
      <c r="AV282" s="11" t="s">
        <v>83</v>
      </c>
      <c r="AW282" s="11" t="s">
        <v>4</v>
      </c>
      <c r="AX282" s="11" t="s">
        <v>81</v>
      </c>
      <c r="AY282" s="200" t="s">
        <v>169</v>
      </c>
    </row>
    <row r="283" spans="2:65" s="1" customFormat="1" ht="16.5" customHeight="1">
      <c r="B283" s="33"/>
      <c r="C283" s="173" t="s">
        <v>702</v>
      </c>
      <c r="D283" s="173" t="s">
        <v>172</v>
      </c>
      <c r="E283" s="174" t="s">
        <v>494</v>
      </c>
      <c r="F283" s="175" t="s">
        <v>495</v>
      </c>
      <c r="G283" s="176" t="s">
        <v>198</v>
      </c>
      <c r="H283" s="177">
        <v>3.85</v>
      </c>
      <c r="I283" s="178"/>
      <c r="J283" s="179">
        <f>ROUND(I283*H283,2)</f>
        <v>0</v>
      </c>
      <c r="K283" s="175" t="s">
        <v>176</v>
      </c>
      <c r="L283" s="37"/>
      <c r="M283" s="180" t="s">
        <v>1</v>
      </c>
      <c r="N283" s="181" t="s">
        <v>44</v>
      </c>
      <c r="O283" s="59"/>
      <c r="P283" s="182">
        <f>O283*H283</f>
        <v>0</v>
      </c>
      <c r="Q283" s="182">
        <v>0</v>
      </c>
      <c r="R283" s="182">
        <f>Q283*H283</f>
        <v>0</v>
      </c>
      <c r="S283" s="182">
        <v>0</v>
      </c>
      <c r="T283" s="183">
        <f>S283*H283</f>
        <v>0</v>
      </c>
      <c r="AR283" s="16" t="s">
        <v>125</v>
      </c>
      <c r="AT283" s="16" t="s">
        <v>172</v>
      </c>
      <c r="AU283" s="16" t="s">
        <v>83</v>
      </c>
      <c r="AY283" s="16" t="s">
        <v>169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6" t="s">
        <v>81</v>
      </c>
      <c r="BK283" s="184">
        <f>ROUND(I283*H283,2)</f>
        <v>0</v>
      </c>
      <c r="BL283" s="16" t="s">
        <v>125</v>
      </c>
      <c r="BM283" s="16" t="s">
        <v>2161</v>
      </c>
    </row>
    <row r="284" spans="2:65" s="11" customFormat="1" ht="11.25">
      <c r="B284" s="190"/>
      <c r="C284" s="191"/>
      <c r="D284" s="185" t="s">
        <v>201</v>
      </c>
      <c r="E284" s="192" t="s">
        <v>1</v>
      </c>
      <c r="F284" s="193" t="s">
        <v>2162</v>
      </c>
      <c r="G284" s="191"/>
      <c r="H284" s="194">
        <v>3.85</v>
      </c>
      <c r="I284" s="195"/>
      <c r="J284" s="191"/>
      <c r="K284" s="191"/>
      <c r="L284" s="196"/>
      <c r="M284" s="197"/>
      <c r="N284" s="198"/>
      <c r="O284" s="198"/>
      <c r="P284" s="198"/>
      <c r="Q284" s="198"/>
      <c r="R284" s="198"/>
      <c r="S284" s="198"/>
      <c r="T284" s="199"/>
      <c r="AT284" s="200" t="s">
        <v>201</v>
      </c>
      <c r="AU284" s="200" t="s">
        <v>83</v>
      </c>
      <c r="AV284" s="11" t="s">
        <v>83</v>
      </c>
      <c r="AW284" s="11" t="s">
        <v>34</v>
      </c>
      <c r="AX284" s="11" t="s">
        <v>81</v>
      </c>
      <c r="AY284" s="200" t="s">
        <v>169</v>
      </c>
    </row>
    <row r="285" spans="2:65" s="1" customFormat="1" ht="16.5" customHeight="1">
      <c r="B285" s="33"/>
      <c r="C285" s="239" t="s">
        <v>708</v>
      </c>
      <c r="D285" s="239" t="s">
        <v>447</v>
      </c>
      <c r="E285" s="240" t="s">
        <v>489</v>
      </c>
      <c r="F285" s="241" t="s">
        <v>490</v>
      </c>
      <c r="G285" s="242" t="s">
        <v>224</v>
      </c>
      <c r="H285" s="243">
        <v>1E-3</v>
      </c>
      <c r="I285" s="244"/>
      <c r="J285" s="245">
        <f>ROUND(I285*H285,2)</f>
        <v>0</v>
      </c>
      <c r="K285" s="241" t="s">
        <v>176</v>
      </c>
      <c r="L285" s="246"/>
      <c r="M285" s="247" t="s">
        <v>1</v>
      </c>
      <c r="N285" s="248" t="s">
        <v>44</v>
      </c>
      <c r="O285" s="59"/>
      <c r="P285" s="182">
        <f>O285*H285</f>
        <v>0</v>
      </c>
      <c r="Q285" s="182">
        <v>1</v>
      </c>
      <c r="R285" s="182">
        <f>Q285*H285</f>
        <v>1E-3</v>
      </c>
      <c r="S285" s="182">
        <v>0</v>
      </c>
      <c r="T285" s="183">
        <f>S285*H285</f>
        <v>0</v>
      </c>
      <c r="AR285" s="16" t="s">
        <v>435</v>
      </c>
      <c r="AT285" s="16" t="s">
        <v>447</v>
      </c>
      <c r="AU285" s="16" t="s">
        <v>83</v>
      </c>
      <c r="AY285" s="16" t="s">
        <v>169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6" t="s">
        <v>81</v>
      </c>
      <c r="BK285" s="184">
        <f>ROUND(I285*H285,2)</f>
        <v>0</v>
      </c>
      <c r="BL285" s="16" t="s">
        <v>125</v>
      </c>
      <c r="BM285" s="16" t="s">
        <v>2163</v>
      </c>
    </row>
    <row r="286" spans="2:65" s="11" customFormat="1" ht="11.25">
      <c r="B286" s="190"/>
      <c r="C286" s="191"/>
      <c r="D286" s="185" t="s">
        <v>201</v>
      </c>
      <c r="E286" s="191"/>
      <c r="F286" s="193" t="s">
        <v>2164</v>
      </c>
      <c r="G286" s="191"/>
      <c r="H286" s="194">
        <v>1E-3</v>
      </c>
      <c r="I286" s="195"/>
      <c r="J286" s="191"/>
      <c r="K286" s="191"/>
      <c r="L286" s="196"/>
      <c r="M286" s="197"/>
      <c r="N286" s="198"/>
      <c r="O286" s="198"/>
      <c r="P286" s="198"/>
      <c r="Q286" s="198"/>
      <c r="R286" s="198"/>
      <c r="S286" s="198"/>
      <c r="T286" s="199"/>
      <c r="AT286" s="200" t="s">
        <v>201</v>
      </c>
      <c r="AU286" s="200" t="s">
        <v>83</v>
      </c>
      <c r="AV286" s="11" t="s">
        <v>83</v>
      </c>
      <c r="AW286" s="11" t="s">
        <v>4</v>
      </c>
      <c r="AX286" s="11" t="s">
        <v>81</v>
      </c>
      <c r="AY286" s="200" t="s">
        <v>169</v>
      </c>
    </row>
    <row r="287" spans="2:65" s="1" customFormat="1" ht="16.5" customHeight="1">
      <c r="B287" s="33"/>
      <c r="C287" s="173" t="s">
        <v>714</v>
      </c>
      <c r="D287" s="173" t="s">
        <v>172</v>
      </c>
      <c r="E287" s="174" t="s">
        <v>502</v>
      </c>
      <c r="F287" s="175" t="s">
        <v>503</v>
      </c>
      <c r="G287" s="176" t="s">
        <v>198</v>
      </c>
      <c r="H287" s="177">
        <v>12.29</v>
      </c>
      <c r="I287" s="178"/>
      <c r="J287" s="179">
        <f>ROUND(I287*H287,2)</f>
        <v>0</v>
      </c>
      <c r="K287" s="175" t="s">
        <v>176</v>
      </c>
      <c r="L287" s="37"/>
      <c r="M287" s="180" t="s">
        <v>1</v>
      </c>
      <c r="N287" s="181" t="s">
        <v>44</v>
      </c>
      <c r="O287" s="59"/>
      <c r="P287" s="182">
        <f>O287*H287</f>
        <v>0</v>
      </c>
      <c r="Q287" s="182">
        <v>4.0000000000000002E-4</v>
      </c>
      <c r="R287" s="182">
        <f>Q287*H287</f>
        <v>4.9160000000000002E-3</v>
      </c>
      <c r="S287" s="182">
        <v>0</v>
      </c>
      <c r="T287" s="183">
        <f>S287*H287</f>
        <v>0</v>
      </c>
      <c r="AR287" s="16" t="s">
        <v>125</v>
      </c>
      <c r="AT287" s="16" t="s">
        <v>172</v>
      </c>
      <c r="AU287" s="16" t="s">
        <v>83</v>
      </c>
      <c r="AY287" s="16" t="s">
        <v>169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6" t="s">
        <v>81</v>
      </c>
      <c r="BK287" s="184">
        <f>ROUND(I287*H287,2)</f>
        <v>0</v>
      </c>
      <c r="BL287" s="16" t="s">
        <v>125</v>
      </c>
      <c r="BM287" s="16" t="s">
        <v>2165</v>
      </c>
    </row>
    <row r="288" spans="2:65" s="1" customFormat="1" ht="16.5" customHeight="1">
      <c r="B288" s="33"/>
      <c r="C288" s="239" t="s">
        <v>722</v>
      </c>
      <c r="D288" s="239" t="s">
        <v>447</v>
      </c>
      <c r="E288" s="240" t="s">
        <v>2166</v>
      </c>
      <c r="F288" s="241" t="s">
        <v>2167</v>
      </c>
      <c r="G288" s="242" t="s">
        <v>198</v>
      </c>
      <c r="H288" s="243">
        <v>14.134</v>
      </c>
      <c r="I288" s="244"/>
      <c r="J288" s="245">
        <f>ROUND(I288*H288,2)</f>
        <v>0</v>
      </c>
      <c r="K288" s="241" t="s">
        <v>1</v>
      </c>
      <c r="L288" s="246"/>
      <c r="M288" s="247" t="s">
        <v>1</v>
      </c>
      <c r="N288" s="248" t="s">
        <v>44</v>
      </c>
      <c r="O288" s="59"/>
      <c r="P288" s="182">
        <f>O288*H288</f>
        <v>0</v>
      </c>
      <c r="Q288" s="182">
        <v>4.8999999999999998E-3</v>
      </c>
      <c r="R288" s="182">
        <f>Q288*H288</f>
        <v>6.9256600000000001E-2</v>
      </c>
      <c r="S288" s="182">
        <v>0</v>
      </c>
      <c r="T288" s="183">
        <f>S288*H288</f>
        <v>0</v>
      </c>
      <c r="AR288" s="16" t="s">
        <v>435</v>
      </c>
      <c r="AT288" s="16" t="s">
        <v>447</v>
      </c>
      <c r="AU288" s="16" t="s">
        <v>83</v>
      </c>
      <c r="AY288" s="16" t="s">
        <v>169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6" t="s">
        <v>81</v>
      </c>
      <c r="BK288" s="184">
        <f>ROUND(I288*H288,2)</f>
        <v>0</v>
      </c>
      <c r="BL288" s="16" t="s">
        <v>125</v>
      </c>
      <c r="BM288" s="16" t="s">
        <v>2168</v>
      </c>
    </row>
    <row r="289" spans="2:65" s="11" customFormat="1" ht="11.25">
      <c r="B289" s="190"/>
      <c r="C289" s="191"/>
      <c r="D289" s="185" t="s">
        <v>201</v>
      </c>
      <c r="E289" s="191"/>
      <c r="F289" s="193" t="s">
        <v>2169</v>
      </c>
      <c r="G289" s="191"/>
      <c r="H289" s="194">
        <v>14.134</v>
      </c>
      <c r="I289" s="195"/>
      <c r="J289" s="191"/>
      <c r="K289" s="191"/>
      <c r="L289" s="196"/>
      <c r="M289" s="197"/>
      <c r="N289" s="198"/>
      <c r="O289" s="198"/>
      <c r="P289" s="198"/>
      <c r="Q289" s="198"/>
      <c r="R289" s="198"/>
      <c r="S289" s="198"/>
      <c r="T289" s="199"/>
      <c r="AT289" s="200" t="s">
        <v>201</v>
      </c>
      <c r="AU289" s="200" t="s">
        <v>83</v>
      </c>
      <c r="AV289" s="11" t="s">
        <v>83</v>
      </c>
      <c r="AW289" s="11" t="s">
        <v>4</v>
      </c>
      <c r="AX289" s="11" t="s">
        <v>81</v>
      </c>
      <c r="AY289" s="200" t="s">
        <v>169</v>
      </c>
    </row>
    <row r="290" spans="2:65" s="1" customFormat="1" ht="16.5" customHeight="1">
      <c r="B290" s="33"/>
      <c r="C290" s="173" t="s">
        <v>727</v>
      </c>
      <c r="D290" s="173" t="s">
        <v>172</v>
      </c>
      <c r="E290" s="174" t="s">
        <v>512</v>
      </c>
      <c r="F290" s="175" t="s">
        <v>513</v>
      </c>
      <c r="G290" s="176" t="s">
        <v>198</v>
      </c>
      <c r="H290" s="177">
        <v>3.85</v>
      </c>
      <c r="I290" s="178"/>
      <c r="J290" s="179">
        <f>ROUND(I290*H290,2)</f>
        <v>0</v>
      </c>
      <c r="K290" s="175" t="s">
        <v>176</v>
      </c>
      <c r="L290" s="37"/>
      <c r="M290" s="180" t="s">
        <v>1</v>
      </c>
      <c r="N290" s="181" t="s">
        <v>44</v>
      </c>
      <c r="O290" s="59"/>
      <c r="P290" s="182">
        <f>O290*H290</f>
        <v>0</v>
      </c>
      <c r="Q290" s="182">
        <v>4.0000000000000002E-4</v>
      </c>
      <c r="R290" s="182">
        <f>Q290*H290</f>
        <v>1.5400000000000001E-3</v>
      </c>
      <c r="S290" s="182">
        <v>0</v>
      </c>
      <c r="T290" s="183">
        <f>S290*H290</f>
        <v>0</v>
      </c>
      <c r="AR290" s="16" t="s">
        <v>125</v>
      </c>
      <c r="AT290" s="16" t="s">
        <v>172</v>
      </c>
      <c r="AU290" s="16" t="s">
        <v>83</v>
      </c>
      <c r="AY290" s="16" t="s">
        <v>169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6" t="s">
        <v>81</v>
      </c>
      <c r="BK290" s="184">
        <f>ROUND(I290*H290,2)</f>
        <v>0</v>
      </c>
      <c r="BL290" s="16" t="s">
        <v>125</v>
      </c>
      <c r="BM290" s="16" t="s">
        <v>2170</v>
      </c>
    </row>
    <row r="291" spans="2:65" s="1" customFormat="1" ht="16.5" customHeight="1">
      <c r="B291" s="33"/>
      <c r="C291" s="239" t="s">
        <v>740</v>
      </c>
      <c r="D291" s="239" t="s">
        <v>447</v>
      </c>
      <c r="E291" s="240" t="s">
        <v>2166</v>
      </c>
      <c r="F291" s="241" t="s">
        <v>2167</v>
      </c>
      <c r="G291" s="242" t="s">
        <v>198</v>
      </c>
      <c r="H291" s="243">
        <v>4.62</v>
      </c>
      <c r="I291" s="244"/>
      <c r="J291" s="245">
        <f>ROUND(I291*H291,2)</f>
        <v>0</v>
      </c>
      <c r="K291" s="241" t="s">
        <v>1</v>
      </c>
      <c r="L291" s="246"/>
      <c r="M291" s="247" t="s">
        <v>1</v>
      </c>
      <c r="N291" s="248" t="s">
        <v>44</v>
      </c>
      <c r="O291" s="59"/>
      <c r="P291" s="182">
        <f>O291*H291</f>
        <v>0</v>
      </c>
      <c r="Q291" s="182">
        <v>4.8999999999999998E-3</v>
      </c>
      <c r="R291" s="182">
        <f>Q291*H291</f>
        <v>2.2637999999999998E-2</v>
      </c>
      <c r="S291" s="182">
        <v>0</v>
      </c>
      <c r="T291" s="183">
        <f>S291*H291</f>
        <v>0</v>
      </c>
      <c r="AR291" s="16" t="s">
        <v>435</v>
      </c>
      <c r="AT291" s="16" t="s">
        <v>447</v>
      </c>
      <c r="AU291" s="16" t="s">
        <v>83</v>
      </c>
      <c r="AY291" s="16" t="s">
        <v>169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6" t="s">
        <v>81</v>
      </c>
      <c r="BK291" s="184">
        <f>ROUND(I291*H291,2)</f>
        <v>0</v>
      </c>
      <c r="BL291" s="16" t="s">
        <v>125</v>
      </c>
      <c r="BM291" s="16" t="s">
        <v>2171</v>
      </c>
    </row>
    <row r="292" spans="2:65" s="11" customFormat="1" ht="11.25">
      <c r="B292" s="190"/>
      <c r="C292" s="191"/>
      <c r="D292" s="185" t="s">
        <v>201</v>
      </c>
      <c r="E292" s="191"/>
      <c r="F292" s="193" t="s">
        <v>2172</v>
      </c>
      <c r="G292" s="191"/>
      <c r="H292" s="194">
        <v>4.62</v>
      </c>
      <c r="I292" s="195"/>
      <c r="J292" s="191"/>
      <c r="K292" s="191"/>
      <c r="L292" s="196"/>
      <c r="M292" s="197"/>
      <c r="N292" s="198"/>
      <c r="O292" s="198"/>
      <c r="P292" s="198"/>
      <c r="Q292" s="198"/>
      <c r="R292" s="198"/>
      <c r="S292" s="198"/>
      <c r="T292" s="199"/>
      <c r="AT292" s="200" t="s">
        <v>201</v>
      </c>
      <c r="AU292" s="200" t="s">
        <v>83</v>
      </c>
      <c r="AV292" s="11" t="s">
        <v>83</v>
      </c>
      <c r="AW292" s="11" t="s">
        <v>4</v>
      </c>
      <c r="AX292" s="11" t="s">
        <v>81</v>
      </c>
      <c r="AY292" s="200" t="s">
        <v>169</v>
      </c>
    </row>
    <row r="293" spans="2:65" s="1" customFormat="1" ht="16.5" customHeight="1">
      <c r="B293" s="33"/>
      <c r="C293" s="173" t="s">
        <v>746</v>
      </c>
      <c r="D293" s="173" t="s">
        <v>172</v>
      </c>
      <c r="E293" s="174" t="s">
        <v>532</v>
      </c>
      <c r="F293" s="175" t="s">
        <v>533</v>
      </c>
      <c r="G293" s="176" t="s">
        <v>198</v>
      </c>
      <c r="H293" s="177">
        <v>2.2000000000000002</v>
      </c>
      <c r="I293" s="178"/>
      <c r="J293" s="179">
        <f>ROUND(I293*H293,2)</f>
        <v>0</v>
      </c>
      <c r="K293" s="175" t="s">
        <v>176</v>
      </c>
      <c r="L293" s="37"/>
      <c r="M293" s="180" t="s">
        <v>1</v>
      </c>
      <c r="N293" s="181" t="s">
        <v>44</v>
      </c>
      <c r="O293" s="59"/>
      <c r="P293" s="182">
        <f>O293*H293</f>
        <v>0</v>
      </c>
      <c r="Q293" s="182">
        <v>8.0000000000000007E-5</v>
      </c>
      <c r="R293" s="182">
        <f>Q293*H293</f>
        <v>1.7600000000000002E-4</v>
      </c>
      <c r="S293" s="182">
        <v>0</v>
      </c>
      <c r="T293" s="183">
        <f>S293*H293</f>
        <v>0</v>
      </c>
      <c r="AR293" s="16" t="s">
        <v>125</v>
      </c>
      <c r="AT293" s="16" t="s">
        <v>172</v>
      </c>
      <c r="AU293" s="16" t="s">
        <v>83</v>
      </c>
      <c r="AY293" s="16" t="s">
        <v>169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6" t="s">
        <v>81</v>
      </c>
      <c r="BK293" s="184">
        <f>ROUND(I293*H293,2)</f>
        <v>0</v>
      </c>
      <c r="BL293" s="16" t="s">
        <v>125</v>
      </c>
      <c r="BM293" s="16" t="s">
        <v>2173</v>
      </c>
    </row>
    <row r="294" spans="2:65" s="11" customFormat="1" ht="11.25">
      <c r="B294" s="190"/>
      <c r="C294" s="191"/>
      <c r="D294" s="185" t="s">
        <v>201</v>
      </c>
      <c r="E294" s="192" t="s">
        <v>1</v>
      </c>
      <c r="F294" s="193" t="s">
        <v>2174</v>
      </c>
      <c r="G294" s="191"/>
      <c r="H294" s="194">
        <v>2.2000000000000002</v>
      </c>
      <c r="I294" s="195"/>
      <c r="J294" s="191"/>
      <c r="K294" s="191"/>
      <c r="L294" s="196"/>
      <c r="M294" s="197"/>
      <c r="N294" s="198"/>
      <c r="O294" s="198"/>
      <c r="P294" s="198"/>
      <c r="Q294" s="198"/>
      <c r="R294" s="198"/>
      <c r="S294" s="198"/>
      <c r="T294" s="199"/>
      <c r="AT294" s="200" t="s">
        <v>201</v>
      </c>
      <c r="AU294" s="200" t="s">
        <v>83</v>
      </c>
      <c r="AV294" s="11" t="s">
        <v>83</v>
      </c>
      <c r="AW294" s="11" t="s">
        <v>34</v>
      </c>
      <c r="AX294" s="11" t="s">
        <v>81</v>
      </c>
      <c r="AY294" s="200" t="s">
        <v>169</v>
      </c>
    </row>
    <row r="295" spans="2:65" s="1" customFormat="1" ht="16.5" customHeight="1">
      <c r="B295" s="33"/>
      <c r="C295" s="239" t="s">
        <v>752</v>
      </c>
      <c r="D295" s="239" t="s">
        <v>447</v>
      </c>
      <c r="E295" s="240" t="s">
        <v>539</v>
      </c>
      <c r="F295" s="241" t="s">
        <v>540</v>
      </c>
      <c r="G295" s="242" t="s">
        <v>198</v>
      </c>
      <c r="H295" s="243">
        <v>2.5299999999999998</v>
      </c>
      <c r="I295" s="244"/>
      <c r="J295" s="245">
        <f>ROUND(I295*H295,2)</f>
        <v>0</v>
      </c>
      <c r="K295" s="241" t="s">
        <v>1</v>
      </c>
      <c r="L295" s="246"/>
      <c r="M295" s="247" t="s">
        <v>1</v>
      </c>
      <c r="N295" s="248" t="s">
        <v>44</v>
      </c>
      <c r="O295" s="59"/>
      <c r="P295" s="182">
        <f>O295*H295</f>
        <v>0</v>
      </c>
      <c r="Q295" s="182">
        <v>5.0000000000000001E-4</v>
      </c>
      <c r="R295" s="182">
        <f>Q295*H295</f>
        <v>1.2649999999999998E-3</v>
      </c>
      <c r="S295" s="182">
        <v>0</v>
      </c>
      <c r="T295" s="183">
        <f>S295*H295</f>
        <v>0</v>
      </c>
      <c r="AR295" s="16" t="s">
        <v>435</v>
      </c>
      <c r="AT295" s="16" t="s">
        <v>447</v>
      </c>
      <c r="AU295" s="16" t="s">
        <v>83</v>
      </c>
      <c r="AY295" s="16" t="s">
        <v>169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6" t="s">
        <v>81</v>
      </c>
      <c r="BK295" s="184">
        <f>ROUND(I295*H295,2)</f>
        <v>0</v>
      </c>
      <c r="BL295" s="16" t="s">
        <v>125</v>
      </c>
      <c r="BM295" s="16" t="s">
        <v>2175</v>
      </c>
    </row>
    <row r="296" spans="2:65" s="11" customFormat="1" ht="11.25">
      <c r="B296" s="190"/>
      <c r="C296" s="191"/>
      <c r="D296" s="185" t="s">
        <v>201</v>
      </c>
      <c r="E296" s="191"/>
      <c r="F296" s="193" t="s">
        <v>2176</v>
      </c>
      <c r="G296" s="191"/>
      <c r="H296" s="194">
        <v>2.5299999999999998</v>
      </c>
      <c r="I296" s="195"/>
      <c r="J296" s="191"/>
      <c r="K296" s="191"/>
      <c r="L296" s="196"/>
      <c r="M296" s="197"/>
      <c r="N296" s="198"/>
      <c r="O296" s="198"/>
      <c r="P296" s="198"/>
      <c r="Q296" s="198"/>
      <c r="R296" s="198"/>
      <c r="S296" s="198"/>
      <c r="T296" s="199"/>
      <c r="AT296" s="200" t="s">
        <v>201</v>
      </c>
      <c r="AU296" s="200" t="s">
        <v>83</v>
      </c>
      <c r="AV296" s="11" t="s">
        <v>83</v>
      </c>
      <c r="AW296" s="11" t="s">
        <v>4</v>
      </c>
      <c r="AX296" s="11" t="s">
        <v>81</v>
      </c>
      <c r="AY296" s="200" t="s">
        <v>169</v>
      </c>
    </row>
    <row r="297" spans="2:65" s="1" customFormat="1" ht="16.5" customHeight="1">
      <c r="B297" s="33"/>
      <c r="C297" s="173" t="s">
        <v>756</v>
      </c>
      <c r="D297" s="173" t="s">
        <v>172</v>
      </c>
      <c r="E297" s="174" t="s">
        <v>544</v>
      </c>
      <c r="F297" s="175" t="s">
        <v>545</v>
      </c>
      <c r="G297" s="176" t="s">
        <v>546</v>
      </c>
      <c r="H297" s="249"/>
      <c r="I297" s="178"/>
      <c r="J297" s="179">
        <f>ROUND(I297*H297,2)</f>
        <v>0</v>
      </c>
      <c r="K297" s="175" t="s">
        <v>176</v>
      </c>
      <c r="L297" s="37"/>
      <c r="M297" s="213" t="s">
        <v>1</v>
      </c>
      <c r="N297" s="214" t="s">
        <v>44</v>
      </c>
      <c r="O297" s="188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AR297" s="16" t="s">
        <v>125</v>
      </c>
      <c r="AT297" s="16" t="s">
        <v>172</v>
      </c>
      <c r="AU297" s="16" t="s">
        <v>83</v>
      </c>
      <c r="AY297" s="16" t="s">
        <v>169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6" t="s">
        <v>81</v>
      </c>
      <c r="BK297" s="184">
        <f>ROUND(I297*H297,2)</f>
        <v>0</v>
      </c>
      <c r="BL297" s="16" t="s">
        <v>125</v>
      </c>
      <c r="BM297" s="16" t="s">
        <v>2177</v>
      </c>
    </row>
    <row r="298" spans="2:65" s="1" customFormat="1" ht="6.95" customHeight="1">
      <c r="B298" s="45"/>
      <c r="C298" s="46"/>
      <c r="D298" s="46"/>
      <c r="E298" s="46"/>
      <c r="F298" s="46"/>
      <c r="G298" s="46"/>
      <c r="H298" s="46"/>
      <c r="I298" s="124"/>
      <c r="J298" s="46"/>
      <c r="K298" s="46"/>
      <c r="L298" s="37"/>
    </row>
  </sheetData>
  <sheetProtection algorithmName="SHA-512" hashValue="WgV+cS1reGw7N2b5XBmw/aPjDHoESN2F6hfU03KjpF6OCAWyB+EEz/2UqIWSSJ3UoSZlqsCkFFJ/FFu5xLLamA==" saltValue="fuSY+3Cg4VVZ8XGXE7mgaxOhKymJ3cx69TTTnrC3VvwBLeMb5mqWiTxlfOS6SI8Rw3y3mKqMFkDPBgvK9mXPKA==" spinCount="100000" sheet="1" objects="1" scenarios="1" formatColumns="0" formatRows="0" autoFilter="0"/>
  <autoFilter ref="C90:K297" xr:uid="{00000000-0009-0000-0000-00000A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0"/>
  <sheetViews>
    <sheetView showGridLines="0" view="pageBreakPreview" topLeftCell="A98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113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2178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ROUND(J86,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ROUND((SUM(BE86:BE119)),  2)</f>
        <v>0</v>
      </c>
      <c r="I33" s="113">
        <v>0.21</v>
      </c>
      <c r="J33" s="112">
        <f>ROUND(((SUM(BE86:BE119))*I33),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ROUND((SUM(BF86:BF119)),  2)</f>
        <v>0</v>
      </c>
      <c r="I34" s="113">
        <v>0.15</v>
      </c>
      <c r="J34" s="112">
        <f>ROUND(((SUM(BF86:BF119))*I34),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ROUND((SUM(BG86:BG119)),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ROUND((SUM(BH86:BH119)),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ROUND((SUM(BI86:BI119)),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11 - SO 05 - PŘÍPOJKA KANALIZACE DEŠŤOVÁ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J86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J87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J88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J107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2179</v>
      </c>
      <c r="E63" s="143"/>
      <c r="F63" s="143"/>
      <c r="G63" s="143"/>
      <c r="H63" s="143"/>
      <c r="I63" s="144"/>
      <c r="J63" s="145">
        <f>J109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250</v>
      </c>
      <c r="E64" s="143"/>
      <c r="F64" s="143"/>
      <c r="G64" s="143"/>
      <c r="H64" s="143"/>
      <c r="I64" s="144"/>
      <c r="J64" s="145">
        <f>J115</f>
        <v>0</v>
      </c>
      <c r="K64" s="141"/>
      <c r="L64" s="146"/>
    </row>
    <row r="65" spans="2:12" s="7" customFormat="1" ht="24.95" customHeight="1">
      <c r="B65" s="133"/>
      <c r="C65" s="134"/>
      <c r="D65" s="135" t="s">
        <v>251</v>
      </c>
      <c r="E65" s="136"/>
      <c r="F65" s="136"/>
      <c r="G65" s="136"/>
      <c r="H65" s="136"/>
      <c r="I65" s="137"/>
      <c r="J65" s="138">
        <f>J117</f>
        <v>0</v>
      </c>
      <c r="K65" s="134"/>
      <c r="L65" s="139"/>
    </row>
    <row r="66" spans="2:12" s="8" customFormat="1" ht="19.899999999999999" customHeight="1">
      <c r="B66" s="140"/>
      <c r="C66" s="141"/>
      <c r="D66" s="142" t="s">
        <v>2180</v>
      </c>
      <c r="E66" s="143"/>
      <c r="F66" s="143"/>
      <c r="G66" s="143"/>
      <c r="H66" s="143"/>
      <c r="I66" s="144"/>
      <c r="J66" s="145">
        <f>J118</f>
        <v>0</v>
      </c>
      <c r="K66" s="141"/>
      <c r="L66" s="146"/>
    </row>
    <row r="67" spans="2:12" s="1" customFormat="1" ht="21.75" customHeight="1">
      <c r="B67" s="33"/>
      <c r="C67" s="34"/>
      <c r="D67" s="34"/>
      <c r="E67" s="34"/>
      <c r="F67" s="34"/>
      <c r="G67" s="34"/>
      <c r="H67" s="34"/>
      <c r="I67" s="102"/>
      <c r="J67" s="34"/>
      <c r="K67" s="34"/>
      <c r="L67" s="37"/>
    </row>
    <row r="68" spans="2:12" s="1" customFormat="1" ht="6.95" customHeight="1">
      <c r="B68" s="45"/>
      <c r="C68" s="46"/>
      <c r="D68" s="46"/>
      <c r="E68" s="46"/>
      <c r="F68" s="46"/>
      <c r="G68" s="46"/>
      <c r="H68" s="46"/>
      <c r="I68" s="124"/>
      <c r="J68" s="46"/>
      <c r="K68" s="46"/>
      <c r="L68" s="37"/>
    </row>
    <row r="72" spans="2:12" s="1" customFormat="1" ht="6.95" customHeight="1">
      <c r="B72" s="47"/>
      <c r="C72" s="48"/>
      <c r="D72" s="48"/>
      <c r="E72" s="48"/>
      <c r="F72" s="48"/>
      <c r="G72" s="48"/>
      <c r="H72" s="48"/>
      <c r="I72" s="127"/>
      <c r="J72" s="48"/>
      <c r="K72" s="48"/>
      <c r="L72" s="37"/>
    </row>
    <row r="73" spans="2:12" s="1" customFormat="1" ht="24.95" customHeight="1">
      <c r="B73" s="33"/>
      <c r="C73" s="22" t="s">
        <v>153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6.95" customHeight="1">
      <c r="B74" s="33"/>
      <c r="C74" s="34"/>
      <c r="D74" s="34"/>
      <c r="E74" s="34"/>
      <c r="F74" s="34"/>
      <c r="G74" s="34"/>
      <c r="H74" s="34"/>
      <c r="I74" s="102"/>
      <c r="J74" s="34"/>
      <c r="K74" s="34"/>
      <c r="L74" s="37"/>
    </row>
    <row r="75" spans="2:12" s="1" customFormat="1" ht="12" customHeight="1">
      <c r="B75" s="33"/>
      <c r="C75" s="28" t="s">
        <v>16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99" t="str">
        <f>E7</f>
        <v>Hasičská zbrojnice s manipulačním prostorem a moderní zázemí technických služeb obce Líbeznice</v>
      </c>
      <c r="F76" s="300"/>
      <c r="G76" s="300"/>
      <c r="H76" s="300"/>
      <c r="I76" s="102"/>
      <c r="J76" s="34"/>
      <c r="K76" s="34"/>
      <c r="L76" s="37"/>
    </row>
    <row r="77" spans="2:12" s="1" customFormat="1" ht="12" customHeight="1">
      <c r="B77" s="33"/>
      <c r="C77" s="28" t="s">
        <v>143</v>
      </c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6.5" customHeight="1">
      <c r="B78" s="33"/>
      <c r="C78" s="34"/>
      <c r="D78" s="34"/>
      <c r="E78" s="271" t="str">
        <f>E9</f>
        <v>11 - SO 05 - PŘÍPOJKA KANALIZACE DEŠŤOVÁ</v>
      </c>
      <c r="F78" s="270"/>
      <c r="G78" s="270"/>
      <c r="H78" s="270"/>
      <c r="I78" s="102"/>
      <c r="J78" s="34"/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2" customHeight="1">
      <c r="B80" s="33"/>
      <c r="C80" s="28" t="s">
        <v>22</v>
      </c>
      <c r="D80" s="34"/>
      <c r="E80" s="34"/>
      <c r="F80" s="26" t="str">
        <f>F12</f>
        <v>k.ú. Líbeznice</v>
      </c>
      <c r="G80" s="34"/>
      <c r="H80" s="34"/>
      <c r="I80" s="103" t="s">
        <v>24</v>
      </c>
      <c r="J80" s="54" t="str">
        <f>IF(J12="","",J12)</f>
        <v>30. 10. 2018</v>
      </c>
      <c r="K80" s="34"/>
      <c r="L80" s="37"/>
    </row>
    <row r="81" spans="2:65" s="1" customFormat="1" ht="6.95" customHeight="1">
      <c r="B81" s="33"/>
      <c r="C81" s="34"/>
      <c r="D81" s="34"/>
      <c r="E81" s="34"/>
      <c r="F81" s="34"/>
      <c r="G81" s="34"/>
      <c r="H81" s="34"/>
      <c r="I81" s="102"/>
      <c r="J81" s="34"/>
      <c r="K81" s="34"/>
      <c r="L81" s="37"/>
    </row>
    <row r="82" spans="2:65" s="1" customFormat="1" ht="13.7" customHeight="1">
      <c r="B82" s="33"/>
      <c r="C82" s="28" t="s">
        <v>26</v>
      </c>
      <c r="D82" s="34"/>
      <c r="E82" s="34"/>
      <c r="F82" s="26" t="str">
        <f>E15</f>
        <v>Obec Líbeznice</v>
      </c>
      <c r="G82" s="34"/>
      <c r="H82" s="34"/>
      <c r="I82" s="103" t="s">
        <v>32</v>
      </c>
      <c r="J82" s="31" t="str">
        <f>E21</f>
        <v>Atelier RENO spol.s.r.o.</v>
      </c>
      <c r="K82" s="34"/>
      <c r="L82" s="37"/>
    </row>
    <row r="83" spans="2:65" s="1" customFormat="1" ht="13.7" customHeight="1">
      <c r="B83" s="33"/>
      <c r="C83" s="28" t="s">
        <v>30</v>
      </c>
      <c r="D83" s="34"/>
      <c r="E83" s="34"/>
      <c r="F83" s="26" t="str">
        <f>IF(E18="","",E18)</f>
        <v>Vyplň údaj</v>
      </c>
      <c r="G83" s="34"/>
      <c r="H83" s="34"/>
      <c r="I83" s="103" t="s">
        <v>35</v>
      </c>
      <c r="J83" s="31" t="str">
        <f>E24</f>
        <v>Vladimír Mrázek</v>
      </c>
      <c r="K83" s="34"/>
      <c r="L83" s="37"/>
    </row>
    <row r="84" spans="2:65" s="1" customFormat="1" ht="10.35" customHeight="1">
      <c r="B84" s="33"/>
      <c r="C84" s="34"/>
      <c r="D84" s="34"/>
      <c r="E84" s="34"/>
      <c r="F84" s="34"/>
      <c r="G84" s="34"/>
      <c r="H84" s="34"/>
      <c r="I84" s="102"/>
      <c r="J84" s="34"/>
      <c r="K84" s="34"/>
      <c r="L84" s="37"/>
    </row>
    <row r="85" spans="2:65" s="9" customFormat="1" ht="29.25" customHeight="1">
      <c r="B85" s="147"/>
      <c r="C85" s="148" t="s">
        <v>154</v>
      </c>
      <c r="D85" s="149" t="s">
        <v>58</v>
      </c>
      <c r="E85" s="149" t="s">
        <v>54</v>
      </c>
      <c r="F85" s="149" t="s">
        <v>55</v>
      </c>
      <c r="G85" s="149" t="s">
        <v>155</v>
      </c>
      <c r="H85" s="149" t="s">
        <v>156</v>
      </c>
      <c r="I85" s="150" t="s">
        <v>157</v>
      </c>
      <c r="J85" s="149" t="s">
        <v>147</v>
      </c>
      <c r="K85" s="151" t="s">
        <v>158</v>
      </c>
      <c r="L85" s="152"/>
      <c r="M85" s="63" t="s">
        <v>1</v>
      </c>
      <c r="N85" s="64" t="s">
        <v>43</v>
      </c>
      <c r="O85" s="64" t="s">
        <v>159</v>
      </c>
      <c r="P85" s="64" t="s">
        <v>160</v>
      </c>
      <c r="Q85" s="64" t="s">
        <v>161</v>
      </c>
      <c r="R85" s="64" t="s">
        <v>162</v>
      </c>
      <c r="S85" s="64" t="s">
        <v>163</v>
      </c>
      <c r="T85" s="65" t="s">
        <v>164</v>
      </c>
    </row>
    <row r="86" spans="2:65" s="1" customFormat="1" ht="22.9" customHeight="1">
      <c r="B86" s="33"/>
      <c r="C86" s="70" t="s">
        <v>165</v>
      </c>
      <c r="D86" s="34"/>
      <c r="E86" s="34"/>
      <c r="F86" s="34"/>
      <c r="G86" s="34"/>
      <c r="H86" s="34"/>
      <c r="I86" s="102"/>
      <c r="J86" s="153">
        <f>BK86</f>
        <v>0</v>
      </c>
      <c r="K86" s="34"/>
      <c r="L86" s="37"/>
      <c r="M86" s="66"/>
      <c r="N86" s="67"/>
      <c r="O86" s="67"/>
      <c r="P86" s="154">
        <f>P87+P117</f>
        <v>0</v>
      </c>
      <c r="Q86" s="67"/>
      <c r="R86" s="154">
        <f>R87+R117</f>
        <v>4.0915999999999997</v>
      </c>
      <c r="S86" s="67"/>
      <c r="T86" s="155">
        <f>T87+T117</f>
        <v>4.1954000000000002</v>
      </c>
      <c r="AT86" s="16" t="s">
        <v>72</v>
      </c>
      <c r="AU86" s="16" t="s">
        <v>149</v>
      </c>
      <c r="BK86" s="156">
        <f>BK87+BK117</f>
        <v>0</v>
      </c>
    </row>
    <row r="87" spans="2:65" s="10" customFormat="1" ht="25.9" customHeight="1">
      <c r="B87" s="157"/>
      <c r="C87" s="158"/>
      <c r="D87" s="159" t="s">
        <v>72</v>
      </c>
      <c r="E87" s="160" t="s">
        <v>193</v>
      </c>
      <c r="F87" s="160" t="s">
        <v>194</v>
      </c>
      <c r="G87" s="158"/>
      <c r="H87" s="158"/>
      <c r="I87" s="161"/>
      <c r="J87" s="162">
        <f>BK87</f>
        <v>0</v>
      </c>
      <c r="K87" s="158"/>
      <c r="L87" s="163"/>
      <c r="M87" s="164"/>
      <c r="N87" s="165"/>
      <c r="O87" s="165"/>
      <c r="P87" s="166">
        <f>P88+P107+P109+P115</f>
        <v>0</v>
      </c>
      <c r="Q87" s="165"/>
      <c r="R87" s="166">
        <f>R88+R107+R109+R115</f>
        <v>4.0915999999999997</v>
      </c>
      <c r="S87" s="165"/>
      <c r="T87" s="167">
        <f>T88+T107+T109+T115</f>
        <v>4.1954000000000002</v>
      </c>
      <c r="AR87" s="168" t="s">
        <v>81</v>
      </c>
      <c r="AT87" s="169" t="s">
        <v>72</v>
      </c>
      <c r="AU87" s="169" t="s">
        <v>73</v>
      </c>
      <c r="AY87" s="168" t="s">
        <v>169</v>
      </c>
      <c r="BK87" s="170">
        <f>BK88+BK107+BK109+BK115</f>
        <v>0</v>
      </c>
    </row>
    <row r="88" spans="2:65" s="10" customFormat="1" ht="22.9" customHeight="1">
      <c r="B88" s="157"/>
      <c r="C88" s="158"/>
      <c r="D88" s="159" t="s">
        <v>72</v>
      </c>
      <c r="E88" s="171" t="s">
        <v>81</v>
      </c>
      <c r="F88" s="171" t="s">
        <v>195</v>
      </c>
      <c r="G88" s="158"/>
      <c r="H88" s="158"/>
      <c r="I88" s="161"/>
      <c r="J88" s="172">
        <f>BK88</f>
        <v>0</v>
      </c>
      <c r="K88" s="158"/>
      <c r="L88" s="163"/>
      <c r="M88" s="164"/>
      <c r="N88" s="165"/>
      <c r="O88" s="165"/>
      <c r="P88" s="166">
        <f>SUM(P89:P106)</f>
        <v>0</v>
      </c>
      <c r="Q88" s="165"/>
      <c r="R88" s="166">
        <f>SUM(R89:R106)</f>
        <v>0.55914999999999992</v>
      </c>
      <c r="S88" s="165"/>
      <c r="T88" s="167">
        <f>SUM(T89:T106)</f>
        <v>4.1954000000000002</v>
      </c>
      <c r="AR88" s="168" t="s">
        <v>81</v>
      </c>
      <c r="AT88" s="169" t="s">
        <v>72</v>
      </c>
      <c r="AU88" s="169" t="s">
        <v>81</v>
      </c>
      <c r="AY88" s="168" t="s">
        <v>169</v>
      </c>
      <c r="BK88" s="170">
        <f>SUM(BK89:BK106)</f>
        <v>0</v>
      </c>
    </row>
    <row r="89" spans="2:65" s="1" customFormat="1" ht="16.5" customHeight="1">
      <c r="B89" s="33"/>
      <c r="C89" s="173" t="s">
        <v>81</v>
      </c>
      <c r="D89" s="173" t="s">
        <v>172</v>
      </c>
      <c r="E89" s="174" t="s">
        <v>2181</v>
      </c>
      <c r="F89" s="175" t="s">
        <v>2182</v>
      </c>
      <c r="G89" s="176" t="s">
        <v>198</v>
      </c>
      <c r="H89" s="177">
        <v>4.8</v>
      </c>
      <c r="I89" s="178"/>
      <c r="J89" s="179">
        <f t="shared" ref="J89:J104" si="0">ROUND(I89*H89,2)</f>
        <v>0</v>
      </c>
      <c r="K89" s="175" t="s">
        <v>1</v>
      </c>
      <c r="L89" s="37"/>
      <c r="M89" s="180" t="s">
        <v>1</v>
      </c>
      <c r="N89" s="181" t="s">
        <v>44</v>
      </c>
      <c r="O89" s="59"/>
      <c r="P89" s="182">
        <f t="shared" ref="P89:P104" si="1">O89*H89</f>
        <v>0</v>
      </c>
      <c r="Q89" s="182">
        <v>0</v>
      </c>
      <c r="R89" s="182">
        <f t="shared" ref="R89:R104" si="2">Q89*H89</f>
        <v>0</v>
      </c>
      <c r="S89" s="182">
        <v>9.8000000000000004E-2</v>
      </c>
      <c r="T89" s="183">
        <f t="shared" ref="T89:T104" si="3">S89*H89</f>
        <v>0.47039999999999998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 t="shared" ref="BE89:BE104" si="4">IF(N89="základní",J89,0)</f>
        <v>0</v>
      </c>
      <c r="BF89" s="184">
        <f t="shared" ref="BF89:BF104" si="5">IF(N89="snížená",J89,0)</f>
        <v>0</v>
      </c>
      <c r="BG89" s="184">
        <f t="shared" ref="BG89:BG104" si="6">IF(N89="zákl. přenesená",J89,0)</f>
        <v>0</v>
      </c>
      <c r="BH89" s="184">
        <f t="shared" ref="BH89:BH104" si="7">IF(N89="sníž. přenesená",J89,0)</f>
        <v>0</v>
      </c>
      <c r="BI89" s="184">
        <f t="shared" ref="BI89:BI104" si="8">IF(N89="nulová",J89,0)</f>
        <v>0</v>
      </c>
      <c r="BJ89" s="16" t="s">
        <v>81</v>
      </c>
      <c r="BK89" s="184">
        <f t="shared" ref="BK89:BK104" si="9">ROUND(I89*H89,2)</f>
        <v>0</v>
      </c>
      <c r="BL89" s="16" t="s">
        <v>199</v>
      </c>
      <c r="BM89" s="16" t="s">
        <v>2183</v>
      </c>
    </row>
    <row r="90" spans="2:65" s="1" customFormat="1" ht="16.5" customHeight="1">
      <c r="B90" s="33"/>
      <c r="C90" s="173" t="s">
        <v>83</v>
      </c>
      <c r="D90" s="173" t="s">
        <v>172</v>
      </c>
      <c r="E90" s="174" t="s">
        <v>2184</v>
      </c>
      <c r="F90" s="175" t="s">
        <v>2185</v>
      </c>
      <c r="G90" s="176" t="s">
        <v>198</v>
      </c>
      <c r="H90" s="177">
        <v>6</v>
      </c>
      <c r="I90" s="178"/>
      <c r="J90" s="179">
        <f t="shared" si="0"/>
        <v>0</v>
      </c>
      <c r="K90" s="175" t="s">
        <v>1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0</v>
      </c>
      <c r="R90" s="182">
        <f t="shared" si="2"/>
        <v>0</v>
      </c>
      <c r="S90" s="182">
        <v>0.3</v>
      </c>
      <c r="T90" s="183">
        <f t="shared" si="3"/>
        <v>1.7999999999999998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199</v>
      </c>
      <c r="BM90" s="16" t="s">
        <v>2186</v>
      </c>
    </row>
    <row r="91" spans="2:65" s="1" customFormat="1" ht="16.5" customHeight="1">
      <c r="B91" s="33"/>
      <c r="C91" s="173" t="s">
        <v>184</v>
      </c>
      <c r="D91" s="173" t="s">
        <v>172</v>
      </c>
      <c r="E91" s="174" t="s">
        <v>2187</v>
      </c>
      <c r="F91" s="175" t="s">
        <v>2188</v>
      </c>
      <c r="G91" s="176" t="s">
        <v>198</v>
      </c>
      <c r="H91" s="177">
        <v>1</v>
      </c>
      <c r="I91" s="178"/>
      <c r="J91" s="179">
        <f t="shared" si="0"/>
        <v>0</v>
      </c>
      <c r="K91" s="175" t="s">
        <v>1</v>
      </c>
      <c r="L91" s="37"/>
      <c r="M91" s="180" t="s">
        <v>1</v>
      </c>
      <c r="N91" s="181" t="s">
        <v>44</v>
      </c>
      <c r="O91" s="59"/>
      <c r="P91" s="182">
        <f t="shared" si="1"/>
        <v>0</v>
      </c>
      <c r="Q91" s="182">
        <v>0</v>
      </c>
      <c r="R91" s="182">
        <f t="shared" si="2"/>
        <v>0</v>
      </c>
      <c r="S91" s="182">
        <v>0.625</v>
      </c>
      <c r="T91" s="183">
        <f t="shared" si="3"/>
        <v>0.625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199</v>
      </c>
      <c r="BM91" s="16" t="s">
        <v>2189</v>
      </c>
    </row>
    <row r="92" spans="2:65" s="1" customFormat="1" ht="16.5" customHeight="1">
      <c r="B92" s="33"/>
      <c r="C92" s="173" t="s">
        <v>199</v>
      </c>
      <c r="D92" s="173" t="s">
        <v>172</v>
      </c>
      <c r="E92" s="174" t="s">
        <v>2190</v>
      </c>
      <c r="F92" s="175" t="s">
        <v>2191</v>
      </c>
      <c r="G92" s="176" t="s">
        <v>208</v>
      </c>
      <c r="H92" s="177">
        <v>1</v>
      </c>
      <c r="I92" s="178"/>
      <c r="J92" s="179">
        <f t="shared" si="0"/>
        <v>0</v>
      </c>
      <c r="K92" s="175" t="s">
        <v>1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0</v>
      </c>
      <c r="R92" s="182">
        <f t="shared" si="2"/>
        <v>0</v>
      </c>
      <c r="S92" s="182">
        <v>1.3</v>
      </c>
      <c r="T92" s="183">
        <f t="shared" si="3"/>
        <v>1.3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199</v>
      </c>
      <c r="BM92" s="16" t="s">
        <v>2192</v>
      </c>
    </row>
    <row r="93" spans="2:65" s="1" customFormat="1" ht="16.5" customHeight="1">
      <c r="B93" s="33"/>
      <c r="C93" s="173" t="s">
        <v>168</v>
      </c>
      <c r="D93" s="173" t="s">
        <v>172</v>
      </c>
      <c r="E93" s="174" t="s">
        <v>2193</v>
      </c>
      <c r="F93" s="175" t="s">
        <v>2194</v>
      </c>
      <c r="G93" s="176" t="s">
        <v>2195</v>
      </c>
      <c r="H93" s="177">
        <v>10</v>
      </c>
      <c r="I93" s="178"/>
      <c r="J93" s="179">
        <f t="shared" si="0"/>
        <v>0</v>
      </c>
      <c r="K93" s="175" t="s">
        <v>1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199</v>
      </c>
      <c r="BM93" s="16" t="s">
        <v>2196</v>
      </c>
    </row>
    <row r="94" spans="2:65" s="1" customFormat="1" ht="16.5" customHeight="1">
      <c r="B94" s="33"/>
      <c r="C94" s="173" t="s">
        <v>221</v>
      </c>
      <c r="D94" s="173" t="s">
        <v>172</v>
      </c>
      <c r="E94" s="174" t="s">
        <v>2197</v>
      </c>
      <c r="F94" s="175" t="s">
        <v>2198</v>
      </c>
      <c r="G94" s="176" t="s">
        <v>301</v>
      </c>
      <c r="H94" s="177">
        <v>5</v>
      </c>
      <c r="I94" s="178"/>
      <c r="J94" s="179">
        <f t="shared" si="0"/>
        <v>0</v>
      </c>
      <c r="K94" s="175" t="s">
        <v>1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0.10775</v>
      </c>
      <c r="R94" s="182">
        <f t="shared" si="2"/>
        <v>0.53874999999999995</v>
      </c>
      <c r="S94" s="182">
        <v>0</v>
      </c>
      <c r="T94" s="183">
        <f t="shared" si="3"/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199</v>
      </c>
      <c r="BM94" s="16" t="s">
        <v>2199</v>
      </c>
    </row>
    <row r="95" spans="2:65" s="1" customFormat="1" ht="16.5" customHeight="1">
      <c r="B95" s="33"/>
      <c r="C95" s="173" t="s">
        <v>229</v>
      </c>
      <c r="D95" s="173" t="s">
        <v>172</v>
      </c>
      <c r="E95" s="174" t="s">
        <v>2200</v>
      </c>
      <c r="F95" s="175" t="s">
        <v>2201</v>
      </c>
      <c r="G95" s="176" t="s">
        <v>208</v>
      </c>
      <c r="H95" s="177">
        <v>5</v>
      </c>
      <c r="I95" s="178"/>
      <c r="J95" s="179">
        <f t="shared" si="0"/>
        <v>0</v>
      </c>
      <c r="K95" s="175" t="s">
        <v>1</v>
      </c>
      <c r="L95" s="37"/>
      <c r="M95" s="180" t="s">
        <v>1</v>
      </c>
      <c r="N95" s="181" t="s">
        <v>44</v>
      </c>
      <c r="O95" s="59"/>
      <c r="P95" s="182">
        <f t="shared" si="1"/>
        <v>0</v>
      </c>
      <c r="Q95" s="182">
        <v>0</v>
      </c>
      <c r="R95" s="182">
        <f t="shared" si="2"/>
        <v>0</v>
      </c>
      <c r="S95" s="182">
        <v>0</v>
      </c>
      <c r="T95" s="183">
        <f t="shared" si="3"/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199</v>
      </c>
      <c r="BM95" s="16" t="s">
        <v>2202</v>
      </c>
    </row>
    <row r="96" spans="2:65" s="1" customFormat="1" ht="16.5" customHeight="1">
      <c r="B96" s="33"/>
      <c r="C96" s="173" t="s">
        <v>233</v>
      </c>
      <c r="D96" s="173" t="s">
        <v>172</v>
      </c>
      <c r="E96" s="174" t="s">
        <v>271</v>
      </c>
      <c r="F96" s="175" t="s">
        <v>272</v>
      </c>
      <c r="G96" s="176" t="s">
        <v>208</v>
      </c>
      <c r="H96" s="177">
        <v>9.6</v>
      </c>
      <c r="I96" s="178"/>
      <c r="J96" s="179">
        <f t="shared" si="0"/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 t="shared" si="1"/>
        <v>0</v>
      </c>
      <c r="Q96" s="182">
        <v>0</v>
      </c>
      <c r="R96" s="182">
        <f t="shared" si="2"/>
        <v>0</v>
      </c>
      <c r="S96" s="182">
        <v>0</v>
      </c>
      <c r="T96" s="183">
        <f t="shared" si="3"/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199</v>
      </c>
      <c r="BM96" s="16" t="s">
        <v>2203</v>
      </c>
    </row>
    <row r="97" spans="2:65" s="1" customFormat="1" ht="16.5" customHeight="1">
      <c r="B97" s="33"/>
      <c r="C97" s="173" t="s">
        <v>237</v>
      </c>
      <c r="D97" s="173" t="s">
        <v>172</v>
      </c>
      <c r="E97" s="174" t="s">
        <v>279</v>
      </c>
      <c r="F97" s="175" t="s">
        <v>280</v>
      </c>
      <c r="G97" s="176" t="s">
        <v>208</v>
      </c>
      <c r="H97" s="177">
        <v>9.6</v>
      </c>
      <c r="I97" s="178"/>
      <c r="J97" s="179">
        <f t="shared" si="0"/>
        <v>0</v>
      </c>
      <c r="K97" s="175" t="s">
        <v>176</v>
      </c>
      <c r="L97" s="37"/>
      <c r="M97" s="180" t="s">
        <v>1</v>
      </c>
      <c r="N97" s="181" t="s">
        <v>44</v>
      </c>
      <c r="O97" s="59"/>
      <c r="P97" s="182">
        <f t="shared" si="1"/>
        <v>0</v>
      </c>
      <c r="Q97" s="182">
        <v>0</v>
      </c>
      <c r="R97" s="182">
        <f t="shared" si="2"/>
        <v>0</v>
      </c>
      <c r="S97" s="182">
        <v>0</v>
      </c>
      <c r="T97" s="183">
        <f t="shared" si="3"/>
        <v>0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199</v>
      </c>
      <c r="BM97" s="16" t="s">
        <v>2204</v>
      </c>
    </row>
    <row r="98" spans="2:65" s="1" customFormat="1" ht="16.5" customHeight="1">
      <c r="B98" s="33"/>
      <c r="C98" s="173" t="s">
        <v>108</v>
      </c>
      <c r="D98" s="173" t="s">
        <v>172</v>
      </c>
      <c r="E98" s="174" t="s">
        <v>2205</v>
      </c>
      <c r="F98" s="175" t="s">
        <v>2206</v>
      </c>
      <c r="G98" s="176" t="s">
        <v>198</v>
      </c>
      <c r="H98" s="177">
        <v>24</v>
      </c>
      <c r="I98" s="178"/>
      <c r="J98" s="179">
        <f t="shared" si="0"/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 t="shared" si="1"/>
        <v>0</v>
      </c>
      <c r="Q98" s="182">
        <v>8.4999999999999995E-4</v>
      </c>
      <c r="R98" s="182">
        <f t="shared" si="2"/>
        <v>2.0399999999999998E-2</v>
      </c>
      <c r="S98" s="182">
        <v>0</v>
      </c>
      <c r="T98" s="183">
        <f t="shared" si="3"/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199</v>
      </c>
      <c r="BM98" s="16" t="s">
        <v>2207</v>
      </c>
    </row>
    <row r="99" spans="2:65" s="1" customFormat="1" ht="16.5" customHeight="1">
      <c r="B99" s="33"/>
      <c r="C99" s="173" t="s">
        <v>111</v>
      </c>
      <c r="D99" s="173" t="s">
        <v>172</v>
      </c>
      <c r="E99" s="174" t="s">
        <v>2208</v>
      </c>
      <c r="F99" s="175" t="s">
        <v>2209</v>
      </c>
      <c r="G99" s="176" t="s">
        <v>198</v>
      </c>
      <c r="H99" s="177">
        <v>24</v>
      </c>
      <c r="I99" s="178"/>
      <c r="J99" s="179">
        <f t="shared" si="0"/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 t="shared" si="1"/>
        <v>0</v>
      </c>
      <c r="Q99" s="182">
        <v>0</v>
      </c>
      <c r="R99" s="182">
        <f t="shared" si="2"/>
        <v>0</v>
      </c>
      <c r="S99" s="182">
        <v>0</v>
      </c>
      <c r="T99" s="183">
        <f t="shared" si="3"/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81</v>
      </c>
      <c r="BK99" s="184">
        <f t="shared" si="9"/>
        <v>0</v>
      </c>
      <c r="BL99" s="16" t="s">
        <v>199</v>
      </c>
      <c r="BM99" s="16" t="s">
        <v>2210</v>
      </c>
    </row>
    <row r="100" spans="2:65" s="1" customFormat="1" ht="16.5" customHeight="1">
      <c r="B100" s="33"/>
      <c r="C100" s="173" t="s">
        <v>114</v>
      </c>
      <c r="D100" s="173" t="s">
        <v>172</v>
      </c>
      <c r="E100" s="174" t="s">
        <v>282</v>
      </c>
      <c r="F100" s="175" t="s">
        <v>283</v>
      </c>
      <c r="G100" s="176" t="s">
        <v>208</v>
      </c>
      <c r="H100" s="177">
        <v>7.2</v>
      </c>
      <c r="I100" s="178"/>
      <c r="J100" s="179">
        <f t="shared" si="0"/>
        <v>0</v>
      </c>
      <c r="K100" s="175" t="s">
        <v>1</v>
      </c>
      <c r="L100" s="37"/>
      <c r="M100" s="180" t="s">
        <v>1</v>
      </c>
      <c r="N100" s="181" t="s">
        <v>44</v>
      </c>
      <c r="O100" s="59"/>
      <c r="P100" s="182">
        <f t="shared" si="1"/>
        <v>0</v>
      </c>
      <c r="Q100" s="182">
        <v>0</v>
      </c>
      <c r="R100" s="182">
        <f t="shared" si="2"/>
        <v>0</v>
      </c>
      <c r="S100" s="182">
        <v>0</v>
      </c>
      <c r="T100" s="183">
        <f t="shared" si="3"/>
        <v>0</v>
      </c>
      <c r="AR100" s="16" t="s">
        <v>199</v>
      </c>
      <c r="AT100" s="16" t="s">
        <v>172</v>
      </c>
      <c r="AU100" s="16" t="s">
        <v>83</v>
      </c>
      <c r="AY100" s="16" t="s">
        <v>169</v>
      </c>
      <c r="BE100" s="184">
        <f t="shared" si="4"/>
        <v>0</v>
      </c>
      <c r="BF100" s="184">
        <f t="shared" si="5"/>
        <v>0</v>
      </c>
      <c r="BG100" s="184">
        <f t="shared" si="6"/>
        <v>0</v>
      </c>
      <c r="BH100" s="184">
        <f t="shared" si="7"/>
        <v>0</v>
      </c>
      <c r="BI100" s="184">
        <f t="shared" si="8"/>
        <v>0</v>
      </c>
      <c r="BJ100" s="16" t="s">
        <v>81</v>
      </c>
      <c r="BK100" s="184">
        <f t="shared" si="9"/>
        <v>0</v>
      </c>
      <c r="BL100" s="16" t="s">
        <v>199</v>
      </c>
      <c r="BM100" s="16" t="s">
        <v>2211</v>
      </c>
    </row>
    <row r="101" spans="2:65" s="1" customFormat="1" ht="16.5" customHeight="1">
      <c r="B101" s="33"/>
      <c r="C101" s="173" t="s">
        <v>117</v>
      </c>
      <c r="D101" s="173" t="s">
        <v>172</v>
      </c>
      <c r="E101" s="174" t="s">
        <v>213</v>
      </c>
      <c r="F101" s="175" t="s">
        <v>214</v>
      </c>
      <c r="G101" s="176" t="s">
        <v>208</v>
      </c>
      <c r="H101" s="177">
        <v>2.4</v>
      </c>
      <c r="I101" s="178"/>
      <c r="J101" s="179">
        <f t="shared" si="0"/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 t="shared" si="1"/>
        <v>0</v>
      </c>
      <c r="Q101" s="182">
        <v>0</v>
      </c>
      <c r="R101" s="182">
        <f t="shared" si="2"/>
        <v>0</v>
      </c>
      <c r="S101" s="182">
        <v>0</v>
      </c>
      <c r="T101" s="183">
        <f t="shared" si="3"/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 t="shared" si="4"/>
        <v>0</v>
      </c>
      <c r="BF101" s="184">
        <f t="shared" si="5"/>
        <v>0</v>
      </c>
      <c r="BG101" s="184">
        <f t="shared" si="6"/>
        <v>0</v>
      </c>
      <c r="BH101" s="184">
        <f t="shared" si="7"/>
        <v>0</v>
      </c>
      <c r="BI101" s="184">
        <f t="shared" si="8"/>
        <v>0</v>
      </c>
      <c r="BJ101" s="16" t="s">
        <v>81</v>
      </c>
      <c r="BK101" s="184">
        <f t="shared" si="9"/>
        <v>0</v>
      </c>
      <c r="BL101" s="16" t="s">
        <v>199</v>
      </c>
      <c r="BM101" s="16" t="s">
        <v>2212</v>
      </c>
    </row>
    <row r="102" spans="2:65" s="1" customFormat="1" ht="16.5" customHeight="1">
      <c r="B102" s="33"/>
      <c r="C102" s="173" t="s">
        <v>120</v>
      </c>
      <c r="D102" s="173" t="s">
        <v>172</v>
      </c>
      <c r="E102" s="174" t="s">
        <v>287</v>
      </c>
      <c r="F102" s="175" t="s">
        <v>288</v>
      </c>
      <c r="G102" s="176" t="s">
        <v>208</v>
      </c>
      <c r="H102" s="177">
        <v>7.2</v>
      </c>
      <c r="I102" s="178"/>
      <c r="J102" s="179">
        <f t="shared" si="0"/>
        <v>0</v>
      </c>
      <c r="K102" s="175" t="s">
        <v>176</v>
      </c>
      <c r="L102" s="37"/>
      <c r="M102" s="180" t="s">
        <v>1</v>
      </c>
      <c r="N102" s="181" t="s">
        <v>44</v>
      </c>
      <c r="O102" s="59"/>
      <c r="P102" s="182">
        <f t="shared" si="1"/>
        <v>0</v>
      </c>
      <c r="Q102" s="182">
        <v>0</v>
      </c>
      <c r="R102" s="182">
        <f t="shared" si="2"/>
        <v>0</v>
      </c>
      <c r="S102" s="182">
        <v>0</v>
      </c>
      <c r="T102" s="183">
        <f t="shared" si="3"/>
        <v>0</v>
      </c>
      <c r="AR102" s="16" t="s">
        <v>199</v>
      </c>
      <c r="AT102" s="16" t="s">
        <v>172</v>
      </c>
      <c r="AU102" s="16" t="s">
        <v>83</v>
      </c>
      <c r="AY102" s="16" t="s">
        <v>169</v>
      </c>
      <c r="BE102" s="184">
        <f t="shared" si="4"/>
        <v>0</v>
      </c>
      <c r="BF102" s="184">
        <f t="shared" si="5"/>
        <v>0</v>
      </c>
      <c r="BG102" s="184">
        <f t="shared" si="6"/>
        <v>0</v>
      </c>
      <c r="BH102" s="184">
        <f t="shared" si="7"/>
        <v>0</v>
      </c>
      <c r="BI102" s="184">
        <f t="shared" si="8"/>
        <v>0</v>
      </c>
      <c r="BJ102" s="16" t="s">
        <v>81</v>
      </c>
      <c r="BK102" s="184">
        <f t="shared" si="9"/>
        <v>0</v>
      </c>
      <c r="BL102" s="16" t="s">
        <v>199</v>
      </c>
      <c r="BM102" s="16" t="s">
        <v>2213</v>
      </c>
    </row>
    <row r="103" spans="2:65" s="1" customFormat="1" ht="16.5" customHeight="1">
      <c r="B103" s="33"/>
      <c r="C103" s="173" t="s">
        <v>8</v>
      </c>
      <c r="D103" s="173" t="s">
        <v>172</v>
      </c>
      <c r="E103" s="174" t="s">
        <v>218</v>
      </c>
      <c r="F103" s="175" t="s">
        <v>219</v>
      </c>
      <c r="G103" s="176" t="s">
        <v>208</v>
      </c>
      <c r="H103" s="177">
        <v>2.4</v>
      </c>
      <c r="I103" s="178"/>
      <c r="J103" s="179">
        <f t="shared" si="0"/>
        <v>0</v>
      </c>
      <c r="K103" s="175" t="s">
        <v>1</v>
      </c>
      <c r="L103" s="37"/>
      <c r="M103" s="180" t="s">
        <v>1</v>
      </c>
      <c r="N103" s="181" t="s">
        <v>44</v>
      </c>
      <c r="O103" s="59"/>
      <c r="P103" s="182">
        <f t="shared" si="1"/>
        <v>0</v>
      </c>
      <c r="Q103" s="182">
        <v>0</v>
      </c>
      <c r="R103" s="182">
        <f t="shared" si="2"/>
        <v>0</v>
      </c>
      <c r="S103" s="182">
        <v>0</v>
      </c>
      <c r="T103" s="183">
        <f t="shared" si="3"/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 t="shared" si="4"/>
        <v>0</v>
      </c>
      <c r="BF103" s="184">
        <f t="shared" si="5"/>
        <v>0</v>
      </c>
      <c r="BG103" s="184">
        <f t="shared" si="6"/>
        <v>0</v>
      </c>
      <c r="BH103" s="184">
        <f t="shared" si="7"/>
        <v>0</v>
      </c>
      <c r="BI103" s="184">
        <f t="shared" si="8"/>
        <v>0</v>
      </c>
      <c r="BJ103" s="16" t="s">
        <v>81</v>
      </c>
      <c r="BK103" s="184">
        <f t="shared" si="9"/>
        <v>0</v>
      </c>
      <c r="BL103" s="16" t="s">
        <v>199</v>
      </c>
      <c r="BM103" s="16" t="s">
        <v>2214</v>
      </c>
    </row>
    <row r="104" spans="2:65" s="1" customFormat="1" ht="16.5" customHeight="1">
      <c r="B104" s="33"/>
      <c r="C104" s="173" t="s">
        <v>125</v>
      </c>
      <c r="D104" s="173" t="s">
        <v>172</v>
      </c>
      <c r="E104" s="174" t="s">
        <v>222</v>
      </c>
      <c r="F104" s="175" t="s">
        <v>2215</v>
      </c>
      <c r="G104" s="176" t="s">
        <v>224</v>
      </c>
      <c r="H104" s="177">
        <v>4.08</v>
      </c>
      <c r="I104" s="178"/>
      <c r="J104" s="179">
        <f t="shared" si="0"/>
        <v>0</v>
      </c>
      <c r="K104" s="175" t="s">
        <v>1</v>
      </c>
      <c r="L104" s="37"/>
      <c r="M104" s="180" t="s">
        <v>1</v>
      </c>
      <c r="N104" s="181" t="s">
        <v>44</v>
      </c>
      <c r="O104" s="59"/>
      <c r="P104" s="182">
        <f t="shared" si="1"/>
        <v>0</v>
      </c>
      <c r="Q104" s="182">
        <v>0</v>
      </c>
      <c r="R104" s="182">
        <f t="shared" si="2"/>
        <v>0</v>
      </c>
      <c r="S104" s="182">
        <v>0</v>
      </c>
      <c r="T104" s="183">
        <f t="shared" si="3"/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 t="shared" si="4"/>
        <v>0</v>
      </c>
      <c r="BF104" s="184">
        <f t="shared" si="5"/>
        <v>0</v>
      </c>
      <c r="BG104" s="184">
        <f t="shared" si="6"/>
        <v>0</v>
      </c>
      <c r="BH104" s="184">
        <f t="shared" si="7"/>
        <v>0</v>
      </c>
      <c r="BI104" s="184">
        <f t="shared" si="8"/>
        <v>0</v>
      </c>
      <c r="BJ104" s="16" t="s">
        <v>81</v>
      </c>
      <c r="BK104" s="184">
        <f t="shared" si="9"/>
        <v>0</v>
      </c>
      <c r="BL104" s="16" t="s">
        <v>199</v>
      </c>
      <c r="BM104" s="16" t="s">
        <v>2216</v>
      </c>
    </row>
    <row r="105" spans="2:65" s="11" customFormat="1" ht="11.25">
      <c r="B105" s="190"/>
      <c r="C105" s="191"/>
      <c r="D105" s="185" t="s">
        <v>201</v>
      </c>
      <c r="E105" s="192" t="s">
        <v>1</v>
      </c>
      <c r="F105" s="193" t="s">
        <v>2217</v>
      </c>
      <c r="G105" s="191"/>
      <c r="H105" s="194">
        <v>4.08</v>
      </c>
      <c r="I105" s="195"/>
      <c r="J105" s="191"/>
      <c r="K105" s="191"/>
      <c r="L105" s="196"/>
      <c r="M105" s="197"/>
      <c r="N105" s="198"/>
      <c r="O105" s="198"/>
      <c r="P105" s="198"/>
      <c r="Q105" s="198"/>
      <c r="R105" s="198"/>
      <c r="S105" s="198"/>
      <c r="T105" s="199"/>
      <c r="AT105" s="200" t="s">
        <v>201</v>
      </c>
      <c r="AU105" s="200" t="s">
        <v>83</v>
      </c>
      <c r="AV105" s="11" t="s">
        <v>83</v>
      </c>
      <c r="AW105" s="11" t="s">
        <v>34</v>
      </c>
      <c r="AX105" s="11" t="s">
        <v>81</v>
      </c>
      <c r="AY105" s="200" t="s">
        <v>169</v>
      </c>
    </row>
    <row r="106" spans="2:65" s="1" customFormat="1" ht="16.5" customHeight="1">
      <c r="B106" s="33"/>
      <c r="C106" s="173" t="s">
        <v>128</v>
      </c>
      <c r="D106" s="173" t="s">
        <v>172</v>
      </c>
      <c r="E106" s="174" t="s">
        <v>293</v>
      </c>
      <c r="F106" s="175" t="s">
        <v>294</v>
      </c>
      <c r="G106" s="176" t="s">
        <v>208</v>
      </c>
      <c r="H106" s="177">
        <v>7.2</v>
      </c>
      <c r="I106" s="178"/>
      <c r="J106" s="179">
        <f>ROUND(I106*H106,2)</f>
        <v>0</v>
      </c>
      <c r="K106" s="175" t="s">
        <v>1</v>
      </c>
      <c r="L106" s="37"/>
      <c r="M106" s="180" t="s">
        <v>1</v>
      </c>
      <c r="N106" s="181" t="s">
        <v>44</v>
      </c>
      <c r="O106" s="59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AR106" s="16" t="s">
        <v>199</v>
      </c>
      <c r="AT106" s="16" t="s">
        <v>172</v>
      </c>
      <c r="AU106" s="16" t="s">
        <v>83</v>
      </c>
      <c r="AY106" s="16" t="s">
        <v>169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81</v>
      </c>
      <c r="BK106" s="184">
        <f>ROUND(I106*H106,2)</f>
        <v>0</v>
      </c>
      <c r="BL106" s="16" t="s">
        <v>199</v>
      </c>
      <c r="BM106" s="16" t="s">
        <v>2218</v>
      </c>
    </row>
    <row r="107" spans="2:65" s="10" customFormat="1" ht="22.9" customHeight="1">
      <c r="B107" s="157"/>
      <c r="C107" s="158"/>
      <c r="D107" s="159" t="s">
        <v>72</v>
      </c>
      <c r="E107" s="171" t="s">
        <v>199</v>
      </c>
      <c r="F107" s="171" t="s">
        <v>1173</v>
      </c>
      <c r="G107" s="158"/>
      <c r="H107" s="158"/>
      <c r="I107" s="161"/>
      <c r="J107" s="172">
        <f>BK107</f>
        <v>0</v>
      </c>
      <c r="K107" s="158"/>
      <c r="L107" s="163"/>
      <c r="M107" s="164"/>
      <c r="N107" s="165"/>
      <c r="O107" s="165"/>
      <c r="P107" s="166">
        <f>P108</f>
        <v>0</v>
      </c>
      <c r="Q107" s="165"/>
      <c r="R107" s="166">
        <f>R108</f>
        <v>0</v>
      </c>
      <c r="S107" s="165"/>
      <c r="T107" s="167">
        <f>T108</f>
        <v>0</v>
      </c>
      <c r="AR107" s="168" t="s">
        <v>81</v>
      </c>
      <c r="AT107" s="169" t="s">
        <v>72</v>
      </c>
      <c r="AU107" s="169" t="s">
        <v>81</v>
      </c>
      <c r="AY107" s="168" t="s">
        <v>169</v>
      </c>
      <c r="BK107" s="170">
        <f>BK108</f>
        <v>0</v>
      </c>
    </row>
    <row r="108" spans="2:65" s="1" customFormat="1" ht="16.5" customHeight="1">
      <c r="B108" s="33"/>
      <c r="C108" s="173" t="s">
        <v>131</v>
      </c>
      <c r="D108" s="173" t="s">
        <v>172</v>
      </c>
      <c r="E108" s="174" t="s">
        <v>1174</v>
      </c>
      <c r="F108" s="175" t="s">
        <v>1175</v>
      </c>
      <c r="G108" s="176" t="s">
        <v>208</v>
      </c>
      <c r="H108" s="177">
        <v>2.4</v>
      </c>
      <c r="I108" s="178"/>
      <c r="J108" s="179">
        <f>ROUND(I108*H108,2)</f>
        <v>0</v>
      </c>
      <c r="K108" s="175" t="s">
        <v>176</v>
      </c>
      <c r="L108" s="37"/>
      <c r="M108" s="180" t="s">
        <v>1</v>
      </c>
      <c r="N108" s="181" t="s">
        <v>44</v>
      </c>
      <c r="O108" s="59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AR108" s="16" t="s">
        <v>199</v>
      </c>
      <c r="AT108" s="16" t="s">
        <v>172</v>
      </c>
      <c r="AU108" s="16" t="s">
        <v>83</v>
      </c>
      <c r="AY108" s="16" t="s">
        <v>169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81</v>
      </c>
      <c r="BK108" s="184">
        <f>ROUND(I108*H108,2)</f>
        <v>0</v>
      </c>
      <c r="BL108" s="16" t="s">
        <v>199</v>
      </c>
      <c r="BM108" s="16" t="s">
        <v>2219</v>
      </c>
    </row>
    <row r="109" spans="2:65" s="10" customFormat="1" ht="22.9" customHeight="1">
      <c r="B109" s="157"/>
      <c r="C109" s="158"/>
      <c r="D109" s="159" t="s">
        <v>72</v>
      </c>
      <c r="E109" s="171" t="s">
        <v>233</v>
      </c>
      <c r="F109" s="171" t="s">
        <v>2220</v>
      </c>
      <c r="G109" s="158"/>
      <c r="H109" s="158"/>
      <c r="I109" s="161"/>
      <c r="J109" s="172">
        <f>BK109</f>
        <v>0</v>
      </c>
      <c r="K109" s="158"/>
      <c r="L109" s="163"/>
      <c r="M109" s="164"/>
      <c r="N109" s="165"/>
      <c r="O109" s="165"/>
      <c r="P109" s="166">
        <f>SUM(P110:P114)</f>
        <v>0</v>
      </c>
      <c r="Q109" s="165"/>
      <c r="R109" s="166">
        <f>SUM(R110:R114)</f>
        <v>3.5324499999999999</v>
      </c>
      <c r="S109" s="165"/>
      <c r="T109" s="167">
        <f>SUM(T110:T114)</f>
        <v>0</v>
      </c>
      <c r="AR109" s="168" t="s">
        <v>81</v>
      </c>
      <c r="AT109" s="169" t="s">
        <v>72</v>
      </c>
      <c r="AU109" s="169" t="s">
        <v>81</v>
      </c>
      <c r="AY109" s="168" t="s">
        <v>169</v>
      </c>
      <c r="BK109" s="170">
        <f>SUM(BK110:BK114)</f>
        <v>0</v>
      </c>
    </row>
    <row r="110" spans="2:65" s="1" customFormat="1" ht="16.5" customHeight="1">
      <c r="B110" s="33"/>
      <c r="C110" s="173" t="s">
        <v>134</v>
      </c>
      <c r="D110" s="173" t="s">
        <v>172</v>
      </c>
      <c r="E110" s="174" t="s">
        <v>2221</v>
      </c>
      <c r="F110" s="175" t="s">
        <v>2222</v>
      </c>
      <c r="G110" s="176" t="s">
        <v>301</v>
      </c>
      <c r="H110" s="177">
        <v>6</v>
      </c>
      <c r="I110" s="178"/>
      <c r="J110" s="179">
        <f>ROUND(I110*H110,2)</f>
        <v>0</v>
      </c>
      <c r="K110" s="175" t="s">
        <v>176</v>
      </c>
      <c r="L110" s="37"/>
      <c r="M110" s="180" t="s">
        <v>1</v>
      </c>
      <c r="N110" s="181" t="s">
        <v>44</v>
      </c>
      <c r="O110" s="59"/>
      <c r="P110" s="182">
        <f>O110*H110</f>
        <v>0</v>
      </c>
      <c r="Q110" s="182">
        <v>1.0000000000000001E-5</v>
      </c>
      <c r="R110" s="182">
        <f>Q110*H110</f>
        <v>6.0000000000000008E-5</v>
      </c>
      <c r="S110" s="182">
        <v>0</v>
      </c>
      <c r="T110" s="183">
        <f>S110*H110</f>
        <v>0</v>
      </c>
      <c r="AR110" s="16" t="s">
        <v>199</v>
      </c>
      <c r="AT110" s="16" t="s">
        <v>172</v>
      </c>
      <c r="AU110" s="16" t="s">
        <v>83</v>
      </c>
      <c r="AY110" s="16" t="s">
        <v>169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6" t="s">
        <v>81</v>
      </c>
      <c r="BK110" s="184">
        <f>ROUND(I110*H110,2)</f>
        <v>0</v>
      </c>
      <c r="BL110" s="16" t="s">
        <v>199</v>
      </c>
      <c r="BM110" s="16" t="s">
        <v>2223</v>
      </c>
    </row>
    <row r="111" spans="2:65" s="1" customFormat="1" ht="16.5" customHeight="1">
      <c r="B111" s="33"/>
      <c r="C111" s="239" t="s">
        <v>137</v>
      </c>
      <c r="D111" s="239" t="s">
        <v>447</v>
      </c>
      <c r="E111" s="240" t="s">
        <v>2224</v>
      </c>
      <c r="F111" s="241" t="s">
        <v>2225</v>
      </c>
      <c r="G111" s="242" t="s">
        <v>301</v>
      </c>
      <c r="H111" s="243">
        <v>6</v>
      </c>
      <c r="I111" s="244"/>
      <c r="J111" s="245">
        <f>ROUND(I111*H111,2)</f>
        <v>0</v>
      </c>
      <c r="K111" s="241" t="s">
        <v>176</v>
      </c>
      <c r="L111" s="246"/>
      <c r="M111" s="247" t="s">
        <v>1</v>
      </c>
      <c r="N111" s="248" t="s">
        <v>44</v>
      </c>
      <c r="O111" s="59"/>
      <c r="P111" s="182">
        <f>O111*H111</f>
        <v>0</v>
      </c>
      <c r="Q111" s="182">
        <v>4.6899999999999997E-3</v>
      </c>
      <c r="R111" s="182">
        <f>Q111*H111</f>
        <v>2.8139999999999998E-2</v>
      </c>
      <c r="S111" s="182">
        <v>0</v>
      </c>
      <c r="T111" s="183">
        <f>S111*H111</f>
        <v>0</v>
      </c>
      <c r="AR111" s="16" t="s">
        <v>233</v>
      </c>
      <c r="AT111" s="16" t="s">
        <v>447</v>
      </c>
      <c r="AU111" s="16" t="s">
        <v>83</v>
      </c>
      <c r="AY111" s="16" t="s">
        <v>169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6" t="s">
        <v>81</v>
      </c>
      <c r="BK111" s="184">
        <f>ROUND(I111*H111,2)</f>
        <v>0</v>
      </c>
      <c r="BL111" s="16" t="s">
        <v>199</v>
      </c>
      <c r="BM111" s="16" t="s">
        <v>2226</v>
      </c>
    </row>
    <row r="112" spans="2:65" s="1" customFormat="1" ht="16.5" customHeight="1">
      <c r="B112" s="33"/>
      <c r="C112" s="173" t="s">
        <v>7</v>
      </c>
      <c r="D112" s="173" t="s">
        <v>172</v>
      </c>
      <c r="E112" s="174" t="s">
        <v>2227</v>
      </c>
      <c r="F112" s="175" t="s">
        <v>2228</v>
      </c>
      <c r="G112" s="176" t="s">
        <v>444</v>
      </c>
      <c r="H112" s="177">
        <v>1</v>
      </c>
      <c r="I112" s="178"/>
      <c r="J112" s="179">
        <f>ROUND(I112*H112,2)</f>
        <v>0</v>
      </c>
      <c r="K112" s="175" t="s">
        <v>176</v>
      </c>
      <c r="L112" s="37"/>
      <c r="M112" s="180" t="s">
        <v>1</v>
      </c>
      <c r="N112" s="181" t="s">
        <v>44</v>
      </c>
      <c r="O112" s="59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AR112" s="16" t="s">
        <v>199</v>
      </c>
      <c r="AT112" s="16" t="s">
        <v>172</v>
      </c>
      <c r="AU112" s="16" t="s">
        <v>83</v>
      </c>
      <c r="AY112" s="16" t="s">
        <v>169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6" t="s">
        <v>81</v>
      </c>
      <c r="BK112" s="184">
        <f>ROUND(I112*H112,2)</f>
        <v>0</v>
      </c>
      <c r="BL112" s="16" t="s">
        <v>199</v>
      </c>
      <c r="BM112" s="16" t="s">
        <v>2229</v>
      </c>
    </row>
    <row r="113" spans="2:65" s="1" customFormat="1" ht="16.5" customHeight="1">
      <c r="B113" s="33"/>
      <c r="C113" s="239" t="s">
        <v>375</v>
      </c>
      <c r="D113" s="239" t="s">
        <v>447</v>
      </c>
      <c r="E113" s="240" t="s">
        <v>2230</v>
      </c>
      <c r="F113" s="241" t="s">
        <v>2231</v>
      </c>
      <c r="G113" s="242" t="s">
        <v>444</v>
      </c>
      <c r="H113" s="243">
        <v>1</v>
      </c>
      <c r="I113" s="244"/>
      <c r="J113" s="245">
        <f>ROUND(I113*H113,2)</f>
        <v>0</v>
      </c>
      <c r="K113" s="241" t="s">
        <v>176</v>
      </c>
      <c r="L113" s="246"/>
      <c r="M113" s="247" t="s">
        <v>1</v>
      </c>
      <c r="N113" s="248" t="s">
        <v>44</v>
      </c>
      <c r="O113" s="59"/>
      <c r="P113" s="182">
        <f>O113*H113</f>
        <v>0</v>
      </c>
      <c r="Q113" s="182">
        <v>4.2500000000000003E-3</v>
      </c>
      <c r="R113" s="182">
        <f>Q113*H113</f>
        <v>4.2500000000000003E-3</v>
      </c>
      <c r="S113" s="182">
        <v>0</v>
      </c>
      <c r="T113" s="183">
        <f>S113*H113</f>
        <v>0</v>
      </c>
      <c r="AR113" s="16" t="s">
        <v>233</v>
      </c>
      <c r="AT113" s="16" t="s">
        <v>447</v>
      </c>
      <c r="AU113" s="16" t="s">
        <v>83</v>
      </c>
      <c r="AY113" s="16" t="s">
        <v>169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81</v>
      </c>
      <c r="BK113" s="184">
        <f>ROUND(I113*H113,2)</f>
        <v>0</v>
      </c>
      <c r="BL113" s="16" t="s">
        <v>199</v>
      </c>
      <c r="BM113" s="16" t="s">
        <v>2232</v>
      </c>
    </row>
    <row r="114" spans="2:65" s="1" customFormat="1" ht="16.5" customHeight="1">
      <c r="B114" s="33"/>
      <c r="C114" s="173" t="s">
        <v>379</v>
      </c>
      <c r="D114" s="173" t="s">
        <v>172</v>
      </c>
      <c r="E114" s="174" t="s">
        <v>2233</v>
      </c>
      <c r="F114" s="175" t="s">
        <v>2234</v>
      </c>
      <c r="G114" s="176" t="s">
        <v>175</v>
      </c>
      <c r="H114" s="177">
        <v>1</v>
      </c>
      <c r="I114" s="178"/>
      <c r="J114" s="179">
        <f>ROUND(I114*H114,2)</f>
        <v>0</v>
      </c>
      <c r="K114" s="175" t="s">
        <v>1</v>
      </c>
      <c r="L114" s="37"/>
      <c r="M114" s="180" t="s">
        <v>1</v>
      </c>
      <c r="N114" s="181" t="s">
        <v>44</v>
      </c>
      <c r="O114" s="59"/>
      <c r="P114" s="182">
        <f>O114*H114</f>
        <v>0</v>
      </c>
      <c r="Q114" s="182">
        <v>3.5</v>
      </c>
      <c r="R114" s="182">
        <f>Q114*H114</f>
        <v>3.5</v>
      </c>
      <c r="S114" s="182">
        <v>0</v>
      </c>
      <c r="T114" s="183">
        <f>S114*H114</f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81</v>
      </c>
      <c r="BK114" s="184">
        <f>ROUND(I114*H114,2)</f>
        <v>0</v>
      </c>
      <c r="BL114" s="16" t="s">
        <v>199</v>
      </c>
      <c r="BM114" s="16" t="s">
        <v>2235</v>
      </c>
    </row>
    <row r="115" spans="2:65" s="10" customFormat="1" ht="22.9" customHeight="1">
      <c r="B115" s="157"/>
      <c r="C115" s="158"/>
      <c r="D115" s="159" t="s">
        <v>72</v>
      </c>
      <c r="E115" s="171" t="s">
        <v>474</v>
      </c>
      <c r="F115" s="171" t="s">
        <v>475</v>
      </c>
      <c r="G115" s="158"/>
      <c r="H115" s="158"/>
      <c r="I115" s="161"/>
      <c r="J115" s="172">
        <f>BK115</f>
        <v>0</v>
      </c>
      <c r="K115" s="158"/>
      <c r="L115" s="163"/>
      <c r="M115" s="164"/>
      <c r="N115" s="165"/>
      <c r="O115" s="165"/>
      <c r="P115" s="166">
        <f>P116</f>
        <v>0</v>
      </c>
      <c r="Q115" s="165"/>
      <c r="R115" s="166">
        <f>R116</f>
        <v>0</v>
      </c>
      <c r="S115" s="165"/>
      <c r="T115" s="167">
        <f>T116</f>
        <v>0</v>
      </c>
      <c r="AR115" s="168" t="s">
        <v>81</v>
      </c>
      <c r="AT115" s="169" t="s">
        <v>72</v>
      </c>
      <c r="AU115" s="169" t="s">
        <v>81</v>
      </c>
      <c r="AY115" s="168" t="s">
        <v>169</v>
      </c>
      <c r="BK115" s="170">
        <f>BK116</f>
        <v>0</v>
      </c>
    </row>
    <row r="116" spans="2:65" s="1" customFormat="1" ht="16.5" customHeight="1">
      <c r="B116" s="33"/>
      <c r="C116" s="173" t="s">
        <v>383</v>
      </c>
      <c r="D116" s="173" t="s">
        <v>172</v>
      </c>
      <c r="E116" s="174" t="s">
        <v>2236</v>
      </c>
      <c r="F116" s="175" t="s">
        <v>2237</v>
      </c>
      <c r="G116" s="176" t="s">
        <v>224</v>
      </c>
      <c r="H116" s="177">
        <v>4.0919999999999996</v>
      </c>
      <c r="I116" s="178"/>
      <c r="J116" s="179">
        <f>ROUND(I116*H116,2)</f>
        <v>0</v>
      </c>
      <c r="K116" s="175" t="s">
        <v>1</v>
      </c>
      <c r="L116" s="37"/>
      <c r="M116" s="180" t="s">
        <v>1</v>
      </c>
      <c r="N116" s="181" t="s">
        <v>44</v>
      </c>
      <c r="O116" s="59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AR116" s="16" t="s">
        <v>199</v>
      </c>
      <c r="AT116" s="16" t="s">
        <v>172</v>
      </c>
      <c r="AU116" s="16" t="s">
        <v>83</v>
      </c>
      <c r="AY116" s="16" t="s">
        <v>169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81</v>
      </c>
      <c r="BK116" s="184">
        <f>ROUND(I116*H116,2)</f>
        <v>0</v>
      </c>
      <c r="BL116" s="16" t="s">
        <v>199</v>
      </c>
      <c r="BM116" s="16" t="s">
        <v>2238</v>
      </c>
    </row>
    <row r="117" spans="2:65" s="10" customFormat="1" ht="25.9" customHeight="1">
      <c r="B117" s="157"/>
      <c r="C117" s="158"/>
      <c r="D117" s="159" t="s">
        <v>72</v>
      </c>
      <c r="E117" s="160" t="s">
        <v>480</v>
      </c>
      <c r="F117" s="160" t="s">
        <v>481</v>
      </c>
      <c r="G117" s="158"/>
      <c r="H117" s="158"/>
      <c r="I117" s="161"/>
      <c r="J117" s="162">
        <f>BK117</f>
        <v>0</v>
      </c>
      <c r="K117" s="158"/>
      <c r="L117" s="163"/>
      <c r="M117" s="164"/>
      <c r="N117" s="165"/>
      <c r="O117" s="165"/>
      <c r="P117" s="166">
        <f>P118</f>
        <v>0</v>
      </c>
      <c r="Q117" s="165"/>
      <c r="R117" s="166">
        <f>R118</f>
        <v>0</v>
      </c>
      <c r="S117" s="165"/>
      <c r="T117" s="167">
        <f>T118</f>
        <v>0</v>
      </c>
      <c r="AR117" s="168" t="s">
        <v>83</v>
      </c>
      <c r="AT117" s="169" t="s">
        <v>72</v>
      </c>
      <c r="AU117" s="169" t="s">
        <v>73</v>
      </c>
      <c r="AY117" s="168" t="s">
        <v>169</v>
      </c>
      <c r="BK117" s="170">
        <f>BK118</f>
        <v>0</v>
      </c>
    </row>
    <row r="118" spans="2:65" s="10" customFormat="1" ht="22.9" customHeight="1">
      <c r="B118" s="157"/>
      <c r="C118" s="158"/>
      <c r="D118" s="159" t="s">
        <v>72</v>
      </c>
      <c r="E118" s="171" t="s">
        <v>1178</v>
      </c>
      <c r="F118" s="171" t="s">
        <v>2239</v>
      </c>
      <c r="G118" s="158"/>
      <c r="H118" s="158"/>
      <c r="I118" s="161"/>
      <c r="J118" s="172">
        <f>BK118</f>
        <v>0</v>
      </c>
      <c r="K118" s="158"/>
      <c r="L118" s="163"/>
      <c r="M118" s="164"/>
      <c r="N118" s="165"/>
      <c r="O118" s="165"/>
      <c r="P118" s="166">
        <f>P119</f>
        <v>0</v>
      </c>
      <c r="Q118" s="165"/>
      <c r="R118" s="166">
        <f>R119</f>
        <v>0</v>
      </c>
      <c r="S118" s="165"/>
      <c r="T118" s="167">
        <f>T119</f>
        <v>0</v>
      </c>
      <c r="AR118" s="168" t="s">
        <v>83</v>
      </c>
      <c r="AT118" s="169" t="s">
        <v>72</v>
      </c>
      <c r="AU118" s="169" t="s">
        <v>81</v>
      </c>
      <c r="AY118" s="168" t="s">
        <v>169</v>
      </c>
      <c r="BK118" s="170">
        <f>BK119</f>
        <v>0</v>
      </c>
    </row>
    <row r="119" spans="2:65" s="1" customFormat="1" ht="16.5" customHeight="1">
      <c r="B119" s="33"/>
      <c r="C119" s="173" t="s">
        <v>400</v>
      </c>
      <c r="D119" s="173" t="s">
        <v>172</v>
      </c>
      <c r="E119" s="174" t="s">
        <v>2240</v>
      </c>
      <c r="F119" s="175" t="s">
        <v>2241</v>
      </c>
      <c r="G119" s="176" t="s">
        <v>301</v>
      </c>
      <c r="H119" s="177">
        <v>6</v>
      </c>
      <c r="I119" s="178"/>
      <c r="J119" s="179">
        <f>ROUND(I119*H119,2)</f>
        <v>0</v>
      </c>
      <c r="K119" s="175" t="s">
        <v>176</v>
      </c>
      <c r="L119" s="37"/>
      <c r="M119" s="213" t="s">
        <v>1</v>
      </c>
      <c r="N119" s="214" t="s">
        <v>44</v>
      </c>
      <c r="O119" s="188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AR119" s="16" t="s">
        <v>125</v>
      </c>
      <c r="AT119" s="16" t="s">
        <v>172</v>
      </c>
      <c r="AU119" s="16" t="s">
        <v>83</v>
      </c>
      <c r="AY119" s="16" t="s">
        <v>169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6" t="s">
        <v>81</v>
      </c>
      <c r="BK119" s="184">
        <f>ROUND(I119*H119,2)</f>
        <v>0</v>
      </c>
      <c r="BL119" s="16" t="s">
        <v>125</v>
      </c>
      <c r="BM119" s="16" t="s">
        <v>2242</v>
      </c>
    </row>
    <row r="120" spans="2:65" s="1" customFormat="1" ht="6.95" customHeight="1">
      <c r="B120" s="45"/>
      <c r="C120" s="46"/>
      <c r="D120" s="46"/>
      <c r="E120" s="46"/>
      <c r="F120" s="46"/>
      <c r="G120" s="46"/>
      <c r="H120" s="46"/>
      <c r="I120" s="124"/>
      <c r="J120" s="46"/>
      <c r="K120" s="46"/>
      <c r="L120" s="37"/>
    </row>
  </sheetData>
  <sheetProtection algorithmName="SHA-512" hashValue="ATXCiHaZog/hhGi0RxPyx+CaatLZNCK9qN3tW30hK0Rd3vDY4fLRtQU8Twwg4E/NkfiRxxtevhEOVt0uEma77Q==" saltValue="YPj3fqvzRKeB2vu2ZukXggIfLIJYZIr4obTyaeXytJSdsioD9J5B3FBjX5DRo6yCh2cUnn+1rIMr8bCXTKp5jw==" spinCount="100000" sheet="1" objects="1" scenarios="1" formatColumns="0" formatRows="0" autoFilter="0"/>
  <autoFilter ref="C85:K119" xr:uid="{00000000-0009-0000-0000-00000B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31"/>
  <sheetViews>
    <sheetView showGridLines="0" view="pageBreakPreview" topLeftCell="A101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116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2243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ROUND(J84,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ROUND((SUM(BE84:BE130)),  2)</f>
        <v>0</v>
      </c>
      <c r="I33" s="113">
        <v>0.21</v>
      </c>
      <c r="J33" s="112">
        <f>ROUND(((SUM(BE84:BE130))*I33),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ROUND((SUM(BF84:BF130)),  2)</f>
        <v>0</v>
      </c>
      <c r="I34" s="113">
        <v>0.15</v>
      </c>
      <c r="J34" s="112">
        <f>ROUND(((SUM(BF84:BF130))*I34),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ROUND((SUM(BG84:BG130)),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ROUND((SUM(BH84:BH130)),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ROUND((SUM(BI84:BI130)),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12 - SO 06 - PŘÍPOJKA VODOVODU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J84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J85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J86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J101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2179</v>
      </c>
      <c r="E63" s="143"/>
      <c r="F63" s="143"/>
      <c r="G63" s="143"/>
      <c r="H63" s="143"/>
      <c r="I63" s="144"/>
      <c r="J63" s="145">
        <f>J105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250</v>
      </c>
      <c r="E64" s="143"/>
      <c r="F64" s="143"/>
      <c r="G64" s="143"/>
      <c r="H64" s="143"/>
      <c r="I64" s="144"/>
      <c r="J64" s="145">
        <f>J129</f>
        <v>0</v>
      </c>
      <c r="K64" s="141"/>
      <c r="L64" s="146"/>
    </row>
    <row r="65" spans="2:12" s="1" customFormat="1" ht="21.75" customHeight="1">
      <c r="B65" s="33"/>
      <c r="C65" s="34"/>
      <c r="D65" s="34"/>
      <c r="E65" s="34"/>
      <c r="F65" s="34"/>
      <c r="G65" s="34"/>
      <c r="H65" s="34"/>
      <c r="I65" s="102"/>
      <c r="J65" s="34"/>
      <c r="K65" s="34"/>
      <c r="L65" s="37"/>
    </row>
    <row r="66" spans="2:12" s="1" customFormat="1" ht="6.95" customHeight="1">
      <c r="B66" s="45"/>
      <c r="C66" s="46"/>
      <c r="D66" s="46"/>
      <c r="E66" s="46"/>
      <c r="F66" s="46"/>
      <c r="G66" s="46"/>
      <c r="H66" s="46"/>
      <c r="I66" s="124"/>
      <c r="J66" s="46"/>
      <c r="K66" s="46"/>
      <c r="L66" s="37"/>
    </row>
    <row r="70" spans="2:12" s="1" customFormat="1" ht="6.95" customHeight="1">
      <c r="B70" s="47"/>
      <c r="C70" s="48"/>
      <c r="D70" s="48"/>
      <c r="E70" s="48"/>
      <c r="F70" s="48"/>
      <c r="G70" s="48"/>
      <c r="H70" s="48"/>
      <c r="I70" s="127"/>
      <c r="J70" s="48"/>
      <c r="K70" s="48"/>
      <c r="L70" s="37"/>
    </row>
    <row r="71" spans="2:12" s="1" customFormat="1" ht="24.95" customHeight="1">
      <c r="B71" s="33"/>
      <c r="C71" s="22" t="s">
        <v>153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6.95" customHeight="1">
      <c r="B72" s="33"/>
      <c r="C72" s="34"/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12" customHeight="1">
      <c r="B73" s="33"/>
      <c r="C73" s="28" t="s">
        <v>16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99" t="str">
        <f>E7</f>
        <v>Hasičská zbrojnice s manipulačním prostorem a moderní zázemí technických služeb obce Líbeznice</v>
      </c>
      <c r="F74" s="300"/>
      <c r="G74" s="300"/>
      <c r="H74" s="300"/>
      <c r="I74" s="102"/>
      <c r="J74" s="34"/>
      <c r="K74" s="34"/>
      <c r="L74" s="37"/>
    </row>
    <row r="75" spans="2:12" s="1" customFormat="1" ht="12" customHeight="1">
      <c r="B75" s="33"/>
      <c r="C75" s="28" t="s">
        <v>143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71" t="str">
        <f>E9</f>
        <v>12 - SO 06 - PŘÍPOJKA VODOVODU</v>
      </c>
      <c r="F76" s="270"/>
      <c r="G76" s="270"/>
      <c r="H76" s="270"/>
      <c r="I76" s="102"/>
      <c r="J76" s="34"/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2" customHeight="1">
      <c r="B78" s="33"/>
      <c r="C78" s="28" t="s">
        <v>22</v>
      </c>
      <c r="D78" s="34"/>
      <c r="E78" s="34"/>
      <c r="F78" s="26" t="str">
        <f>F12</f>
        <v>k.ú. Líbeznice</v>
      </c>
      <c r="G78" s="34"/>
      <c r="H78" s="34"/>
      <c r="I78" s="103" t="s">
        <v>24</v>
      </c>
      <c r="J78" s="54" t="str">
        <f>IF(J12="","",J12)</f>
        <v>30. 10. 2018</v>
      </c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3.7" customHeight="1">
      <c r="B80" s="33"/>
      <c r="C80" s="28" t="s">
        <v>26</v>
      </c>
      <c r="D80" s="34"/>
      <c r="E80" s="34"/>
      <c r="F80" s="26" t="str">
        <f>E15</f>
        <v>Obec Líbeznice</v>
      </c>
      <c r="G80" s="34"/>
      <c r="H80" s="34"/>
      <c r="I80" s="103" t="s">
        <v>32</v>
      </c>
      <c r="J80" s="31" t="str">
        <f>E21</f>
        <v>Atelier RENO spol.s.r.o.</v>
      </c>
      <c r="K80" s="34"/>
      <c r="L80" s="37"/>
    </row>
    <row r="81" spans="2:65" s="1" customFormat="1" ht="13.7" customHeight="1">
      <c r="B81" s="33"/>
      <c r="C81" s="28" t="s">
        <v>30</v>
      </c>
      <c r="D81" s="34"/>
      <c r="E81" s="34"/>
      <c r="F81" s="26" t="str">
        <f>IF(E18="","",E18)</f>
        <v>Vyplň údaj</v>
      </c>
      <c r="G81" s="34"/>
      <c r="H81" s="34"/>
      <c r="I81" s="103" t="s">
        <v>35</v>
      </c>
      <c r="J81" s="31" t="str">
        <f>E24</f>
        <v>Vladimír Mrázek</v>
      </c>
      <c r="K81" s="34"/>
      <c r="L81" s="37"/>
    </row>
    <row r="82" spans="2:65" s="1" customFormat="1" ht="10.35" customHeight="1">
      <c r="B82" s="33"/>
      <c r="C82" s="34"/>
      <c r="D82" s="34"/>
      <c r="E82" s="34"/>
      <c r="F82" s="34"/>
      <c r="G82" s="34"/>
      <c r="H82" s="34"/>
      <c r="I82" s="102"/>
      <c r="J82" s="34"/>
      <c r="K82" s="34"/>
      <c r="L82" s="37"/>
    </row>
    <row r="83" spans="2:65" s="9" customFormat="1" ht="29.25" customHeight="1">
      <c r="B83" s="147"/>
      <c r="C83" s="148" t="s">
        <v>154</v>
      </c>
      <c r="D83" s="149" t="s">
        <v>58</v>
      </c>
      <c r="E83" s="149" t="s">
        <v>54</v>
      </c>
      <c r="F83" s="149" t="s">
        <v>55</v>
      </c>
      <c r="G83" s="149" t="s">
        <v>155</v>
      </c>
      <c r="H83" s="149" t="s">
        <v>156</v>
      </c>
      <c r="I83" s="150" t="s">
        <v>157</v>
      </c>
      <c r="J83" s="149" t="s">
        <v>147</v>
      </c>
      <c r="K83" s="151" t="s">
        <v>158</v>
      </c>
      <c r="L83" s="152"/>
      <c r="M83" s="63" t="s">
        <v>1</v>
      </c>
      <c r="N83" s="64" t="s">
        <v>43</v>
      </c>
      <c r="O83" s="64" t="s">
        <v>159</v>
      </c>
      <c r="P83" s="64" t="s">
        <v>160</v>
      </c>
      <c r="Q83" s="64" t="s">
        <v>161</v>
      </c>
      <c r="R83" s="64" t="s">
        <v>162</v>
      </c>
      <c r="S83" s="64" t="s">
        <v>163</v>
      </c>
      <c r="T83" s="65" t="s">
        <v>164</v>
      </c>
    </row>
    <row r="84" spans="2:65" s="1" customFormat="1" ht="22.9" customHeight="1">
      <c r="B84" s="33"/>
      <c r="C84" s="70" t="s">
        <v>165</v>
      </c>
      <c r="D84" s="34"/>
      <c r="E84" s="34"/>
      <c r="F84" s="34"/>
      <c r="G84" s="34"/>
      <c r="H84" s="34"/>
      <c r="I84" s="102"/>
      <c r="J84" s="153">
        <f>BK84</f>
        <v>0</v>
      </c>
      <c r="K84" s="34"/>
      <c r="L84" s="37"/>
      <c r="M84" s="66"/>
      <c r="N84" s="67"/>
      <c r="O84" s="67"/>
      <c r="P84" s="154">
        <f>P85</f>
        <v>0</v>
      </c>
      <c r="Q84" s="67"/>
      <c r="R84" s="154">
        <f>R85</f>
        <v>3.0504259999999999</v>
      </c>
      <c r="S84" s="67"/>
      <c r="T84" s="155">
        <f>T85</f>
        <v>0</v>
      </c>
      <c r="AT84" s="16" t="s">
        <v>72</v>
      </c>
      <c r="AU84" s="16" t="s">
        <v>149</v>
      </c>
      <c r="BK84" s="156">
        <f>BK85</f>
        <v>0</v>
      </c>
    </row>
    <row r="85" spans="2:65" s="10" customFormat="1" ht="25.9" customHeight="1">
      <c r="B85" s="157"/>
      <c r="C85" s="158"/>
      <c r="D85" s="159" t="s">
        <v>72</v>
      </c>
      <c r="E85" s="160" t="s">
        <v>193</v>
      </c>
      <c r="F85" s="160" t="s">
        <v>194</v>
      </c>
      <c r="G85" s="158"/>
      <c r="H85" s="158"/>
      <c r="I85" s="161"/>
      <c r="J85" s="162">
        <f>BK85</f>
        <v>0</v>
      </c>
      <c r="K85" s="158"/>
      <c r="L85" s="163"/>
      <c r="M85" s="164"/>
      <c r="N85" s="165"/>
      <c r="O85" s="165"/>
      <c r="P85" s="166">
        <f>P86+P101+P105+P129</f>
        <v>0</v>
      </c>
      <c r="Q85" s="165"/>
      <c r="R85" s="166">
        <f>R86+R101+R105+R129</f>
        <v>3.0504259999999999</v>
      </c>
      <c r="S85" s="165"/>
      <c r="T85" s="167">
        <f>T86+T101+T105+T129</f>
        <v>0</v>
      </c>
      <c r="AR85" s="168" t="s">
        <v>81</v>
      </c>
      <c r="AT85" s="169" t="s">
        <v>72</v>
      </c>
      <c r="AU85" s="169" t="s">
        <v>73</v>
      </c>
      <c r="AY85" s="168" t="s">
        <v>169</v>
      </c>
      <c r="BK85" s="170">
        <f>BK86+BK101+BK105+BK129</f>
        <v>0</v>
      </c>
    </row>
    <row r="86" spans="2:65" s="10" customFormat="1" ht="22.9" customHeight="1">
      <c r="B86" s="157"/>
      <c r="C86" s="158"/>
      <c r="D86" s="159" t="s">
        <v>72</v>
      </c>
      <c r="E86" s="171" t="s">
        <v>81</v>
      </c>
      <c r="F86" s="171" t="s">
        <v>195</v>
      </c>
      <c r="G86" s="158"/>
      <c r="H86" s="158"/>
      <c r="I86" s="161"/>
      <c r="J86" s="172">
        <f>BK86</f>
        <v>0</v>
      </c>
      <c r="K86" s="158"/>
      <c r="L86" s="163"/>
      <c r="M86" s="164"/>
      <c r="N86" s="165"/>
      <c r="O86" s="165"/>
      <c r="P86" s="166">
        <f>SUM(P87:P100)</f>
        <v>0</v>
      </c>
      <c r="Q86" s="165"/>
      <c r="R86" s="166">
        <f>SUM(R87:R100)</f>
        <v>0.34206599999999998</v>
      </c>
      <c r="S86" s="165"/>
      <c r="T86" s="167">
        <f>SUM(T87:T100)</f>
        <v>0</v>
      </c>
      <c r="AR86" s="168" t="s">
        <v>81</v>
      </c>
      <c r="AT86" s="169" t="s">
        <v>72</v>
      </c>
      <c r="AU86" s="169" t="s">
        <v>81</v>
      </c>
      <c r="AY86" s="168" t="s">
        <v>169</v>
      </c>
      <c r="BK86" s="170">
        <f>SUM(BK87:BK100)</f>
        <v>0</v>
      </c>
    </row>
    <row r="87" spans="2:65" s="1" customFormat="1" ht="16.5" customHeight="1">
      <c r="B87" s="33"/>
      <c r="C87" s="173" t="s">
        <v>81</v>
      </c>
      <c r="D87" s="173" t="s">
        <v>172</v>
      </c>
      <c r="E87" s="174" t="s">
        <v>2193</v>
      </c>
      <c r="F87" s="175" t="s">
        <v>2194</v>
      </c>
      <c r="G87" s="176" t="s">
        <v>2195</v>
      </c>
      <c r="H87" s="177">
        <v>10</v>
      </c>
      <c r="I87" s="178"/>
      <c r="J87" s="179">
        <f t="shared" ref="J87:J98" si="0">ROUND(I87*H87,2)</f>
        <v>0</v>
      </c>
      <c r="K87" s="175" t="s">
        <v>176</v>
      </c>
      <c r="L87" s="37"/>
      <c r="M87" s="180" t="s">
        <v>1</v>
      </c>
      <c r="N87" s="181" t="s">
        <v>44</v>
      </c>
      <c r="O87" s="59"/>
      <c r="P87" s="182">
        <f t="shared" ref="P87:P98" si="1">O87*H87</f>
        <v>0</v>
      </c>
      <c r="Q87" s="182">
        <v>0</v>
      </c>
      <c r="R87" s="182">
        <f t="shared" ref="R87:R98" si="2">Q87*H87</f>
        <v>0</v>
      </c>
      <c r="S87" s="182">
        <v>0</v>
      </c>
      <c r="T87" s="183">
        <f t="shared" ref="T87:T98" si="3">S87*H87</f>
        <v>0</v>
      </c>
      <c r="AR87" s="16" t="s">
        <v>199</v>
      </c>
      <c r="AT87" s="16" t="s">
        <v>172</v>
      </c>
      <c r="AU87" s="16" t="s">
        <v>83</v>
      </c>
      <c r="AY87" s="16" t="s">
        <v>169</v>
      </c>
      <c r="BE87" s="184">
        <f t="shared" ref="BE87:BE98" si="4">IF(N87="základní",J87,0)</f>
        <v>0</v>
      </c>
      <c r="BF87" s="184">
        <f t="shared" ref="BF87:BF98" si="5">IF(N87="snížená",J87,0)</f>
        <v>0</v>
      </c>
      <c r="BG87" s="184">
        <f t="shared" ref="BG87:BG98" si="6">IF(N87="zákl. přenesená",J87,0)</f>
        <v>0</v>
      </c>
      <c r="BH87" s="184">
        <f t="shared" ref="BH87:BH98" si="7">IF(N87="sníž. přenesená",J87,0)</f>
        <v>0</v>
      </c>
      <c r="BI87" s="184">
        <f t="shared" ref="BI87:BI98" si="8">IF(N87="nulová",J87,0)</f>
        <v>0</v>
      </c>
      <c r="BJ87" s="16" t="s">
        <v>81</v>
      </c>
      <c r="BK87" s="184">
        <f t="shared" ref="BK87:BK98" si="9">ROUND(I87*H87,2)</f>
        <v>0</v>
      </c>
      <c r="BL87" s="16" t="s">
        <v>199</v>
      </c>
      <c r="BM87" s="16" t="s">
        <v>2244</v>
      </c>
    </row>
    <row r="88" spans="2:65" s="1" customFormat="1" ht="16.5" customHeight="1">
      <c r="B88" s="33"/>
      <c r="C88" s="173" t="s">
        <v>83</v>
      </c>
      <c r="D88" s="173" t="s">
        <v>172</v>
      </c>
      <c r="E88" s="174" t="s">
        <v>2197</v>
      </c>
      <c r="F88" s="175" t="s">
        <v>2198</v>
      </c>
      <c r="G88" s="176" t="s">
        <v>301</v>
      </c>
      <c r="H88" s="177">
        <v>3</v>
      </c>
      <c r="I88" s="178"/>
      <c r="J88" s="179">
        <f t="shared" si="0"/>
        <v>0</v>
      </c>
      <c r="K88" s="175" t="s">
        <v>176</v>
      </c>
      <c r="L88" s="37"/>
      <c r="M88" s="180" t="s">
        <v>1</v>
      </c>
      <c r="N88" s="181" t="s">
        <v>44</v>
      </c>
      <c r="O88" s="59"/>
      <c r="P88" s="182">
        <f t="shared" si="1"/>
        <v>0</v>
      </c>
      <c r="Q88" s="182">
        <v>0.10775</v>
      </c>
      <c r="R88" s="182">
        <f t="shared" si="2"/>
        <v>0.32324999999999998</v>
      </c>
      <c r="S88" s="182">
        <v>0</v>
      </c>
      <c r="T88" s="183">
        <f t="shared" si="3"/>
        <v>0</v>
      </c>
      <c r="AR88" s="16" t="s">
        <v>199</v>
      </c>
      <c r="AT88" s="16" t="s">
        <v>172</v>
      </c>
      <c r="AU88" s="16" t="s">
        <v>83</v>
      </c>
      <c r="AY88" s="16" t="s">
        <v>169</v>
      </c>
      <c r="BE88" s="184">
        <f t="shared" si="4"/>
        <v>0</v>
      </c>
      <c r="BF88" s="184">
        <f t="shared" si="5"/>
        <v>0</v>
      </c>
      <c r="BG88" s="184">
        <f t="shared" si="6"/>
        <v>0</v>
      </c>
      <c r="BH88" s="184">
        <f t="shared" si="7"/>
        <v>0</v>
      </c>
      <c r="BI88" s="184">
        <f t="shared" si="8"/>
        <v>0</v>
      </c>
      <c r="BJ88" s="16" t="s">
        <v>81</v>
      </c>
      <c r="BK88" s="184">
        <f t="shared" si="9"/>
        <v>0</v>
      </c>
      <c r="BL88" s="16" t="s">
        <v>199</v>
      </c>
      <c r="BM88" s="16" t="s">
        <v>2245</v>
      </c>
    </row>
    <row r="89" spans="2:65" s="1" customFormat="1" ht="16.5" customHeight="1">
      <c r="B89" s="33"/>
      <c r="C89" s="173" t="s">
        <v>184</v>
      </c>
      <c r="D89" s="173" t="s">
        <v>172</v>
      </c>
      <c r="E89" s="174" t="s">
        <v>2200</v>
      </c>
      <c r="F89" s="175" t="s">
        <v>2246</v>
      </c>
      <c r="G89" s="176" t="s">
        <v>208</v>
      </c>
      <c r="H89" s="177">
        <v>3</v>
      </c>
      <c r="I89" s="178"/>
      <c r="J89" s="179">
        <f t="shared" si="0"/>
        <v>0</v>
      </c>
      <c r="K89" s="175" t="s">
        <v>176</v>
      </c>
      <c r="L89" s="37"/>
      <c r="M89" s="180" t="s">
        <v>1</v>
      </c>
      <c r="N89" s="181" t="s">
        <v>44</v>
      </c>
      <c r="O89" s="59"/>
      <c r="P89" s="182">
        <f t="shared" si="1"/>
        <v>0</v>
      </c>
      <c r="Q89" s="182">
        <v>0</v>
      </c>
      <c r="R89" s="182">
        <f t="shared" si="2"/>
        <v>0</v>
      </c>
      <c r="S89" s="182">
        <v>0</v>
      </c>
      <c r="T89" s="183">
        <f t="shared" si="3"/>
        <v>0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6" t="s">
        <v>81</v>
      </c>
      <c r="BK89" s="184">
        <f t="shared" si="9"/>
        <v>0</v>
      </c>
      <c r="BL89" s="16" t="s">
        <v>199</v>
      </c>
      <c r="BM89" s="16" t="s">
        <v>2247</v>
      </c>
    </row>
    <row r="90" spans="2:65" s="1" customFormat="1" ht="16.5" customHeight="1">
      <c r="B90" s="33"/>
      <c r="C90" s="173" t="s">
        <v>199</v>
      </c>
      <c r="D90" s="173" t="s">
        <v>172</v>
      </c>
      <c r="E90" s="174" t="s">
        <v>271</v>
      </c>
      <c r="F90" s="175" t="s">
        <v>272</v>
      </c>
      <c r="G90" s="176" t="s">
        <v>208</v>
      </c>
      <c r="H90" s="177">
        <v>11.2</v>
      </c>
      <c r="I90" s="178"/>
      <c r="J90" s="179">
        <f t="shared" si="0"/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0</v>
      </c>
      <c r="R90" s="182">
        <f t="shared" si="2"/>
        <v>0</v>
      </c>
      <c r="S90" s="182">
        <v>0</v>
      </c>
      <c r="T90" s="183">
        <f t="shared" si="3"/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199</v>
      </c>
      <c r="BM90" s="16" t="s">
        <v>2248</v>
      </c>
    </row>
    <row r="91" spans="2:65" s="1" customFormat="1" ht="16.5" customHeight="1">
      <c r="B91" s="33"/>
      <c r="C91" s="173" t="s">
        <v>168</v>
      </c>
      <c r="D91" s="173" t="s">
        <v>172</v>
      </c>
      <c r="E91" s="174" t="s">
        <v>279</v>
      </c>
      <c r="F91" s="175" t="s">
        <v>280</v>
      </c>
      <c r="G91" s="176" t="s">
        <v>208</v>
      </c>
      <c r="H91" s="177">
        <v>11.2</v>
      </c>
      <c r="I91" s="178"/>
      <c r="J91" s="179">
        <f t="shared" si="0"/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 t="shared" si="1"/>
        <v>0</v>
      </c>
      <c r="Q91" s="182">
        <v>0</v>
      </c>
      <c r="R91" s="182">
        <f t="shared" si="2"/>
        <v>0</v>
      </c>
      <c r="S91" s="182">
        <v>0</v>
      </c>
      <c r="T91" s="183">
        <f t="shared" si="3"/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199</v>
      </c>
      <c r="BM91" s="16" t="s">
        <v>2249</v>
      </c>
    </row>
    <row r="92" spans="2:65" s="1" customFormat="1" ht="16.5" customHeight="1">
      <c r="B92" s="33"/>
      <c r="C92" s="173" t="s">
        <v>221</v>
      </c>
      <c r="D92" s="173" t="s">
        <v>172</v>
      </c>
      <c r="E92" s="174" t="s">
        <v>2250</v>
      </c>
      <c r="F92" s="175" t="s">
        <v>2251</v>
      </c>
      <c r="G92" s="176" t="s">
        <v>198</v>
      </c>
      <c r="H92" s="177">
        <v>22.4</v>
      </c>
      <c r="I92" s="178"/>
      <c r="J92" s="179">
        <f t="shared" si="0"/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8.4000000000000003E-4</v>
      </c>
      <c r="R92" s="182">
        <f t="shared" si="2"/>
        <v>1.8815999999999999E-2</v>
      </c>
      <c r="S92" s="182">
        <v>0</v>
      </c>
      <c r="T92" s="183">
        <f t="shared" si="3"/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199</v>
      </c>
      <c r="BM92" s="16" t="s">
        <v>2252</v>
      </c>
    </row>
    <row r="93" spans="2:65" s="1" customFormat="1" ht="16.5" customHeight="1">
      <c r="B93" s="33"/>
      <c r="C93" s="173" t="s">
        <v>229</v>
      </c>
      <c r="D93" s="173" t="s">
        <v>172</v>
      </c>
      <c r="E93" s="174" t="s">
        <v>2253</v>
      </c>
      <c r="F93" s="175" t="s">
        <v>2254</v>
      </c>
      <c r="G93" s="176" t="s">
        <v>198</v>
      </c>
      <c r="H93" s="177">
        <v>22.4</v>
      </c>
      <c r="I93" s="178"/>
      <c r="J93" s="179">
        <f t="shared" si="0"/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199</v>
      </c>
      <c r="BM93" s="16" t="s">
        <v>2255</v>
      </c>
    </row>
    <row r="94" spans="2:65" s="1" customFormat="1" ht="16.5" customHeight="1">
      <c r="B94" s="33"/>
      <c r="C94" s="173" t="s">
        <v>233</v>
      </c>
      <c r="D94" s="173" t="s">
        <v>172</v>
      </c>
      <c r="E94" s="174" t="s">
        <v>282</v>
      </c>
      <c r="F94" s="175" t="s">
        <v>283</v>
      </c>
      <c r="G94" s="176" t="s">
        <v>208</v>
      </c>
      <c r="H94" s="177">
        <v>9.1999999999999993</v>
      </c>
      <c r="I94" s="178"/>
      <c r="J94" s="179">
        <f t="shared" si="0"/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0</v>
      </c>
      <c r="R94" s="182">
        <f t="shared" si="2"/>
        <v>0</v>
      </c>
      <c r="S94" s="182">
        <v>0</v>
      </c>
      <c r="T94" s="183">
        <f t="shared" si="3"/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199</v>
      </c>
      <c r="BM94" s="16" t="s">
        <v>2256</v>
      </c>
    </row>
    <row r="95" spans="2:65" s="1" customFormat="1" ht="16.5" customHeight="1">
      <c r="B95" s="33"/>
      <c r="C95" s="173" t="s">
        <v>237</v>
      </c>
      <c r="D95" s="173" t="s">
        <v>172</v>
      </c>
      <c r="E95" s="174" t="s">
        <v>213</v>
      </c>
      <c r="F95" s="175" t="s">
        <v>214</v>
      </c>
      <c r="G95" s="176" t="s">
        <v>208</v>
      </c>
      <c r="H95" s="177">
        <v>2</v>
      </c>
      <c r="I95" s="178"/>
      <c r="J95" s="179">
        <f t="shared" si="0"/>
        <v>0</v>
      </c>
      <c r="K95" s="175" t="s">
        <v>176</v>
      </c>
      <c r="L95" s="37"/>
      <c r="M95" s="180" t="s">
        <v>1</v>
      </c>
      <c r="N95" s="181" t="s">
        <v>44</v>
      </c>
      <c r="O95" s="59"/>
      <c r="P95" s="182">
        <f t="shared" si="1"/>
        <v>0</v>
      </c>
      <c r="Q95" s="182">
        <v>0</v>
      </c>
      <c r="R95" s="182">
        <f t="shared" si="2"/>
        <v>0</v>
      </c>
      <c r="S95" s="182">
        <v>0</v>
      </c>
      <c r="T95" s="183">
        <f t="shared" si="3"/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199</v>
      </c>
      <c r="BM95" s="16" t="s">
        <v>2257</v>
      </c>
    </row>
    <row r="96" spans="2:65" s="1" customFormat="1" ht="16.5" customHeight="1">
      <c r="B96" s="33"/>
      <c r="C96" s="173" t="s">
        <v>108</v>
      </c>
      <c r="D96" s="173" t="s">
        <v>172</v>
      </c>
      <c r="E96" s="174" t="s">
        <v>287</v>
      </c>
      <c r="F96" s="175" t="s">
        <v>288</v>
      </c>
      <c r="G96" s="176" t="s">
        <v>208</v>
      </c>
      <c r="H96" s="177">
        <v>9.1999999999999993</v>
      </c>
      <c r="I96" s="178"/>
      <c r="J96" s="179">
        <f t="shared" si="0"/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 t="shared" si="1"/>
        <v>0</v>
      </c>
      <c r="Q96" s="182">
        <v>0</v>
      </c>
      <c r="R96" s="182">
        <f t="shared" si="2"/>
        <v>0</v>
      </c>
      <c r="S96" s="182">
        <v>0</v>
      </c>
      <c r="T96" s="183">
        <f t="shared" si="3"/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199</v>
      </c>
      <c r="BM96" s="16" t="s">
        <v>2258</v>
      </c>
    </row>
    <row r="97" spans="2:65" s="1" customFormat="1" ht="16.5" customHeight="1">
      <c r="B97" s="33"/>
      <c r="C97" s="173" t="s">
        <v>111</v>
      </c>
      <c r="D97" s="173" t="s">
        <v>172</v>
      </c>
      <c r="E97" s="174" t="s">
        <v>218</v>
      </c>
      <c r="F97" s="175" t="s">
        <v>219</v>
      </c>
      <c r="G97" s="176" t="s">
        <v>208</v>
      </c>
      <c r="H97" s="177">
        <v>2</v>
      </c>
      <c r="I97" s="178"/>
      <c r="J97" s="179">
        <f t="shared" si="0"/>
        <v>0</v>
      </c>
      <c r="K97" s="175" t="s">
        <v>176</v>
      </c>
      <c r="L97" s="37"/>
      <c r="M97" s="180" t="s">
        <v>1</v>
      </c>
      <c r="N97" s="181" t="s">
        <v>44</v>
      </c>
      <c r="O97" s="59"/>
      <c r="P97" s="182">
        <f t="shared" si="1"/>
        <v>0</v>
      </c>
      <c r="Q97" s="182">
        <v>0</v>
      </c>
      <c r="R97" s="182">
        <f t="shared" si="2"/>
        <v>0</v>
      </c>
      <c r="S97" s="182">
        <v>0</v>
      </c>
      <c r="T97" s="183">
        <f t="shared" si="3"/>
        <v>0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199</v>
      </c>
      <c r="BM97" s="16" t="s">
        <v>2259</v>
      </c>
    </row>
    <row r="98" spans="2:65" s="1" customFormat="1" ht="16.5" customHeight="1">
      <c r="B98" s="33"/>
      <c r="C98" s="173" t="s">
        <v>114</v>
      </c>
      <c r="D98" s="173" t="s">
        <v>172</v>
      </c>
      <c r="E98" s="174" t="s">
        <v>222</v>
      </c>
      <c r="F98" s="175" t="s">
        <v>223</v>
      </c>
      <c r="G98" s="176" t="s">
        <v>224</v>
      </c>
      <c r="H98" s="177">
        <v>3.4</v>
      </c>
      <c r="I98" s="178"/>
      <c r="J98" s="179">
        <f t="shared" si="0"/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 t="shared" si="1"/>
        <v>0</v>
      </c>
      <c r="Q98" s="182">
        <v>0</v>
      </c>
      <c r="R98" s="182">
        <f t="shared" si="2"/>
        <v>0</v>
      </c>
      <c r="S98" s="182">
        <v>0</v>
      </c>
      <c r="T98" s="183">
        <f t="shared" si="3"/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199</v>
      </c>
      <c r="BM98" s="16" t="s">
        <v>2260</v>
      </c>
    </row>
    <row r="99" spans="2:65" s="11" customFormat="1" ht="11.25">
      <c r="B99" s="190"/>
      <c r="C99" s="191"/>
      <c r="D99" s="185" t="s">
        <v>201</v>
      </c>
      <c r="E99" s="192" t="s">
        <v>1</v>
      </c>
      <c r="F99" s="193" t="s">
        <v>2261</v>
      </c>
      <c r="G99" s="191"/>
      <c r="H99" s="194">
        <v>3.4</v>
      </c>
      <c r="I99" s="195"/>
      <c r="J99" s="191"/>
      <c r="K99" s="191"/>
      <c r="L99" s="196"/>
      <c r="M99" s="197"/>
      <c r="N99" s="198"/>
      <c r="O99" s="198"/>
      <c r="P99" s="198"/>
      <c r="Q99" s="198"/>
      <c r="R99" s="198"/>
      <c r="S99" s="198"/>
      <c r="T99" s="199"/>
      <c r="AT99" s="200" t="s">
        <v>201</v>
      </c>
      <c r="AU99" s="200" t="s">
        <v>83</v>
      </c>
      <c r="AV99" s="11" t="s">
        <v>83</v>
      </c>
      <c r="AW99" s="11" t="s">
        <v>34</v>
      </c>
      <c r="AX99" s="11" t="s">
        <v>81</v>
      </c>
      <c r="AY99" s="200" t="s">
        <v>169</v>
      </c>
    </row>
    <row r="100" spans="2:65" s="1" customFormat="1" ht="16.5" customHeight="1">
      <c r="B100" s="33"/>
      <c r="C100" s="173" t="s">
        <v>117</v>
      </c>
      <c r="D100" s="173" t="s">
        <v>172</v>
      </c>
      <c r="E100" s="174" t="s">
        <v>293</v>
      </c>
      <c r="F100" s="175" t="s">
        <v>294</v>
      </c>
      <c r="G100" s="176" t="s">
        <v>208</v>
      </c>
      <c r="H100" s="177">
        <v>9.1999999999999993</v>
      </c>
      <c r="I100" s="178"/>
      <c r="J100" s="179">
        <f>ROUND(I100*H100,2)</f>
        <v>0</v>
      </c>
      <c r="K100" s="175" t="s">
        <v>176</v>
      </c>
      <c r="L100" s="37"/>
      <c r="M100" s="180" t="s">
        <v>1</v>
      </c>
      <c r="N100" s="181" t="s">
        <v>44</v>
      </c>
      <c r="O100" s="59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AR100" s="16" t="s">
        <v>199</v>
      </c>
      <c r="AT100" s="16" t="s">
        <v>172</v>
      </c>
      <c r="AU100" s="16" t="s">
        <v>83</v>
      </c>
      <c r="AY100" s="16" t="s">
        <v>169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6" t="s">
        <v>81</v>
      </c>
      <c r="BK100" s="184">
        <f>ROUND(I100*H100,2)</f>
        <v>0</v>
      </c>
      <c r="BL100" s="16" t="s">
        <v>199</v>
      </c>
      <c r="BM100" s="16" t="s">
        <v>2262</v>
      </c>
    </row>
    <row r="101" spans="2:65" s="10" customFormat="1" ht="22.9" customHeight="1">
      <c r="B101" s="157"/>
      <c r="C101" s="158"/>
      <c r="D101" s="159" t="s">
        <v>72</v>
      </c>
      <c r="E101" s="171" t="s">
        <v>199</v>
      </c>
      <c r="F101" s="171" t="s">
        <v>1173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SUM(P102:P104)</f>
        <v>0</v>
      </c>
      <c r="Q101" s="165"/>
      <c r="R101" s="166">
        <f>SUM(R102:R104)</f>
        <v>6.9999999999999988E-4</v>
      </c>
      <c r="S101" s="165"/>
      <c r="T101" s="167">
        <f>SUM(T102:T104)</f>
        <v>0</v>
      </c>
      <c r="AR101" s="168" t="s">
        <v>81</v>
      </c>
      <c r="AT101" s="169" t="s">
        <v>72</v>
      </c>
      <c r="AU101" s="169" t="s">
        <v>81</v>
      </c>
      <c r="AY101" s="168" t="s">
        <v>169</v>
      </c>
      <c r="BK101" s="170">
        <f>SUM(BK102:BK104)</f>
        <v>0</v>
      </c>
    </row>
    <row r="102" spans="2:65" s="1" customFormat="1" ht="16.5" customHeight="1">
      <c r="B102" s="33"/>
      <c r="C102" s="173" t="s">
        <v>120</v>
      </c>
      <c r="D102" s="173" t="s">
        <v>172</v>
      </c>
      <c r="E102" s="174" t="s">
        <v>1174</v>
      </c>
      <c r="F102" s="175" t="s">
        <v>1175</v>
      </c>
      <c r="G102" s="176" t="s">
        <v>208</v>
      </c>
      <c r="H102" s="177">
        <v>2</v>
      </c>
      <c r="I102" s="178"/>
      <c r="J102" s="179">
        <f>ROUND(I102*H102,2)</f>
        <v>0</v>
      </c>
      <c r="K102" s="175" t="s">
        <v>176</v>
      </c>
      <c r="L102" s="37"/>
      <c r="M102" s="180" t="s">
        <v>1</v>
      </c>
      <c r="N102" s="181" t="s">
        <v>44</v>
      </c>
      <c r="O102" s="59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AR102" s="16" t="s">
        <v>199</v>
      </c>
      <c r="AT102" s="16" t="s">
        <v>172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2263</v>
      </c>
    </row>
    <row r="103" spans="2:65" s="1" customFormat="1" ht="16.5" customHeight="1">
      <c r="B103" s="33"/>
      <c r="C103" s="239" t="s">
        <v>8</v>
      </c>
      <c r="D103" s="239" t="s">
        <v>447</v>
      </c>
      <c r="E103" s="240" t="s">
        <v>2264</v>
      </c>
      <c r="F103" s="241" t="s">
        <v>2265</v>
      </c>
      <c r="G103" s="242" t="s">
        <v>301</v>
      </c>
      <c r="H103" s="243">
        <v>5</v>
      </c>
      <c r="I103" s="244"/>
      <c r="J103" s="245">
        <f>ROUND(I103*H103,2)</f>
        <v>0</v>
      </c>
      <c r="K103" s="241" t="s">
        <v>176</v>
      </c>
      <c r="L103" s="246"/>
      <c r="M103" s="247" t="s">
        <v>1</v>
      </c>
      <c r="N103" s="248" t="s">
        <v>44</v>
      </c>
      <c r="O103" s="59"/>
      <c r="P103" s="182">
        <f>O103*H103</f>
        <v>0</v>
      </c>
      <c r="Q103" s="182">
        <v>6.9999999999999994E-5</v>
      </c>
      <c r="R103" s="182">
        <f>Q103*H103</f>
        <v>3.4999999999999994E-4</v>
      </c>
      <c r="S103" s="182">
        <v>0</v>
      </c>
      <c r="T103" s="183">
        <f>S103*H103</f>
        <v>0</v>
      </c>
      <c r="AR103" s="16" t="s">
        <v>233</v>
      </c>
      <c r="AT103" s="16" t="s">
        <v>447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2266</v>
      </c>
    </row>
    <row r="104" spans="2:65" s="1" customFormat="1" ht="16.5" customHeight="1">
      <c r="B104" s="33"/>
      <c r="C104" s="239" t="s">
        <v>125</v>
      </c>
      <c r="D104" s="239" t="s">
        <v>447</v>
      </c>
      <c r="E104" s="240" t="s">
        <v>2267</v>
      </c>
      <c r="F104" s="241" t="s">
        <v>2268</v>
      </c>
      <c r="G104" s="242" t="s">
        <v>301</v>
      </c>
      <c r="H104" s="243">
        <v>5</v>
      </c>
      <c r="I104" s="244"/>
      <c r="J104" s="245">
        <f>ROUND(I104*H104,2)</f>
        <v>0</v>
      </c>
      <c r="K104" s="241" t="s">
        <v>1</v>
      </c>
      <c r="L104" s="246"/>
      <c r="M104" s="247" t="s">
        <v>1</v>
      </c>
      <c r="N104" s="248" t="s">
        <v>44</v>
      </c>
      <c r="O104" s="59"/>
      <c r="P104" s="182">
        <f>O104*H104</f>
        <v>0</v>
      </c>
      <c r="Q104" s="182">
        <v>6.9999999999999994E-5</v>
      </c>
      <c r="R104" s="182">
        <f>Q104*H104</f>
        <v>3.4999999999999994E-4</v>
      </c>
      <c r="S104" s="182">
        <v>0</v>
      </c>
      <c r="T104" s="183">
        <f>S104*H104</f>
        <v>0</v>
      </c>
      <c r="AR104" s="16" t="s">
        <v>233</v>
      </c>
      <c r="AT104" s="16" t="s">
        <v>447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2269</v>
      </c>
    </row>
    <row r="105" spans="2:65" s="10" customFormat="1" ht="22.9" customHeight="1">
      <c r="B105" s="157"/>
      <c r="C105" s="158"/>
      <c r="D105" s="159" t="s">
        <v>72</v>
      </c>
      <c r="E105" s="171" t="s">
        <v>233</v>
      </c>
      <c r="F105" s="171" t="s">
        <v>2220</v>
      </c>
      <c r="G105" s="158"/>
      <c r="H105" s="158"/>
      <c r="I105" s="161"/>
      <c r="J105" s="172">
        <f>BK105</f>
        <v>0</v>
      </c>
      <c r="K105" s="158"/>
      <c r="L105" s="163"/>
      <c r="M105" s="164"/>
      <c r="N105" s="165"/>
      <c r="O105" s="165"/>
      <c r="P105" s="166">
        <f>SUM(P106:P128)</f>
        <v>0</v>
      </c>
      <c r="Q105" s="165"/>
      <c r="R105" s="166">
        <f>SUM(R106:R128)</f>
        <v>2.7076599999999997</v>
      </c>
      <c r="S105" s="165"/>
      <c r="T105" s="167">
        <f>SUM(T106:T128)</f>
        <v>0</v>
      </c>
      <c r="AR105" s="168" t="s">
        <v>81</v>
      </c>
      <c r="AT105" s="169" t="s">
        <v>72</v>
      </c>
      <c r="AU105" s="169" t="s">
        <v>81</v>
      </c>
      <c r="AY105" s="168" t="s">
        <v>169</v>
      </c>
      <c r="BK105" s="170">
        <f>SUM(BK106:BK128)</f>
        <v>0</v>
      </c>
    </row>
    <row r="106" spans="2:65" s="1" customFormat="1" ht="16.5" customHeight="1">
      <c r="B106" s="33"/>
      <c r="C106" s="173" t="s">
        <v>128</v>
      </c>
      <c r="D106" s="173" t="s">
        <v>172</v>
      </c>
      <c r="E106" s="174" t="s">
        <v>2270</v>
      </c>
      <c r="F106" s="175" t="s">
        <v>2271</v>
      </c>
      <c r="G106" s="176" t="s">
        <v>301</v>
      </c>
      <c r="H106" s="177">
        <v>1</v>
      </c>
      <c r="I106" s="178"/>
      <c r="J106" s="179">
        <f t="shared" ref="J106:J128" si="10">ROUND(I106*H106,2)</f>
        <v>0</v>
      </c>
      <c r="K106" s="175" t="s">
        <v>176</v>
      </c>
      <c r="L106" s="37"/>
      <c r="M106" s="180" t="s">
        <v>1</v>
      </c>
      <c r="N106" s="181" t="s">
        <v>44</v>
      </c>
      <c r="O106" s="59"/>
      <c r="P106" s="182">
        <f t="shared" ref="P106:P128" si="11">O106*H106</f>
        <v>0</v>
      </c>
      <c r="Q106" s="182">
        <v>0</v>
      </c>
      <c r="R106" s="182">
        <f t="shared" ref="R106:R128" si="12">Q106*H106</f>
        <v>0</v>
      </c>
      <c r="S106" s="182">
        <v>0</v>
      </c>
      <c r="T106" s="183">
        <f t="shared" ref="T106:T128" si="13">S106*H106</f>
        <v>0</v>
      </c>
      <c r="AR106" s="16" t="s">
        <v>199</v>
      </c>
      <c r="AT106" s="16" t="s">
        <v>172</v>
      </c>
      <c r="AU106" s="16" t="s">
        <v>83</v>
      </c>
      <c r="AY106" s="16" t="s">
        <v>169</v>
      </c>
      <c r="BE106" s="184">
        <f t="shared" ref="BE106:BE128" si="14">IF(N106="základní",J106,0)</f>
        <v>0</v>
      </c>
      <c r="BF106" s="184">
        <f t="shared" ref="BF106:BF128" si="15">IF(N106="snížená",J106,0)</f>
        <v>0</v>
      </c>
      <c r="BG106" s="184">
        <f t="shared" ref="BG106:BG128" si="16">IF(N106="zákl. přenesená",J106,0)</f>
        <v>0</v>
      </c>
      <c r="BH106" s="184">
        <f t="shared" ref="BH106:BH128" si="17">IF(N106="sníž. přenesená",J106,0)</f>
        <v>0</v>
      </c>
      <c r="BI106" s="184">
        <f t="shared" ref="BI106:BI128" si="18">IF(N106="nulová",J106,0)</f>
        <v>0</v>
      </c>
      <c r="BJ106" s="16" t="s">
        <v>81</v>
      </c>
      <c r="BK106" s="184">
        <f t="shared" ref="BK106:BK128" si="19">ROUND(I106*H106,2)</f>
        <v>0</v>
      </c>
      <c r="BL106" s="16" t="s">
        <v>199</v>
      </c>
      <c r="BM106" s="16" t="s">
        <v>2272</v>
      </c>
    </row>
    <row r="107" spans="2:65" s="1" customFormat="1" ht="16.5" customHeight="1">
      <c r="B107" s="33"/>
      <c r="C107" s="239" t="s">
        <v>131</v>
      </c>
      <c r="D107" s="239" t="s">
        <v>447</v>
      </c>
      <c r="E107" s="240" t="s">
        <v>2273</v>
      </c>
      <c r="F107" s="241" t="s">
        <v>2274</v>
      </c>
      <c r="G107" s="242" t="s">
        <v>301</v>
      </c>
      <c r="H107" s="243">
        <v>1</v>
      </c>
      <c r="I107" s="244"/>
      <c r="J107" s="245">
        <f t="shared" si="10"/>
        <v>0</v>
      </c>
      <c r="K107" s="241" t="s">
        <v>1</v>
      </c>
      <c r="L107" s="246"/>
      <c r="M107" s="247" t="s">
        <v>1</v>
      </c>
      <c r="N107" s="248" t="s">
        <v>44</v>
      </c>
      <c r="O107" s="59"/>
      <c r="P107" s="182">
        <f t="shared" si="11"/>
        <v>0</v>
      </c>
      <c r="Q107" s="182">
        <v>1.77E-2</v>
      </c>
      <c r="R107" s="182">
        <f t="shared" si="12"/>
        <v>1.77E-2</v>
      </c>
      <c r="S107" s="182">
        <v>0</v>
      </c>
      <c r="T107" s="183">
        <f t="shared" si="13"/>
        <v>0</v>
      </c>
      <c r="AR107" s="16" t="s">
        <v>233</v>
      </c>
      <c r="AT107" s="16" t="s">
        <v>447</v>
      </c>
      <c r="AU107" s="16" t="s">
        <v>83</v>
      </c>
      <c r="AY107" s="16" t="s">
        <v>169</v>
      </c>
      <c r="BE107" s="184">
        <f t="shared" si="14"/>
        <v>0</v>
      </c>
      <c r="BF107" s="184">
        <f t="shared" si="15"/>
        <v>0</v>
      </c>
      <c r="BG107" s="184">
        <f t="shared" si="16"/>
        <v>0</v>
      </c>
      <c r="BH107" s="184">
        <f t="shared" si="17"/>
        <v>0</v>
      </c>
      <c r="BI107" s="184">
        <f t="shared" si="18"/>
        <v>0</v>
      </c>
      <c r="BJ107" s="16" t="s">
        <v>81</v>
      </c>
      <c r="BK107" s="184">
        <f t="shared" si="19"/>
        <v>0</v>
      </c>
      <c r="BL107" s="16" t="s">
        <v>199</v>
      </c>
      <c r="BM107" s="16" t="s">
        <v>2275</v>
      </c>
    </row>
    <row r="108" spans="2:65" s="1" customFormat="1" ht="16.5" customHeight="1">
      <c r="B108" s="33"/>
      <c r="C108" s="173" t="s">
        <v>134</v>
      </c>
      <c r="D108" s="173" t="s">
        <v>172</v>
      </c>
      <c r="E108" s="174" t="s">
        <v>2276</v>
      </c>
      <c r="F108" s="175" t="s">
        <v>2277</v>
      </c>
      <c r="G108" s="176" t="s">
        <v>444</v>
      </c>
      <c r="H108" s="177">
        <v>1</v>
      </c>
      <c r="I108" s="178"/>
      <c r="J108" s="179">
        <f t="shared" si="10"/>
        <v>0</v>
      </c>
      <c r="K108" s="175" t="s">
        <v>176</v>
      </c>
      <c r="L108" s="37"/>
      <c r="M108" s="180" t="s">
        <v>1</v>
      </c>
      <c r="N108" s="181" t="s">
        <v>44</v>
      </c>
      <c r="O108" s="59"/>
      <c r="P108" s="182">
        <f t="shared" si="11"/>
        <v>0</v>
      </c>
      <c r="Q108" s="182">
        <v>0</v>
      </c>
      <c r="R108" s="182">
        <f t="shared" si="12"/>
        <v>0</v>
      </c>
      <c r="S108" s="182">
        <v>0</v>
      </c>
      <c r="T108" s="183">
        <f t="shared" si="13"/>
        <v>0</v>
      </c>
      <c r="AR108" s="16" t="s">
        <v>199</v>
      </c>
      <c r="AT108" s="16" t="s">
        <v>172</v>
      </c>
      <c r="AU108" s="16" t="s">
        <v>83</v>
      </c>
      <c r="AY108" s="16" t="s">
        <v>169</v>
      </c>
      <c r="BE108" s="184">
        <f t="shared" si="14"/>
        <v>0</v>
      </c>
      <c r="BF108" s="184">
        <f t="shared" si="15"/>
        <v>0</v>
      </c>
      <c r="BG108" s="184">
        <f t="shared" si="16"/>
        <v>0</v>
      </c>
      <c r="BH108" s="184">
        <f t="shared" si="17"/>
        <v>0</v>
      </c>
      <c r="BI108" s="184">
        <f t="shared" si="18"/>
        <v>0</v>
      </c>
      <c r="BJ108" s="16" t="s">
        <v>81</v>
      </c>
      <c r="BK108" s="184">
        <f t="shared" si="19"/>
        <v>0</v>
      </c>
      <c r="BL108" s="16" t="s">
        <v>199</v>
      </c>
      <c r="BM108" s="16" t="s">
        <v>2278</v>
      </c>
    </row>
    <row r="109" spans="2:65" s="1" customFormat="1" ht="16.5" customHeight="1">
      <c r="B109" s="33"/>
      <c r="C109" s="239" t="s">
        <v>137</v>
      </c>
      <c r="D109" s="239" t="s">
        <v>447</v>
      </c>
      <c r="E109" s="240" t="s">
        <v>2279</v>
      </c>
      <c r="F109" s="241" t="s">
        <v>2280</v>
      </c>
      <c r="G109" s="242" t="s">
        <v>444</v>
      </c>
      <c r="H109" s="243">
        <v>1</v>
      </c>
      <c r="I109" s="244"/>
      <c r="J109" s="245">
        <f t="shared" si="10"/>
        <v>0</v>
      </c>
      <c r="K109" s="241" t="s">
        <v>176</v>
      </c>
      <c r="L109" s="246"/>
      <c r="M109" s="247" t="s">
        <v>1</v>
      </c>
      <c r="N109" s="248" t="s">
        <v>44</v>
      </c>
      <c r="O109" s="59"/>
      <c r="P109" s="182">
        <f t="shared" si="11"/>
        <v>0</v>
      </c>
      <c r="Q109" s="182">
        <v>1.49E-2</v>
      </c>
      <c r="R109" s="182">
        <f t="shared" si="12"/>
        <v>1.49E-2</v>
      </c>
      <c r="S109" s="182">
        <v>0</v>
      </c>
      <c r="T109" s="183">
        <f t="shared" si="13"/>
        <v>0</v>
      </c>
      <c r="AR109" s="16" t="s">
        <v>233</v>
      </c>
      <c r="AT109" s="16" t="s">
        <v>447</v>
      </c>
      <c r="AU109" s="16" t="s">
        <v>83</v>
      </c>
      <c r="AY109" s="16" t="s">
        <v>169</v>
      </c>
      <c r="BE109" s="184">
        <f t="shared" si="14"/>
        <v>0</v>
      </c>
      <c r="BF109" s="184">
        <f t="shared" si="15"/>
        <v>0</v>
      </c>
      <c r="BG109" s="184">
        <f t="shared" si="16"/>
        <v>0</v>
      </c>
      <c r="BH109" s="184">
        <f t="shared" si="17"/>
        <v>0</v>
      </c>
      <c r="BI109" s="184">
        <f t="shared" si="18"/>
        <v>0</v>
      </c>
      <c r="BJ109" s="16" t="s">
        <v>81</v>
      </c>
      <c r="BK109" s="184">
        <f t="shared" si="19"/>
        <v>0</v>
      </c>
      <c r="BL109" s="16" t="s">
        <v>199</v>
      </c>
      <c r="BM109" s="16" t="s">
        <v>2281</v>
      </c>
    </row>
    <row r="110" spans="2:65" s="1" customFormat="1" ht="16.5" customHeight="1">
      <c r="B110" s="33"/>
      <c r="C110" s="173" t="s">
        <v>7</v>
      </c>
      <c r="D110" s="173" t="s">
        <v>172</v>
      </c>
      <c r="E110" s="174" t="s">
        <v>2282</v>
      </c>
      <c r="F110" s="175" t="s">
        <v>2283</v>
      </c>
      <c r="G110" s="176" t="s">
        <v>301</v>
      </c>
      <c r="H110" s="177">
        <v>3.5</v>
      </c>
      <c r="I110" s="178"/>
      <c r="J110" s="179">
        <f t="shared" si="10"/>
        <v>0</v>
      </c>
      <c r="K110" s="175" t="s">
        <v>176</v>
      </c>
      <c r="L110" s="37"/>
      <c r="M110" s="180" t="s">
        <v>1</v>
      </c>
      <c r="N110" s="181" t="s">
        <v>44</v>
      </c>
      <c r="O110" s="59"/>
      <c r="P110" s="182">
        <f t="shared" si="11"/>
        <v>0</v>
      </c>
      <c r="Q110" s="182">
        <v>0</v>
      </c>
      <c r="R110" s="182">
        <f t="shared" si="12"/>
        <v>0</v>
      </c>
      <c r="S110" s="182">
        <v>0</v>
      </c>
      <c r="T110" s="183">
        <f t="shared" si="13"/>
        <v>0</v>
      </c>
      <c r="AR110" s="16" t="s">
        <v>199</v>
      </c>
      <c r="AT110" s="16" t="s">
        <v>172</v>
      </c>
      <c r="AU110" s="16" t="s">
        <v>83</v>
      </c>
      <c r="AY110" s="16" t="s">
        <v>169</v>
      </c>
      <c r="BE110" s="184">
        <f t="shared" si="14"/>
        <v>0</v>
      </c>
      <c r="BF110" s="184">
        <f t="shared" si="15"/>
        <v>0</v>
      </c>
      <c r="BG110" s="184">
        <f t="shared" si="16"/>
        <v>0</v>
      </c>
      <c r="BH110" s="184">
        <f t="shared" si="17"/>
        <v>0</v>
      </c>
      <c r="BI110" s="184">
        <f t="shared" si="18"/>
        <v>0</v>
      </c>
      <c r="BJ110" s="16" t="s">
        <v>81</v>
      </c>
      <c r="BK110" s="184">
        <f t="shared" si="19"/>
        <v>0</v>
      </c>
      <c r="BL110" s="16" t="s">
        <v>199</v>
      </c>
      <c r="BM110" s="16" t="s">
        <v>2284</v>
      </c>
    </row>
    <row r="111" spans="2:65" s="1" customFormat="1" ht="16.5" customHeight="1">
      <c r="B111" s="33"/>
      <c r="C111" s="239" t="s">
        <v>375</v>
      </c>
      <c r="D111" s="239" t="s">
        <v>447</v>
      </c>
      <c r="E111" s="240" t="s">
        <v>2285</v>
      </c>
      <c r="F111" s="241" t="s">
        <v>2286</v>
      </c>
      <c r="G111" s="242" t="s">
        <v>301</v>
      </c>
      <c r="H111" s="243">
        <v>3.5</v>
      </c>
      <c r="I111" s="244"/>
      <c r="J111" s="245">
        <f t="shared" si="10"/>
        <v>0</v>
      </c>
      <c r="K111" s="241" t="s">
        <v>176</v>
      </c>
      <c r="L111" s="246"/>
      <c r="M111" s="247" t="s">
        <v>1</v>
      </c>
      <c r="N111" s="248" t="s">
        <v>44</v>
      </c>
      <c r="O111" s="59"/>
      <c r="P111" s="182">
        <f t="shared" si="11"/>
        <v>0</v>
      </c>
      <c r="Q111" s="182">
        <v>1.06E-3</v>
      </c>
      <c r="R111" s="182">
        <f t="shared" si="12"/>
        <v>3.7099999999999998E-3</v>
      </c>
      <c r="S111" s="182">
        <v>0</v>
      </c>
      <c r="T111" s="183">
        <f t="shared" si="13"/>
        <v>0</v>
      </c>
      <c r="AR111" s="16" t="s">
        <v>233</v>
      </c>
      <c r="AT111" s="16" t="s">
        <v>447</v>
      </c>
      <c r="AU111" s="16" t="s">
        <v>83</v>
      </c>
      <c r="AY111" s="16" t="s">
        <v>169</v>
      </c>
      <c r="BE111" s="184">
        <f t="shared" si="14"/>
        <v>0</v>
      </c>
      <c r="BF111" s="184">
        <f t="shared" si="15"/>
        <v>0</v>
      </c>
      <c r="BG111" s="184">
        <f t="shared" si="16"/>
        <v>0</v>
      </c>
      <c r="BH111" s="184">
        <f t="shared" si="17"/>
        <v>0</v>
      </c>
      <c r="BI111" s="184">
        <f t="shared" si="18"/>
        <v>0</v>
      </c>
      <c r="BJ111" s="16" t="s">
        <v>81</v>
      </c>
      <c r="BK111" s="184">
        <f t="shared" si="19"/>
        <v>0</v>
      </c>
      <c r="BL111" s="16" t="s">
        <v>199</v>
      </c>
      <c r="BM111" s="16" t="s">
        <v>2287</v>
      </c>
    </row>
    <row r="112" spans="2:65" s="1" customFormat="1" ht="16.5" customHeight="1">
      <c r="B112" s="33"/>
      <c r="C112" s="173" t="s">
        <v>379</v>
      </c>
      <c r="D112" s="173" t="s">
        <v>172</v>
      </c>
      <c r="E112" s="174" t="s">
        <v>2288</v>
      </c>
      <c r="F112" s="175" t="s">
        <v>2289</v>
      </c>
      <c r="G112" s="176" t="s">
        <v>444</v>
      </c>
      <c r="H112" s="177">
        <v>1</v>
      </c>
      <c r="I112" s="178"/>
      <c r="J112" s="179">
        <f t="shared" si="10"/>
        <v>0</v>
      </c>
      <c r="K112" s="175" t="s">
        <v>176</v>
      </c>
      <c r="L112" s="37"/>
      <c r="M112" s="180" t="s">
        <v>1</v>
      </c>
      <c r="N112" s="181" t="s">
        <v>44</v>
      </c>
      <c r="O112" s="59"/>
      <c r="P112" s="182">
        <f t="shared" si="11"/>
        <v>0</v>
      </c>
      <c r="Q112" s="182">
        <v>1.65E-3</v>
      </c>
      <c r="R112" s="182">
        <f t="shared" si="12"/>
        <v>1.65E-3</v>
      </c>
      <c r="S112" s="182">
        <v>0</v>
      </c>
      <c r="T112" s="183">
        <f t="shared" si="13"/>
        <v>0</v>
      </c>
      <c r="AR112" s="16" t="s">
        <v>199</v>
      </c>
      <c r="AT112" s="16" t="s">
        <v>172</v>
      </c>
      <c r="AU112" s="16" t="s">
        <v>83</v>
      </c>
      <c r="AY112" s="16" t="s">
        <v>169</v>
      </c>
      <c r="BE112" s="184">
        <f t="shared" si="14"/>
        <v>0</v>
      </c>
      <c r="BF112" s="184">
        <f t="shared" si="15"/>
        <v>0</v>
      </c>
      <c r="BG112" s="184">
        <f t="shared" si="16"/>
        <v>0</v>
      </c>
      <c r="BH112" s="184">
        <f t="shared" si="17"/>
        <v>0</v>
      </c>
      <c r="BI112" s="184">
        <f t="shared" si="18"/>
        <v>0</v>
      </c>
      <c r="BJ112" s="16" t="s">
        <v>81</v>
      </c>
      <c r="BK112" s="184">
        <f t="shared" si="19"/>
        <v>0</v>
      </c>
      <c r="BL112" s="16" t="s">
        <v>199</v>
      </c>
      <c r="BM112" s="16" t="s">
        <v>2290</v>
      </c>
    </row>
    <row r="113" spans="2:65" s="1" customFormat="1" ht="16.5" customHeight="1">
      <c r="B113" s="33"/>
      <c r="C113" s="239" t="s">
        <v>383</v>
      </c>
      <c r="D113" s="239" t="s">
        <v>447</v>
      </c>
      <c r="E113" s="240" t="s">
        <v>2291</v>
      </c>
      <c r="F113" s="241" t="s">
        <v>2292</v>
      </c>
      <c r="G113" s="242" t="s">
        <v>444</v>
      </c>
      <c r="H113" s="243">
        <v>1</v>
      </c>
      <c r="I113" s="244"/>
      <c r="J113" s="245">
        <f t="shared" si="10"/>
        <v>0</v>
      </c>
      <c r="K113" s="241" t="s">
        <v>176</v>
      </c>
      <c r="L113" s="246"/>
      <c r="M113" s="247" t="s">
        <v>1</v>
      </c>
      <c r="N113" s="248" t="s">
        <v>44</v>
      </c>
      <c r="O113" s="59"/>
      <c r="P113" s="182">
        <f t="shared" si="11"/>
        <v>0</v>
      </c>
      <c r="Q113" s="182">
        <v>2.3E-2</v>
      </c>
      <c r="R113" s="182">
        <f t="shared" si="12"/>
        <v>2.3E-2</v>
      </c>
      <c r="S113" s="182">
        <v>0</v>
      </c>
      <c r="T113" s="183">
        <f t="shared" si="13"/>
        <v>0</v>
      </c>
      <c r="AR113" s="16" t="s">
        <v>233</v>
      </c>
      <c r="AT113" s="16" t="s">
        <v>447</v>
      </c>
      <c r="AU113" s="16" t="s">
        <v>83</v>
      </c>
      <c r="AY113" s="16" t="s">
        <v>169</v>
      </c>
      <c r="BE113" s="184">
        <f t="shared" si="14"/>
        <v>0</v>
      </c>
      <c r="BF113" s="184">
        <f t="shared" si="15"/>
        <v>0</v>
      </c>
      <c r="BG113" s="184">
        <f t="shared" si="16"/>
        <v>0</v>
      </c>
      <c r="BH113" s="184">
        <f t="shared" si="17"/>
        <v>0</v>
      </c>
      <c r="BI113" s="184">
        <f t="shared" si="18"/>
        <v>0</v>
      </c>
      <c r="BJ113" s="16" t="s">
        <v>81</v>
      </c>
      <c r="BK113" s="184">
        <f t="shared" si="19"/>
        <v>0</v>
      </c>
      <c r="BL113" s="16" t="s">
        <v>199</v>
      </c>
      <c r="BM113" s="16" t="s">
        <v>2293</v>
      </c>
    </row>
    <row r="114" spans="2:65" s="1" customFormat="1" ht="16.5" customHeight="1">
      <c r="B114" s="33"/>
      <c r="C114" s="173" t="s">
        <v>400</v>
      </c>
      <c r="D114" s="173" t="s">
        <v>172</v>
      </c>
      <c r="E114" s="174" t="s">
        <v>2294</v>
      </c>
      <c r="F114" s="175" t="s">
        <v>2295</v>
      </c>
      <c r="G114" s="176" t="s">
        <v>444</v>
      </c>
      <c r="H114" s="177">
        <v>1</v>
      </c>
      <c r="I114" s="178"/>
      <c r="J114" s="179">
        <f t="shared" si="10"/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 t="shared" si="11"/>
        <v>0</v>
      </c>
      <c r="Q114" s="182">
        <v>3.4000000000000002E-4</v>
      </c>
      <c r="R114" s="182">
        <f t="shared" si="12"/>
        <v>3.4000000000000002E-4</v>
      </c>
      <c r="S114" s="182">
        <v>0</v>
      </c>
      <c r="T114" s="183">
        <f t="shared" si="13"/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 t="shared" si="14"/>
        <v>0</v>
      </c>
      <c r="BF114" s="184">
        <f t="shared" si="15"/>
        <v>0</v>
      </c>
      <c r="BG114" s="184">
        <f t="shared" si="16"/>
        <v>0</v>
      </c>
      <c r="BH114" s="184">
        <f t="shared" si="17"/>
        <v>0</v>
      </c>
      <c r="BI114" s="184">
        <f t="shared" si="18"/>
        <v>0</v>
      </c>
      <c r="BJ114" s="16" t="s">
        <v>81</v>
      </c>
      <c r="BK114" s="184">
        <f t="shared" si="19"/>
        <v>0</v>
      </c>
      <c r="BL114" s="16" t="s">
        <v>199</v>
      </c>
      <c r="BM114" s="16" t="s">
        <v>2296</v>
      </c>
    </row>
    <row r="115" spans="2:65" s="1" customFormat="1" ht="16.5" customHeight="1">
      <c r="B115" s="33"/>
      <c r="C115" s="239" t="s">
        <v>407</v>
      </c>
      <c r="D115" s="239" t="s">
        <v>447</v>
      </c>
      <c r="E115" s="240" t="s">
        <v>2297</v>
      </c>
      <c r="F115" s="241" t="s">
        <v>2298</v>
      </c>
      <c r="G115" s="242" t="s">
        <v>444</v>
      </c>
      <c r="H115" s="243">
        <v>1</v>
      </c>
      <c r="I115" s="244"/>
      <c r="J115" s="245">
        <f t="shared" si="10"/>
        <v>0</v>
      </c>
      <c r="K115" s="241" t="s">
        <v>176</v>
      </c>
      <c r="L115" s="246"/>
      <c r="M115" s="247" t="s">
        <v>1</v>
      </c>
      <c r="N115" s="248" t="s">
        <v>44</v>
      </c>
      <c r="O115" s="59"/>
      <c r="P115" s="182">
        <f t="shared" si="11"/>
        <v>0</v>
      </c>
      <c r="Q115" s="182">
        <v>8.7999999999999995E-2</v>
      </c>
      <c r="R115" s="182">
        <f t="shared" si="12"/>
        <v>8.7999999999999995E-2</v>
      </c>
      <c r="S115" s="182">
        <v>0</v>
      </c>
      <c r="T115" s="183">
        <f t="shared" si="13"/>
        <v>0</v>
      </c>
      <c r="AR115" s="16" t="s">
        <v>233</v>
      </c>
      <c r="AT115" s="16" t="s">
        <v>447</v>
      </c>
      <c r="AU115" s="16" t="s">
        <v>83</v>
      </c>
      <c r="AY115" s="16" t="s">
        <v>169</v>
      </c>
      <c r="BE115" s="184">
        <f t="shared" si="14"/>
        <v>0</v>
      </c>
      <c r="BF115" s="184">
        <f t="shared" si="15"/>
        <v>0</v>
      </c>
      <c r="BG115" s="184">
        <f t="shared" si="16"/>
        <v>0</v>
      </c>
      <c r="BH115" s="184">
        <f t="shared" si="17"/>
        <v>0</v>
      </c>
      <c r="BI115" s="184">
        <f t="shared" si="18"/>
        <v>0</v>
      </c>
      <c r="BJ115" s="16" t="s">
        <v>81</v>
      </c>
      <c r="BK115" s="184">
        <f t="shared" si="19"/>
        <v>0</v>
      </c>
      <c r="BL115" s="16" t="s">
        <v>199</v>
      </c>
      <c r="BM115" s="16" t="s">
        <v>2299</v>
      </c>
    </row>
    <row r="116" spans="2:65" s="1" customFormat="1" ht="16.5" customHeight="1">
      <c r="B116" s="33"/>
      <c r="C116" s="239" t="s">
        <v>413</v>
      </c>
      <c r="D116" s="239" t="s">
        <v>447</v>
      </c>
      <c r="E116" s="240" t="s">
        <v>2300</v>
      </c>
      <c r="F116" s="241" t="s">
        <v>2301</v>
      </c>
      <c r="G116" s="242" t="s">
        <v>444</v>
      </c>
      <c r="H116" s="243">
        <v>1</v>
      </c>
      <c r="I116" s="244"/>
      <c r="J116" s="245">
        <f t="shared" si="10"/>
        <v>0</v>
      </c>
      <c r="K116" s="241" t="s">
        <v>176</v>
      </c>
      <c r="L116" s="246"/>
      <c r="M116" s="247" t="s">
        <v>1</v>
      </c>
      <c r="N116" s="248" t="s">
        <v>44</v>
      </c>
      <c r="O116" s="59"/>
      <c r="P116" s="182">
        <f t="shared" si="11"/>
        <v>0</v>
      </c>
      <c r="Q116" s="182">
        <v>4.4999999999999997E-3</v>
      </c>
      <c r="R116" s="182">
        <f t="shared" si="12"/>
        <v>4.4999999999999997E-3</v>
      </c>
      <c r="S116" s="182">
        <v>0</v>
      </c>
      <c r="T116" s="183">
        <f t="shared" si="13"/>
        <v>0</v>
      </c>
      <c r="AR116" s="16" t="s">
        <v>233</v>
      </c>
      <c r="AT116" s="16" t="s">
        <v>447</v>
      </c>
      <c r="AU116" s="16" t="s">
        <v>83</v>
      </c>
      <c r="AY116" s="16" t="s">
        <v>169</v>
      </c>
      <c r="BE116" s="184">
        <f t="shared" si="14"/>
        <v>0</v>
      </c>
      <c r="BF116" s="184">
        <f t="shared" si="15"/>
        <v>0</v>
      </c>
      <c r="BG116" s="184">
        <f t="shared" si="16"/>
        <v>0</v>
      </c>
      <c r="BH116" s="184">
        <f t="shared" si="17"/>
        <v>0</v>
      </c>
      <c r="BI116" s="184">
        <f t="shared" si="18"/>
        <v>0</v>
      </c>
      <c r="BJ116" s="16" t="s">
        <v>81</v>
      </c>
      <c r="BK116" s="184">
        <f t="shared" si="19"/>
        <v>0</v>
      </c>
      <c r="BL116" s="16" t="s">
        <v>199</v>
      </c>
      <c r="BM116" s="16" t="s">
        <v>2302</v>
      </c>
    </row>
    <row r="117" spans="2:65" s="1" customFormat="1" ht="16.5" customHeight="1">
      <c r="B117" s="33"/>
      <c r="C117" s="173" t="s">
        <v>418</v>
      </c>
      <c r="D117" s="173" t="s">
        <v>172</v>
      </c>
      <c r="E117" s="174" t="s">
        <v>2303</v>
      </c>
      <c r="F117" s="175" t="s">
        <v>2304</v>
      </c>
      <c r="G117" s="176" t="s">
        <v>444</v>
      </c>
      <c r="H117" s="177">
        <v>1</v>
      </c>
      <c r="I117" s="178"/>
      <c r="J117" s="179">
        <f t="shared" si="10"/>
        <v>0</v>
      </c>
      <c r="K117" s="175" t="s">
        <v>1</v>
      </c>
      <c r="L117" s="37"/>
      <c r="M117" s="180" t="s">
        <v>1</v>
      </c>
      <c r="N117" s="181" t="s">
        <v>44</v>
      </c>
      <c r="O117" s="59"/>
      <c r="P117" s="182">
        <f t="shared" si="11"/>
        <v>0</v>
      </c>
      <c r="Q117" s="182">
        <v>3.4000000000000002E-4</v>
      </c>
      <c r="R117" s="182">
        <f t="shared" si="12"/>
        <v>3.4000000000000002E-4</v>
      </c>
      <c r="S117" s="182">
        <v>0</v>
      </c>
      <c r="T117" s="183">
        <f t="shared" si="13"/>
        <v>0</v>
      </c>
      <c r="AR117" s="16" t="s">
        <v>199</v>
      </c>
      <c r="AT117" s="16" t="s">
        <v>172</v>
      </c>
      <c r="AU117" s="16" t="s">
        <v>83</v>
      </c>
      <c r="AY117" s="16" t="s">
        <v>169</v>
      </c>
      <c r="BE117" s="184">
        <f t="shared" si="14"/>
        <v>0</v>
      </c>
      <c r="BF117" s="184">
        <f t="shared" si="15"/>
        <v>0</v>
      </c>
      <c r="BG117" s="184">
        <f t="shared" si="16"/>
        <v>0</v>
      </c>
      <c r="BH117" s="184">
        <f t="shared" si="17"/>
        <v>0</v>
      </c>
      <c r="BI117" s="184">
        <f t="shared" si="18"/>
        <v>0</v>
      </c>
      <c r="BJ117" s="16" t="s">
        <v>81</v>
      </c>
      <c r="BK117" s="184">
        <f t="shared" si="19"/>
        <v>0</v>
      </c>
      <c r="BL117" s="16" t="s">
        <v>199</v>
      </c>
      <c r="BM117" s="16" t="s">
        <v>2305</v>
      </c>
    </row>
    <row r="118" spans="2:65" s="1" customFormat="1" ht="16.5" customHeight="1">
      <c r="B118" s="33"/>
      <c r="C118" s="173" t="s">
        <v>423</v>
      </c>
      <c r="D118" s="173" t="s">
        <v>172</v>
      </c>
      <c r="E118" s="174" t="s">
        <v>2306</v>
      </c>
      <c r="F118" s="175" t="s">
        <v>2307</v>
      </c>
      <c r="G118" s="176" t="s">
        <v>175</v>
      </c>
      <c r="H118" s="177">
        <v>1</v>
      </c>
      <c r="I118" s="178"/>
      <c r="J118" s="179">
        <f t="shared" si="10"/>
        <v>0</v>
      </c>
      <c r="K118" s="175" t="s">
        <v>1</v>
      </c>
      <c r="L118" s="37"/>
      <c r="M118" s="180" t="s">
        <v>1</v>
      </c>
      <c r="N118" s="181" t="s">
        <v>44</v>
      </c>
      <c r="O118" s="59"/>
      <c r="P118" s="182">
        <f t="shared" si="11"/>
        <v>0</v>
      </c>
      <c r="Q118" s="182">
        <v>0.1</v>
      </c>
      <c r="R118" s="182">
        <f t="shared" si="12"/>
        <v>0.1</v>
      </c>
      <c r="S118" s="182">
        <v>0</v>
      </c>
      <c r="T118" s="183">
        <f t="shared" si="13"/>
        <v>0</v>
      </c>
      <c r="AR118" s="16" t="s">
        <v>199</v>
      </c>
      <c r="AT118" s="16" t="s">
        <v>172</v>
      </c>
      <c r="AU118" s="16" t="s">
        <v>83</v>
      </c>
      <c r="AY118" s="16" t="s">
        <v>169</v>
      </c>
      <c r="BE118" s="184">
        <f t="shared" si="14"/>
        <v>0</v>
      </c>
      <c r="BF118" s="184">
        <f t="shared" si="15"/>
        <v>0</v>
      </c>
      <c r="BG118" s="184">
        <f t="shared" si="16"/>
        <v>0</v>
      </c>
      <c r="BH118" s="184">
        <f t="shared" si="17"/>
        <v>0</v>
      </c>
      <c r="BI118" s="184">
        <f t="shared" si="18"/>
        <v>0</v>
      </c>
      <c r="BJ118" s="16" t="s">
        <v>81</v>
      </c>
      <c r="BK118" s="184">
        <f t="shared" si="19"/>
        <v>0</v>
      </c>
      <c r="BL118" s="16" t="s">
        <v>199</v>
      </c>
      <c r="BM118" s="16" t="s">
        <v>2308</v>
      </c>
    </row>
    <row r="119" spans="2:65" s="1" customFormat="1" ht="16.5" customHeight="1">
      <c r="B119" s="33"/>
      <c r="C119" s="173" t="s">
        <v>427</v>
      </c>
      <c r="D119" s="173" t="s">
        <v>172</v>
      </c>
      <c r="E119" s="174" t="s">
        <v>2309</v>
      </c>
      <c r="F119" s="175" t="s">
        <v>2310</v>
      </c>
      <c r="G119" s="176" t="s">
        <v>175</v>
      </c>
      <c r="H119" s="177">
        <v>1</v>
      </c>
      <c r="I119" s="178"/>
      <c r="J119" s="179">
        <f t="shared" si="10"/>
        <v>0</v>
      </c>
      <c r="K119" s="175" t="s">
        <v>1</v>
      </c>
      <c r="L119" s="37"/>
      <c r="M119" s="180" t="s">
        <v>1</v>
      </c>
      <c r="N119" s="181" t="s">
        <v>44</v>
      </c>
      <c r="O119" s="59"/>
      <c r="P119" s="182">
        <f t="shared" si="11"/>
        <v>0</v>
      </c>
      <c r="Q119" s="182">
        <v>2</v>
      </c>
      <c r="R119" s="182">
        <f t="shared" si="12"/>
        <v>2</v>
      </c>
      <c r="S119" s="182">
        <v>0</v>
      </c>
      <c r="T119" s="183">
        <f t="shared" si="13"/>
        <v>0</v>
      </c>
      <c r="AR119" s="16" t="s">
        <v>199</v>
      </c>
      <c r="AT119" s="16" t="s">
        <v>172</v>
      </c>
      <c r="AU119" s="16" t="s">
        <v>83</v>
      </c>
      <c r="AY119" s="16" t="s">
        <v>169</v>
      </c>
      <c r="BE119" s="184">
        <f t="shared" si="14"/>
        <v>0</v>
      </c>
      <c r="BF119" s="184">
        <f t="shared" si="15"/>
        <v>0</v>
      </c>
      <c r="BG119" s="184">
        <f t="shared" si="16"/>
        <v>0</v>
      </c>
      <c r="BH119" s="184">
        <f t="shared" si="17"/>
        <v>0</v>
      </c>
      <c r="BI119" s="184">
        <f t="shared" si="18"/>
        <v>0</v>
      </c>
      <c r="BJ119" s="16" t="s">
        <v>81</v>
      </c>
      <c r="BK119" s="184">
        <f t="shared" si="19"/>
        <v>0</v>
      </c>
      <c r="BL119" s="16" t="s">
        <v>199</v>
      </c>
      <c r="BM119" s="16" t="s">
        <v>2311</v>
      </c>
    </row>
    <row r="120" spans="2:65" s="1" customFormat="1" ht="16.5" customHeight="1">
      <c r="B120" s="33"/>
      <c r="C120" s="173" t="s">
        <v>431</v>
      </c>
      <c r="D120" s="173" t="s">
        <v>172</v>
      </c>
      <c r="E120" s="174" t="s">
        <v>2312</v>
      </c>
      <c r="F120" s="175" t="s">
        <v>2313</v>
      </c>
      <c r="G120" s="176" t="s">
        <v>301</v>
      </c>
      <c r="H120" s="177">
        <v>3.5</v>
      </c>
      <c r="I120" s="178"/>
      <c r="J120" s="179">
        <f t="shared" si="10"/>
        <v>0</v>
      </c>
      <c r="K120" s="175" t="s">
        <v>176</v>
      </c>
      <c r="L120" s="37"/>
      <c r="M120" s="180" t="s">
        <v>1</v>
      </c>
      <c r="N120" s="181" t="s">
        <v>44</v>
      </c>
      <c r="O120" s="59"/>
      <c r="P120" s="182">
        <f t="shared" si="11"/>
        <v>0</v>
      </c>
      <c r="Q120" s="182">
        <v>0</v>
      </c>
      <c r="R120" s="182">
        <f t="shared" si="12"/>
        <v>0</v>
      </c>
      <c r="S120" s="182">
        <v>0</v>
      </c>
      <c r="T120" s="183">
        <f t="shared" si="13"/>
        <v>0</v>
      </c>
      <c r="AR120" s="16" t="s">
        <v>199</v>
      </c>
      <c r="AT120" s="16" t="s">
        <v>172</v>
      </c>
      <c r="AU120" s="16" t="s">
        <v>83</v>
      </c>
      <c r="AY120" s="16" t="s">
        <v>169</v>
      </c>
      <c r="BE120" s="184">
        <f t="shared" si="14"/>
        <v>0</v>
      </c>
      <c r="BF120" s="184">
        <f t="shared" si="15"/>
        <v>0</v>
      </c>
      <c r="BG120" s="184">
        <f t="shared" si="16"/>
        <v>0</v>
      </c>
      <c r="BH120" s="184">
        <f t="shared" si="17"/>
        <v>0</v>
      </c>
      <c r="BI120" s="184">
        <f t="shared" si="18"/>
        <v>0</v>
      </c>
      <c r="BJ120" s="16" t="s">
        <v>81</v>
      </c>
      <c r="BK120" s="184">
        <f t="shared" si="19"/>
        <v>0</v>
      </c>
      <c r="BL120" s="16" t="s">
        <v>199</v>
      </c>
      <c r="BM120" s="16" t="s">
        <v>2314</v>
      </c>
    </row>
    <row r="121" spans="2:65" s="1" customFormat="1" ht="16.5" customHeight="1">
      <c r="B121" s="33"/>
      <c r="C121" s="173" t="s">
        <v>435</v>
      </c>
      <c r="D121" s="173" t="s">
        <v>172</v>
      </c>
      <c r="E121" s="174" t="s">
        <v>2315</v>
      </c>
      <c r="F121" s="175" t="s">
        <v>2316</v>
      </c>
      <c r="G121" s="176" t="s">
        <v>301</v>
      </c>
      <c r="H121" s="177">
        <v>3.5</v>
      </c>
      <c r="I121" s="178"/>
      <c r="J121" s="179">
        <f t="shared" si="10"/>
        <v>0</v>
      </c>
      <c r="K121" s="175" t="s">
        <v>176</v>
      </c>
      <c r="L121" s="37"/>
      <c r="M121" s="180" t="s">
        <v>1</v>
      </c>
      <c r="N121" s="181" t="s">
        <v>44</v>
      </c>
      <c r="O121" s="59"/>
      <c r="P121" s="182">
        <f t="shared" si="11"/>
        <v>0</v>
      </c>
      <c r="Q121" s="182">
        <v>0</v>
      </c>
      <c r="R121" s="182">
        <f t="shared" si="12"/>
        <v>0</v>
      </c>
      <c r="S121" s="182">
        <v>0</v>
      </c>
      <c r="T121" s="183">
        <f t="shared" si="13"/>
        <v>0</v>
      </c>
      <c r="AR121" s="16" t="s">
        <v>199</v>
      </c>
      <c r="AT121" s="16" t="s">
        <v>172</v>
      </c>
      <c r="AU121" s="16" t="s">
        <v>83</v>
      </c>
      <c r="AY121" s="16" t="s">
        <v>169</v>
      </c>
      <c r="BE121" s="184">
        <f t="shared" si="14"/>
        <v>0</v>
      </c>
      <c r="BF121" s="184">
        <f t="shared" si="15"/>
        <v>0</v>
      </c>
      <c r="BG121" s="184">
        <f t="shared" si="16"/>
        <v>0</v>
      </c>
      <c r="BH121" s="184">
        <f t="shared" si="17"/>
        <v>0</v>
      </c>
      <c r="BI121" s="184">
        <f t="shared" si="18"/>
        <v>0</v>
      </c>
      <c r="BJ121" s="16" t="s">
        <v>81</v>
      </c>
      <c r="BK121" s="184">
        <f t="shared" si="19"/>
        <v>0</v>
      </c>
      <c r="BL121" s="16" t="s">
        <v>199</v>
      </c>
      <c r="BM121" s="16" t="s">
        <v>2317</v>
      </c>
    </row>
    <row r="122" spans="2:65" s="1" customFormat="1" ht="16.5" customHeight="1">
      <c r="B122" s="33"/>
      <c r="C122" s="173" t="s">
        <v>441</v>
      </c>
      <c r="D122" s="173" t="s">
        <v>172</v>
      </c>
      <c r="E122" s="174" t="s">
        <v>2318</v>
      </c>
      <c r="F122" s="175" t="s">
        <v>2319</v>
      </c>
      <c r="G122" s="176" t="s">
        <v>301</v>
      </c>
      <c r="H122" s="177">
        <v>1</v>
      </c>
      <c r="I122" s="178"/>
      <c r="J122" s="179">
        <f t="shared" si="10"/>
        <v>0</v>
      </c>
      <c r="K122" s="175" t="s">
        <v>176</v>
      </c>
      <c r="L122" s="37"/>
      <c r="M122" s="180" t="s">
        <v>1</v>
      </c>
      <c r="N122" s="181" t="s">
        <v>44</v>
      </c>
      <c r="O122" s="59"/>
      <c r="P122" s="182">
        <f t="shared" si="11"/>
        <v>0</v>
      </c>
      <c r="Q122" s="182">
        <v>0</v>
      </c>
      <c r="R122" s="182">
        <f t="shared" si="12"/>
        <v>0</v>
      </c>
      <c r="S122" s="182">
        <v>0</v>
      </c>
      <c r="T122" s="183">
        <f t="shared" si="13"/>
        <v>0</v>
      </c>
      <c r="AR122" s="16" t="s">
        <v>199</v>
      </c>
      <c r="AT122" s="16" t="s">
        <v>172</v>
      </c>
      <c r="AU122" s="16" t="s">
        <v>83</v>
      </c>
      <c r="AY122" s="16" t="s">
        <v>169</v>
      </c>
      <c r="BE122" s="184">
        <f t="shared" si="14"/>
        <v>0</v>
      </c>
      <c r="BF122" s="184">
        <f t="shared" si="15"/>
        <v>0</v>
      </c>
      <c r="BG122" s="184">
        <f t="shared" si="16"/>
        <v>0</v>
      </c>
      <c r="BH122" s="184">
        <f t="shared" si="17"/>
        <v>0</v>
      </c>
      <c r="BI122" s="184">
        <f t="shared" si="18"/>
        <v>0</v>
      </c>
      <c r="BJ122" s="16" t="s">
        <v>81</v>
      </c>
      <c r="BK122" s="184">
        <f t="shared" si="19"/>
        <v>0</v>
      </c>
      <c r="BL122" s="16" t="s">
        <v>199</v>
      </c>
      <c r="BM122" s="16" t="s">
        <v>2320</v>
      </c>
    </row>
    <row r="123" spans="2:65" s="1" customFormat="1" ht="16.5" customHeight="1">
      <c r="B123" s="33"/>
      <c r="C123" s="173" t="s">
        <v>446</v>
      </c>
      <c r="D123" s="173" t="s">
        <v>172</v>
      </c>
      <c r="E123" s="174" t="s">
        <v>2321</v>
      </c>
      <c r="F123" s="175" t="s">
        <v>2322</v>
      </c>
      <c r="G123" s="176" t="s">
        <v>301</v>
      </c>
      <c r="H123" s="177">
        <v>1</v>
      </c>
      <c r="I123" s="178"/>
      <c r="J123" s="179">
        <f t="shared" si="10"/>
        <v>0</v>
      </c>
      <c r="K123" s="175" t="s">
        <v>176</v>
      </c>
      <c r="L123" s="37"/>
      <c r="M123" s="180" t="s">
        <v>1</v>
      </c>
      <c r="N123" s="181" t="s">
        <v>44</v>
      </c>
      <c r="O123" s="59"/>
      <c r="P123" s="182">
        <f t="shared" si="11"/>
        <v>0</v>
      </c>
      <c r="Q123" s="182">
        <v>0</v>
      </c>
      <c r="R123" s="182">
        <f t="shared" si="12"/>
        <v>0</v>
      </c>
      <c r="S123" s="182">
        <v>0</v>
      </c>
      <c r="T123" s="183">
        <f t="shared" si="13"/>
        <v>0</v>
      </c>
      <c r="AR123" s="16" t="s">
        <v>199</v>
      </c>
      <c r="AT123" s="16" t="s">
        <v>172</v>
      </c>
      <c r="AU123" s="16" t="s">
        <v>83</v>
      </c>
      <c r="AY123" s="16" t="s">
        <v>169</v>
      </c>
      <c r="BE123" s="184">
        <f t="shared" si="14"/>
        <v>0</v>
      </c>
      <c r="BF123" s="184">
        <f t="shared" si="15"/>
        <v>0</v>
      </c>
      <c r="BG123" s="184">
        <f t="shared" si="16"/>
        <v>0</v>
      </c>
      <c r="BH123" s="184">
        <f t="shared" si="17"/>
        <v>0</v>
      </c>
      <c r="BI123" s="184">
        <f t="shared" si="18"/>
        <v>0</v>
      </c>
      <c r="BJ123" s="16" t="s">
        <v>81</v>
      </c>
      <c r="BK123" s="184">
        <f t="shared" si="19"/>
        <v>0</v>
      </c>
      <c r="BL123" s="16" t="s">
        <v>199</v>
      </c>
      <c r="BM123" s="16" t="s">
        <v>2323</v>
      </c>
    </row>
    <row r="124" spans="2:65" s="1" customFormat="1" ht="16.5" customHeight="1">
      <c r="B124" s="33"/>
      <c r="C124" s="173" t="s">
        <v>451</v>
      </c>
      <c r="D124" s="173" t="s">
        <v>172</v>
      </c>
      <c r="E124" s="174" t="s">
        <v>2324</v>
      </c>
      <c r="F124" s="175" t="s">
        <v>2325</v>
      </c>
      <c r="G124" s="176" t="s">
        <v>444</v>
      </c>
      <c r="H124" s="177">
        <v>1</v>
      </c>
      <c r="I124" s="178"/>
      <c r="J124" s="179">
        <f t="shared" si="10"/>
        <v>0</v>
      </c>
      <c r="K124" s="175" t="s">
        <v>176</v>
      </c>
      <c r="L124" s="37"/>
      <c r="M124" s="180" t="s">
        <v>1</v>
      </c>
      <c r="N124" s="181" t="s">
        <v>44</v>
      </c>
      <c r="O124" s="59"/>
      <c r="P124" s="182">
        <f t="shared" si="11"/>
        <v>0</v>
      </c>
      <c r="Q124" s="182">
        <v>6.3829999999999998E-2</v>
      </c>
      <c r="R124" s="182">
        <f t="shared" si="12"/>
        <v>6.3829999999999998E-2</v>
      </c>
      <c r="S124" s="182">
        <v>0</v>
      </c>
      <c r="T124" s="183">
        <f t="shared" si="13"/>
        <v>0</v>
      </c>
      <c r="AR124" s="16" t="s">
        <v>199</v>
      </c>
      <c r="AT124" s="16" t="s">
        <v>172</v>
      </c>
      <c r="AU124" s="16" t="s">
        <v>83</v>
      </c>
      <c r="AY124" s="16" t="s">
        <v>169</v>
      </c>
      <c r="BE124" s="184">
        <f t="shared" si="14"/>
        <v>0</v>
      </c>
      <c r="BF124" s="184">
        <f t="shared" si="15"/>
        <v>0</v>
      </c>
      <c r="BG124" s="184">
        <f t="shared" si="16"/>
        <v>0</v>
      </c>
      <c r="BH124" s="184">
        <f t="shared" si="17"/>
        <v>0</v>
      </c>
      <c r="BI124" s="184">
        <f t="shared" si="18"/>
        <v>0</v>
      </c>
      <c r="BJ124" s="16" t="s">
        <v>81</v>
      </c>
      <c r="BK124" s="184">
        <f t="shared" si="19"/>
        <v>0</v>
      </c>
      <c r="BL124" s="16" t="s">
        <v>199</v>
      </c>
      <c r="BM124" s="16" t="s">
        <v>2326</v>
      </c>
    </row>
    <row r="125" spans="2:65" s="1" customFormat="1" ht="16.5" customHeight="1">
      <c r="B125" s="33"/>
      <c r="C125" s="239" t="s">
        <v>455</v>
      </c>
      <c r="D125" s="239" t="s">
        <v>447</v>
      </c>
      <c r="E125" s="240" t="s">
        <v>2327</v>
      </c>
      <c r="F125" s="241" t="s">
        <v>2328</v>
      </c>
      <c r="G125" s="242" t="s">
        <v>444</v>
      </c>
      <c r="H125" s="243">
        <v>1</v>
      </c>
      <c r="I125" s="244"/>
      <c r="J125" s="245">
        <f t="shared" si="10"/>
        <v>0</v>
      </c>
      <c r="K125" s="241" t="s">
        <v>176</v>
      </c>
      <c r="L125" s="246"/>
      <c r="M125" s="247" t="s">
        <v>1</v>
      </c>
      <c r="N125" s="248" t="s">
        <v>44</v>
      </c>
      <c r="O125" s="59"/>
      <c r="P125" s="182">
        <f t="shared" si="11"/>
        <v>0</v>
      </c>
      <c r="Q125" s="182">
        <v>7.3000000000000001E-3</v>
      </c>
      <c r="R125" s="182">
        <f t="shared" si="12"/>
        <v>7.3000000000000001E-3</v>
      </c>
      <c r="S125" s="182">
        <v>0</v>
      </c>
      <c r="T125" s="183">
        <f t="shared" si="13"/>
        <v>0</v>
      </c>
      <c r="AR125" s="16" t="s">
        <v>233</v>
      </c>
      <c r="AT125" s="16" t="s">
        <v>447</v>
      </c>
      <c r="AU125" s="16" t="s">
        <v>83</v>
      </c>
      <c r="AY125" s="16" t="s">
        <v>169</v>
      </c>
      <c r="BE125" s="184">
        <f t="shared" si="14"/>
        <v>0</v>
      </c>
      <c r="BF125" s="184">
        <f t="shared" si="15"/>
        <v>0</v>
      </c>
      <c r="BG125" s="184">
        <f t="shared" si="16"/>
        <v>0</v>
      </c>
      <c r="BH125" s="184">
        <f t="shared" si="17"/>
        <v>0</v>
      </c>
      <c r="BI125" s="184">
        <f t="shared" si="18"/>
        <v>0</v>
      </c>
      <c r="BJ125" s="16" t="s">
        <v>81</v>
      </c>
      <c r="BK125" s="184">
        <f t="shared" si="19"/>
        <v>0</v>
      </c>
      <c r="BL125" s="16" t="s">
        <v>199</v>
      </c>
      <c r="BM125" s="16" t="s">
        <v>2329</v>
      </c>
    </row>
    <row r="126" spans="2:65" s="1" customFormat="1" ht="16.5" customHeight="1">
      <c r="B126" s="33"/>
      <c r="C126" s="173" t="s">
        <v>460</v>
      </c>
      <c r="D126" s="173" t="s">
        <v>172</v>
      </c>
      <c r="E126" s="174" t="s">
        <v>2330</v>
      </c>
      <c r="F126" s="175" t="s">
        <v>2331</v>
      </c>
      <c r="G126" s="176" t="s">
        <v>444</v>
      </c>
      <c r="H126" s="177">
        <v>1</v>
      </c>
      <c r="I126" s="178"/>
      <c r="J126" s="179">
        <f t="shared" si="10"/>
        <v>0</v>
      </c>
      <c r="K126" s="175" t="s">
        <v>176</v>
      </c>
      <c r="L126" s="37"/>
      <c r="M126" s="180" t="s">
        <v>1</v>
      </c>
      <c r="N126" s="181" t="s">
        <v>44</v>
      </c>
      <c r="O126" s="59"/>
      <c r="P126" s="182">
        <f t="shared" si="11"/>
        <v>0</v>
      </c>
      <c r="Q126" s="182">
        <v>0.12303</v>
      </c>
      <c r="R126" s="182">
        <f t="shared" si="12"/>
        <v>0.12303</v>
      </c>
      <c r="S126" s="182">
        <v>0</v>
      </c>
      <c r="T126" s="183">
        <f t="shared" si="13"/>
        <v>0</v>
      </c>
      <c r="AR126" s="16" t="s">
        <v>199</v>
      </c>
      <c r="AT126" s="16" t="s">
        <v>172</v>
      </c>
      <c r="AU126" s="16" t="s">
        <v>83</v>
      </c>
      <c r="AY126" s="16" t="s">
        <v>169</v>
      </c>
      <c r="BE126" s="184">
        <f t="shared" si="14"/>
        <v>0</v>
      </c>
      <c r="BF126" s="184">
        <f t="shared" si="15"/>
        <v>0</v>
      </c>
      <c r="BG126" s="184">
        <f t="shared" si="16"/>
        <v>0</v>
      </c>
      <c r="BH126" s="184">
        <f t="shared" si="17"/>
        <v>0</v>
      </c>
      <c r="BI126" s="184">
        <f t="shared" si="18"/>
        <v>0</v>
      </c>
      <c r="BJ126" s="16" t="s">
        <v>81</v>
      </c>
      <c r="BK126" s="184">
        <f t="shared" si="19"/>
        <v>0</v>
      </c>
      <c r="BL126" s="16" t="s">
        <v>199</v>
      </c>
      <c r="BM126" s="16" t="s">
        <v>2332</v>
      </c>
    </row>
    <row r="127" spans="2:65" s="1" customFormat="1" ht="16.5" customHeight="1">
      <c r="B127" s="33"/>
      <c r="C127" s="239" t="s">
        <v>464</v>
      </c>
      <c r="D127" s="239" t="s">
        <v>447</v>
      </c>
      <c r="E127" s="240" t="s">
        <v>2333</v>
      </c>
      <c r="F127" s="241" t="s">
        <v>2334</v>
      </c>
      <c r="G127" s="242" t="s">
        <v>444</v>
      </c>
      <c r="H127" s="243">
        <v>1</v>
      </c>
      <c r="I127" s="244"/>
      <c r="J127" s="245">
        <f t="shared" si="10"/>
        <v>0</v>
      </c>
      <c r="K127" s="241" t="s">
        <v>176</v>
      </c>
      <c r="L127" s="246"/>
      <c r="M127" s="247" t="s">
        <v>1</v>
      </c>
      <c r="N127" s="248" t="s">
        <v>44</v>
      </c>
      <c r="O127" s="59"/>
      <c r="P127" s="182">
        <f t="shared" si="11"/>
        <v>0</v>
      </c>
      <c r="Q127" s="182">
        <v>1.3299999999999999E-2</v>
      </c>
      <c r="R127" s="182">
        <f t="shared" si="12"/>
        <v>1.3299999999999999E-2</v>
      </c>
      <c r="S127" s="182">
        <v>0</v>
      </c>
      <c r="T127" s="183">
        <f t="shared" si="13"/>
        <v>0</v>
      </c>
      <c r="AR127" s="16" t="s">
        <v>233</v>
      </c>
      <c r="AT127" s="16" t="s">
        <v>447</v>
      </c>
      <c r="AU127" s="16" t="s">
        <v>83</v>
      </c>
      <c r="AY127" s="16" t="s">
        <v>169</v>
      </c>
      <c r="BE127" s="184">
        <f t="shared" si="14"/>
        <v>0</v>
      </c>
      <c r="BF127" s="184">
        <f t="shared" si="15"/>
        <v>0</v>
      </c>
      <c r="BG127" s="184">
        <f t="shared" si="16"/>
        <v>0</v>
      </c>
      <c r="BH127" s="184">
        <f t="shared" si="17"/>
        <v>0</v>
      </c>
      <c r="BI127" s="184">
        <f t="shared" si="18"/>
        <v>0</v>
      </c>
      <c r="BJ127" s="16" t="s">
        <v>81</v>
      </c>
      <c r="BK127" s="184">
        <f t="shared" si="19"/>
        <v>0</v>
      </c>
      <c r="BL127" s="16" t="s">
        <v>199</v>
      </c>
      <c r="BM127" s="16" t="s">
        <v>2335</v>
      </c>
    </row>
    <row r="128" spans="2:65" s="1" customFormat="1" ht="16.5" customHeight="1">
      <c r="B128" s="33"/>
      <c r="C128" s="173" t="s">
        <v>469</v>
      </c>
      <c r="D128" s="173" t="s">
        <v>172</v>
      </c>
      <c r="E128" s="174" t="s">
        <v>2336</v>
      </c>
      <c r="F128" s="175" t="s">
        <v>2337</v>
      </c>
      <c r="G128" s="176" t="s">
        <v>444</v>
      </c>
      <c r="H128" s="177">
        <v>2</v>
      </c>
      <c r="I128" s="178"/>
      <c r="J128" s="179">
        <f t="shared" si="10"/>
        <v>0</v>
      </c>
      <c r="K128" s="175" t="s">
        <v>1</v>
      </c>
      <c r="L128" s="37"/>
      <c r="M128" s="180" t="s">
        <v>1</v>
      </c>
      <c r="N128" s="181" t="s">
        <v>44</v>
      </c>
      <c r="O128" s="59"/>
      <c r="P128" s="182">
        <f t="shared" si="11"/>
        <v>0</v>
      </c>
      <c r="Q128" s="182">
        <v>0.12303</v>
      </c>
      <c r="R128" s="182">
        <f t="shared" si="12"/>
        <v>0.24606</v>
      </c>
      <c r="S128" s="182">
        <v>0</v>
      </c>
      <c r="T128" s="183">
        <f t="shared" si="13"/>
        <v>0</v>
      </c>
      <c r="AR128" s="16" t="s">
        <v>199</v>
      </c>
      <c r="AT128" s="16" t="s">
        <v>172</v>
      </c>
      <c r="AU128" s="16" t="s">
        <v>83</v>
      </c>
      <c r="AY128" s="16" t="s">
        <v>169</v>
      </c>
      <c r="BE128" s="184">
        <f t="shared" si="14"/>
        <v>0</v>
      </c>
      <c r="BF128" s="184">
        <f t="shared" si="15"/>
        <v>0</v>
      </c>
      <c r="BG128" s="184">
        <f t="shared" si="16"/>
        <v>0</v>
      </c>
      <c r="BH128" s="184">
        <f t="shared" si="17"/>
        <v>0</v>
      </c>
      <c r="BI128" s="184">
        <f t="shared" si="18"/>
        <v>0</v>
      </c>
      <c r="BJ128" s="16" t="s">
        <v>81</v>
      </c>
      <c r="BK128" s="184">
        <f t="shared" si="19"/>
        <v>0</v>
      </c>
      <c r="BL128" s="16" t="s">
        <v>199</v>
      </c>
      <c r="BM128" s="16" t="s">
        <v>2338</v>
      </c>
    </row>
    <row r="129" spans="2:65" s="10" customFormat="1" ht="22.9" customHeight="1">
      <c r="B129" s="157"/>
      <c r="C129" s="158"/>
      <c r="D129" s="159" t="s">
        <v>72</v>
      </c>
      <c r="E129" s="171" t="s">
        <v>474</v>
      </c>
      <c r="F129" s="171" t="s">
        <v>475</v>
      </c>
      <c r="G129" s="158"/>
      <c r="H129" s="158"/>
      <c r="I129" s="161"/>
      <c r="J129" s="172">
        <f>BK129</f>
        <v>0</v>
      </c>
      <c r="K129" s="158"/>
      <c r="L129" s="163"/>
      <c r="M129" s="164"/>
      <c r="N129" s="165"/>
      <c r="O129" s="165"/>
      <c r="P129" s="166">
        <f>P130</f>
        <v>0</v>
      </c>
      <c r="Q129" s="165"/>
      <c r="R129" s="166">
        <f>R130</f>
        <v>0</v>
      </c>
      <c r="S129" s="165"/>
      <c r="T129" s="167">
        <f>T130</f>
        <v>0</v>
      </c>
      <c r="AR129" s="168" t="s">
        <v>81</v>
      </c>
      <c r="AT129" s="169" t="s">
        <v>72</v>
      </c>
      <c r="AU129" s="169" t="s">
        <v>81</v>
      </c>
      <c r="AY129" s="168" t="s">
        <v>169</v>
      </c>
      <c r="BK129" s="170">
        <f>BK130</f>
        <v>0</v>
      </c>
    </row>
    <row r="130" spans="2:65" s="1" customFormat="1" ht="16.5" customHeight="1">
      <c r="B130" s="33"/>
      <c r="C130" s="173" t="s">
        <v>476</v>
      </c>
      <c r="D130" s="173" t="s">
        <v>172</v>
      </c>
      <c r="E130" s="174" t="s">
        <v>2236</v>
      </c>
      <c r="F130" s="175" t="s">
        <v>2237</v>
      </c>
      <c r="G130" s="176" t="s">
        <v>224</v>
      </c>
      <c r="H130" s="177">
        <v>3.05</v>
      </c>
      <c r="I130" s="178"/>
      <c r="J130" s="179">
        <f>ROUND(I130*H130,2)</f>
        <v>0</v>
      </c>
      <c r="K130" s="175" t="s">
        <v>1</v>
      </c>
      <c r="L130" s="37"/>
      <c r="M130" s="213" t="s">
        <v>1</v>
      </c>
      <c r="N130" s="214" t="s">
        <v>44</v>
      </c>
      <c r="O130" s="188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AR130" s="16" t="s">
        <v>199</v>
      </c>
      <c r="AT130" s="16" t="s">
        <v>172</v>
      </c>
      <c r="AU130" s="16" t="s">
        <v>83</v>
      </c>
      <c r="AY130" s="16" t="s">
        <v>169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6" t="s">
        <v>81</v>
      </c>
      <c r="BK130" s="184">
        <f>ROUND(I130*H130,2)</f>
        <v>0</v>
      </c>
      <c r="BL130" s="16" t="s">
        <v>199</v>
      </c>
      <c r="BM130" s="16" t="s">
        <v>2339</v>
      </c>
    </row>
    <row r="131" spans="2:65" s="1" customFormat="1" ht="6.95" customHeight="1">
      <c r="B131" s="45"/>
      <c r="C131" s="46"/>
      <c r="D131" s="46"/>
      <c r="E131" s="46"/>
      <c r="F131" s="46"/>
      <c r="G131" s="46"/>
      <c r="H131" s="46"/>
      <c r="I131" s="124"/>
      <c r="J131" s="46"/>
      <c r="K131" s="46"/>
      <c r="L131" s="37"/>
    </row>
  </sheetData>
  <sheetProtection algorithmName="SHA-512" hashValue="sQsDi03KXSgKn+QRHiq+rJ/nNrmKwDHwAiQhgPyuUTcAuzHQscanp/Q3cvWf6konFspmC6IRCdG7Xuq9+mm5fg==" saltValue="N8TagiONjtvsjBFX9SNvmTo+5rjs6mGr25L54ZDJo16COFgjzFZncCLxfxB/xLaMhJLi3p4ONJvTTg5lc3PvLA==" spinCount="100000" sheet="1" objects="1" scenarios="1" formatColumns="0" formatRows="0" autoFilter="0"/>
  <autoFilter ref="C83:K130" xr:uid="{00000000-0009-0000-0000-00000C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BM114"/>
  <sheetViews>
    <sheetView showGridLines="0" view="pageBreakPreview" topLeftCell="A86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119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2340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ROUND(J84,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ROUND((SUM(BE84:BE113)),  2)</f>
        <v>0</v>
      </c>
      <c r="I33" s="113">
        <v>0.21</v>
      </c>
      <c r="J33" s="112">
        <f>ROUND(((SUM(BE84:BE113))*I33),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ROUND((SUM(BF84:BF113)),  2)</f>
        <v>0</v>
      </c>
      <c r="I34" s="113">
        <v>0.15</v>
      </c>
      <c r="J34" s="112">
        <f>ROUND(((SUM(BF84:BF113))*I34),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ROUND((SUM(BG84:BG113)),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ROUND((SUM(BH84:BH113)),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ROUND((SUM(BI84:BI113)),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13 - SO 07 - PŘÍPOJKA PLYNOVODU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J84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J85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J86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J98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2179</v>
      </c>
      <c r="E63" s="143"/>
      <c r="F63" s="143"/>
      <c r="G63" s="143"/>
      <c r="H63" s="143"/>
      <c r="I63" s="144"/>
      <c r="J63" s="145">
        <f>J105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250</v>
      </c>
      <c r="E64" s="143"/>
      <c r="F64" s="143"/>
      <c r="G64" s="143"/>
      <c r="H64" s="143"/>
      <c r="I64" s="144"/>
      <c r="J64" s="145">
        <f>J112</f>
        <v>0</v>
      </c>
      <c r="K64" s="141"/>
      <c r="L64" s="146"/>
    </row>
    <row r="65" spans="2:12" s="1" customFormat="1" ht="21.75" customHeight="1">
      <c r="B65" s="33"/>
      <c r="C65" s="34"/>
      <c r="D65" s="34"/>
      <c r="E65" s="34"/>
      <c r="F65" s="34"/>
      <c r="G65" s="34"/>
      <c r="H65" s="34"/>
      <c r="I65" s="102"/>
      <c r="J65" s="34"/>
      <c r="K65" s="34"/>
      <c r="L65" s="37"/>
    </row>
    <row r="66" spans="2:12" s="1" customFormat="1" ht="6.95" customHeight="1">
      <c r="B66" s="45"/>
      <c r="C66" s="46"/>
      <c r="D66" s="46"/>
      <c r="E66" s="46"/>
      <c r="F66" s="46"/>
      <c r="G66" s="46"/>
      <c r="H66" s="46"/>
      <c r="I66" s="124"/>
      <c r="J66" s="46"/>
      <c r="K66" s="46"/>
      <c r="L66" s="37"/>
    </row>
    <row r="70" spans="2:12" s="1" customFormat="1" ht="6.95" customHeight="1">
      <c r="B70" s="47"/>
      <c r="C70" s="48"/>
      <c r="D70" s="48"/>
      <c r="E70" s="48"/>
      <c r="F70" s="48"/>
      <c r="G70" s="48"/>
      <c r="H70" s="48"/>
      <c r="I70" s="127"/>
      <c r="J70" s="48"/>
      <c r="K70" s="48"/>
      <c r="L70" s="37"/>
    </row>
    <row r="71" spans="2:12" s="1" customFormat="1" ht="24.95" customHeight="1">
      <c r="B71" s="33"/>
      <c r="C71" s="22" t="s">
        <v>153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6.95" customHeight="1">
      <c r="B72" s="33"/>
      <c r="C72" s="34"/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12" customHeight="1">
      <c r="B73" s="33"/>
      <c r="C73" s="28" t="s">
        <v>16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99" t="str">
        <f>E7</f>
        <v>Hasičská zbrojnice s manipulačním prostorem a moderní zázemí technických služeb obce Líbeznice</v>
      </c>
      <c r="F74" s="300"/>
      <c r="G74" s="300"/>
      <c r="H74" s="300"/>
      <c r="I74" s="102"/>
      <c r="J74" s="34"/>
      <c r="K74" s="34"/>
      <c r="L74" s="37"/>
    </row>
    <row r="75" spans="2:12" s="1" customFormat="1" ht="12" customHeight="1">
      <c r="B75" s="33"/>
      <c r="C75" s="28" t="s">
        <v>143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71" t="str">
        <f>E9</f>
        <v>13 - SO 07 - PŘÍPOJKA PLYNOVODU</v>
      </c>
      <c r="F76" s="270"/>
      <c r="G76" s="270"/>
      <c r="H76" s="270"/>
      <c r="I76" s="102"/>
      <c r="J76" s="34"/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2" customHeight="1">
      <c r="B78" s="33"/>
      <c r="C78" s="28" t="s">
        <v>22</v>
      </c>
      <c r="D78" s="34"/>
      <c r="E78" s="34"/>
      <c r="F78" s="26" t="str">
        <f>F12</f>
        <v>k.ú. Líbeznice</v>
      </c>
      <c r="G78" s="34"/>
      <c r="H78" s="34"/>
      <c r="I78" s="103" t="s">
        <v>24</v>
      </c>
      <c r="J78" s="54" t="str">
        <f>IF(J12="","",J12)</f>
        <v>30. 10. 2018</v>
      </c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3.7" customHeight="1">
      <c r="B80" s="33"/>
      <c r="C80" s="28" t="s">
        <v>26</v>
      </c>
      <c r="D80" s="34"/>
      <c r="E80" s="34"/>
      <c r="F80" s="26" t="str">
        <f>E15</f>
        <v>Obec Líbeznice</v>
      </c>
      <c r="G80" s="34"/>
      <c r="H80" s="34"/>
      <c r="I80" s="103" t="s">
        <v>32</v>
      </c>
      <c r="J80" s="31" t="str">
        <f>E21</f>
        <v>Atelier RENO spol.s.r.o.</v>
      </c>
      <c r="K80" s="34"/>
      <c r="L80" s="37"/>
    </row>
    <row r="81" spans="2:65" s="1" customFormat="1" ht="13.7" customHeight="1">
      <c r="B81" s="33"/>
      <c r="C81" s="28" t="s">
        <v>30</v>
      </c>
      <c r="D81" s="34"/>
      <c r="E81" s="34"/>
      <c r="F81" s="26" t="str">
        <f>IF(E18="","",E18)</f>
        <v>Vyplň údaj</v>
      </c>
      <c r="G81" s="34"/>
      <c r="H81" s="34"/>
      <c r="I81" s="103" t="s">
        <v>35</v>
      </c>
      <c r="J81" s="31" t="str">
        <f>E24</f>
        <v>Vladimír Mrázek</v>
      </c>
      <c r="K81" s="34"/>
      <c r="L81" s="37"/>
    </row>
    <row r="82" spans="2:65" s="1" customFormat="1" ht="10.35" customHeight="1">
      <c r="B82" s="33"/>
      <c r="C82" s="34"/>
      <c r="D82" s="34"/>
      <c r="E82" s="34"/>
      <c r="F82" s="34"/>
      <c r="G82" s="34"/>
      <c r="H82" s="34"/>
      <c r="I82" s="102"/>
      <c r="J82" s="34"/>
      <c r="K82" s="34"/>
      <c r="L82" s="37"/>
    </row>
    <row r="83" spans="2:65" s="9" customFormat="1" ht="29.25" customHeight="1">
      <c r="B83" s="147"/>
      <c r="C83" s="148" t="s">
        <v>154</v>
      </c>
      <c r="D83" s="149" t="s">
        <v>58</v>
      </c>
      <c r="E83" s="149" t="s">
        <v>54</v>
      </c>
      <c r="F83" s="149" t="s">
        <v>55</v>
      </c>
      <c r="G83" s="149" t="s">
        <v>155</v>
      </c>
      <c r="H83" s="149" t="s">
        <v>156</v>
      </c>
      <c r="I83" s="150" t="s">
        <v>157</v>
      </c>
      <c r="J83" s="149" t="s">
        <v>147</v>
      </c>
      <c r="K83" s="151" t="s">
        <v>158</v>
      </c>
      <c r="L83" s="152"/>
      <c r="M83" s="63" t="s">
        <v>1</v>
      </c>
      <c r="N83" s="64" t="s">
        <v>43</v>
      </c>
      <c r="O83" s="64" t="s">
        <v>159</v>
      </c>
      <c r="P83" s="64" t="s">
        <v>160</v>
      </c>
      <c r="Q83" s="64" t="s">
        <v>161</v>
      </c>
      <c r="R83" s="64" t="s">
        <v>162</v>
      </c>
      <c r="S83" s="64" t="s">
        <v>163</v>
      </c>
      <c r="T83" s="65" t="s">
        <v>164</v>
      </c>
    </row>
    <row r="84" spans="2:65" s="1" customFormat="1" ht="22.9" customHeight="1">
      <c r="B84" s="33"/>
      <c r="C84" s="70" t="s">
        <v>165</v>
      </c>
      <c r="D84" s="34"/>
      <c r="E84" s="34"/>
      <c r="F84" s="34"/>
      <c r="G84" s="34"/>
      <c r="H84" s="34"/>
      <c r="I84" s="102"/>
      <c r="J84" s="153">
        <f>BK84</f>
        <v>0</v>
      </c>
      <c r="K84" s="34"/>
      <c r="L84" s="37"/>
      <c r="M84" s="66"/>
      <c r="N84" s="67"/>
      <c r="O84" s="67"/>
      <c r="P84" s="154">
        <f>P85</f>
        <v>0</v>
      </c>
      <c r="Q84" s="67"/>
      <c r="R84" s="154">
        <f>R85</f>
        <v>8.0672000000000008E-2</v>
      </c>
      <c r="S84" s="67"/>
      <c r="T84" s="155">
        <f>T85</f>
        <v>0</v>
      </c>
      <c r="AT84" s="16" t="s">
        <v>72</v>
      </c>
      <c r="AU84" s="16" t="s">
        <v>149</v>
      </c>
      <c r="BK84" s="156">
        <f>BK85</f>
        <v>0</v>
      </c>
    </row>
    <row r="85" spans="2:65" s="10" customFormat="1" ht="25.9" customHeight="1">
      <c r="B85" s="157"/>
      <c r="C85" s="158"/>
      <c r="D85" s="159" t="s">
        <v>72</v>
      </c>
      <c r="E85" s="160" t="s">
        <v>193</v>
      </c>
      <c r="F85" s="160" t="s">
        <v>194</v>
      </c>
      <c r="G85" s="158"/>
      <c r="H85" s="158"/>
      <c r="I85" s="161"/>
      <c r="J85" s="162">
        <f>BK85</f>
        <v>0</v>
      </c>
      <c r="K85" s="158"/>
      <c r="L85" s="163"/>
      <c r="M85" s="164"/>
      <c r="N85" s="165"/>
      <c r="O85" s="165"/>
      <c r="P85" s="166">
        <f>P86+P98+P105+P112</f>
        <v>0</v>
      </c>
      <c r="Q85" s="165"/>
      <c r="R85" s="166">
        <f>R86+R98+R105+R112</f>
        <v>8.0672000000000008E-2</v>
      </c>
      <c r="S85" s="165"/>
      <c r="T85" s="167">
        <f>T86+T98+T105+T112</f>
        <v>0</v>
      </c>
      <c r="AR85" s="168" t="s">
        <v>81</v>
      </c>
      <c r="AT85" s="169" t="s">
        <v>72</v>
      </c>
      <c r="AU85" s="169" t="s">
        <v>73</v>
      </c>
      <c r="AY85" s="168" t="s">
        <v>169</v>
      </c>
      <c r="BK85" s="170">
        <f>BK86+BK98+BK105+BK112</f>
        <v>0</v>
      </c>
    </row>
    <row r="86" spans="2:65" s="10" customFormat="1" ht="22.9" customHeight="1">
      <c r="B86" s="157"/>
      <c r="C86" s="158"/>
      <c r="D86" s="159" t="s">
        <v>72</v>
      </c>
      <c r="E86" s="171" t="s">
        <v>81</v>
      </c>
      <c r="F86" s="171" t="s">
        <v>195</v>
      </c>
      <c r="G86" s="158"/>
      <c r="H86" s="158"/>
      <c r="I86" s="161"/>
      <c r="J86" s="172">
        <f>BK86</f>
        <v>0</v>
      </c>
      <c r="K86" s="158"/>
      <c r="L86" s="163"/>
      <c r="M86" s="164"/>
      <c r="N86" s="165"/>
      <c r="O86" s="165"/>
      <c r="P86" s="166">
        <f>SUM(P87:P97)</f>
        <v>0</v>
      </c>
      <c r="Q86" s="165"/>
      <c r="R86" s="166">
        <f>SUM(R87:R97)</f>
        <v>0</v>
      </c>
      <c r="S86" s="165"/>
      <c r="T86" s="167">
        <f>SUM(T87:T97)</f>
        <v>0</v>
      </c>
      <c r="AR86" s="168" t="s">
        <v>81</v>
      </c>
      <c r="AT86" s="169" t="s">
        <v>72</v>
      </c>
      <c r="AU86" s="169" t="s">
        <v>81</v>
      </c>
      <c r="AY86" s="168" t="s">
        <v>169</v>
      </c>
      <c r="BK86" s="170">
        <f>SUM(BK87:BK97)</f>
        <v>0</v>
      </c>
    </row>
    <row r="87" spans="2:65" s="1" customFormat="1" ht="16.5" customHeight="1">
      <c r="B87" s="33"/>
      <c r="C87" s="173" t="s">
        <v>81</v>
      </c>
      <c r="D87" s="173" t="s">
        <v>172</v>
      </c>
      <c r="E87" s="174" t="s">
        <v>271</v>
      </c>
      <c r="F87" s="175" t="s">
        <v>272</v>
      </c>
      <c r="G87" s="176" t="s">
        <v>208</v>
      </c>
      <c r="H87" s="177">
        <v>7.5</v>
      </c>
      <c r="I87" s="178"/>
      <c r="J87" s="179">
        <f>ROUND(I87*H87,2)</f>
        <v>0</v>
      </c>
      <c r="K87" s="175" t="s">
        <v>176</v>
      </c>
      <c r="L87" s="37"/>
      <c r="M87" s="180" t="s">
        <v>1</v>
      </c>
      <c r="N87" s="181" t="s">
        <v>44</v>
      </c>
      <c r="O87" s="59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AR87" s="16" t="s">
        <v>199</v>
      </c>
      <c r="AT87" s="16" t="s">
        <v>172</v>
      </c>
      <c r="AU87" s="16" t="s">
        <v>83</v>
      </c>
      <c r="AY87" s="16" t="s">
        <v>169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6" t="s">
        <v>81</v>
      </c>
      <c r="BK87" s="184">
        <f>ROUND(I87*H87,2)</f>
        <v>0</v>
      </c>
      <c r="BL87" s="16" t="s">
        <v>199</v>
      </c>
      <c r="BM87" s="16" t="s">
        <v>2341</v>
      </c>
    </row>
    <row r="88" spans="2:65" s="11" customFormat="1" ht="11.25">
      <c r="B88" s="190"/>
      <c r="C88" s="191"/>
      <c r="D88" s="185" t="s">
        <v>201</v>
      </c>
      <c r="E88" s="192" t="s">
        <v>1</v>
      </c>
      <c r="F88" s="193" t="s">
        <v>2342</v>
      </c>
      <c r="G88" s="191"/>
      <c r="H88" s="194">
        <v>7.5</v>
      </c>
      <c r="I88" s="195"/>
      <c r="J88" s="191"/>
      <c r="K88" s="191"/>
      <c r="L88" s="196"/>
      <c r="M88" s="197"/>
      <c r="N88" s="198"/>
      <c r="O88" s="198"/>
      <c r="P88" s="198"/>
      <c r="Q88" s="198"/>
      <c r="R88" s="198"/>
      <c r="S88" s="198"/>
      <c r="T88" s="199"/>
      <c r="AT88" s="200" t="s">
        <v>201</v>
      </c>
      <c r="AU88" s="200" t="s">
        <v>83</v>
      </c>
      <c r="AV88" s="11" t="s">
        <v>83</v>
      </c>
      <c r="AW88" s="11" t="s">
        <v>34</v>
      </c>
      <c r="AX88" s="11" t="s">
        <v>81</v>
      </c>
      <c r="AY88" s="200" t="s">
        <v>169</v>
      </c>
    </row>
    <row r="89" spans="2:65" s="1" customFormat="1" ht="16.5" customHeight="1">
      <c r="B89" s="33"/>
      <c r="C89" s="173" t="s">
        <v>83</v>
      </c>
      <c r="D89" s="173" t="s">
        <v>172</v>
      </c>
      <c r="E89" s="174" t="s">
        <v>279</v>
      </c>
      <c r="F89" s="175" t="s">
        <v>280</v>
      </c>
      <c r="G89" s="176" t="s">
        <v>208</v>
      </c>
      <c r="H89" s="177">
        <v>7.5</v>
      </c>
      <c r="I89" s="178"/>
      <c r="J89" s="179">
        <f t="shared" ref="J89:J94" si="0">ROUND(I89*H89,2)</f>
        <v>0</v>
      </c>
      <c r="K89" s="175" t="s">
        <v>176</v>
      </c>
      <c r="L89" s="37"/>
      <c r="M89" s="180" t="s">
        <v>1</v>
      </c>
      <c r="N89" s="181" t="s">
        <v>44</v>
      </c>
      <c r="O89" s="59"/>
      <c r="P89" s="182">
        <f t="shared" ref="P89:P94" si="1">O89*H89</f>
        <v>0</v>
      </c>
      <c r="Q89" s="182">
        <v>0</v>
      </c>
      <c r="R89" s="182">
        <f t="shared" ref="R89:R94" si="2">Q89*H89</f>
        <v>0</v>
      </c>
      <c r="S89" s="182">
        <v>0</v>
      </c>
      <c r="T89" s="183">
        <f t="shared" ref="T89:T94" si="3">S89*H89</f>
        <v>0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 t="shared" ref="BE89:BE94" si="4">IF(N89="základní",J89,0)</f>
        <v>0</v>
      </c>
      <c r="BF89" s="184">
        <f t="shared" ref="BF89:BF94" si="5">IF(N89="snížená",J89,0)</f>
        <v>0</v>
      </c>
      <c r="BG89" s="184">
        <f t="shared" ref="BG89:BG94" si="6">IF(N89="zákl. přenesená",J89,0)</f>
        <v>0</v>
      </c>
      <c r="BH89" s="184">
        <f t="shared" ref="BH89:BH94" si="7">IF(N89="sníž. přenesená",J89,0)</f>
        <v>0</v>
      </c>
      <c r="BI89" s="184">
        <f t="shared" ref="BI89:BI94" si="8">IF(N89="nulová",J89,0)</f>
        <v>0</v>
      </c>
      <c r="BJ89" s="16" t="s">
        <v>81</v>
      </c>
      <c r="BK89" s="184">
        <f t="shared" ref="BK89:BK94" si="9">ROUND(I89*H89,2)</f>
        <v>0</v>
      </c>
      <c r="BL89" s="16" t="s">
        <v>199</v>
      </c>
      <c r="BM89" s="16" t="s">
        <v>2343</v>
      </c>
    </row>
    <row r="90" spans="2:65" s="1" customFormat="1" ht="16.5" customHeight="1">
      <c r="B90" s="33"/>
      <c r="C90" s="173" t="s">
        <v>184</v>
      </c>
      <c r="D90" s="173" t="s">
        <v>172</v>
      </c>
      <c r="E90" s="174" t="s">
        <v>282</v>
      </c>
      <c r="F90" s="175" t="s">
        <v>283</v>
      </c>
      <c r="G90" s="176" t="s">
        <v>208</v>
      </c>
      <c r="H90" s="177">
        <v>5.75</v>
      </c>
      <c r="I90" s="178"/>
      <c r="J90" s="179">
        <f t="shared" si="0"/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0</v>
      </c>
      <c r="R90" s="182">
        <f t="shared" si="2"/>
        <v>0</v>
      </c>
      <c r="S90" s="182">
        <v>0</v>
      </c>
      <c r="T90" s="183">
        <f t="shared" si="3"/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199</v>
      </c>
      <c r="BM90" s="16" t="s">
        <v>2344</v>
      </c>
    </row>
    <row r="91" spans="2:65" s="1" customFormat="1" ht="16.5" customHeight="1">
      <c r="B91" s="33"/>
      <c r="C91" s="173" t="s">
        <v>199</v>
      </c>
      <c r="D91" s="173" t="s">
        <v>172</v>
      </c>
      <c r="E91" s="174" t="s">
        <v>213</v>
      </c>
      <c r="F91" s="175" t="s">
        <v>214</v>
      </c>
      <c r="G91" s="176" t="s">
        <v>208</v>
      </c>
      <c r="H91" s="177">
        <v>1.75</v>
      </c>
      <c r="I91" s="178"/>
      <c r="J91" s="179">
        <f t="shared" si="0"/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 t="shared" si="1"/>
        <v>0</v>
      </c>
      <c r="Q91" s="182">
        <v>0</v>
      </c>
      <c r="R91" s="182">
        <f t="shared" si="2"/>
        <v>0</v>
      </c>
      <c r="S91" s="182">
        <v>0</v>
      </c>
      <c r="T91" s="183">
        <f t="shared" si="3"/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199</v>
      </c>
      <c r="BM91" s="16" t="s">
        <v>2345</v>
      </c>
    </row>
    <row r="92" spans="2:65" s="1" customFormat="1" ht="16.5" customHeight="1">
      <c r="B92" s="33"/>
      <c r="C92" s="173" t="s">
        <v>168</v>
      </c>
      <c r="D92" s="173" t="s">
        <v>172</v>
      </c>
      <c r="E92" s="174" t="s">
        <v>287</v>
      </c>
      <c r="F92" s="175" t="s">
        <v>288</v>
      </c>
      <c r="G92" s="176" t="s">
        <v>208</v>
      </c>
      <c r="H92" s="177">
        <v>5.75</v>
      </c>
      <c r="I92" s="178"/>
      <c r="J92" s="179">
        <f t="shared" si="0"/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0</v>
      </c>
      <c r="R92" s="182">
        <f t="shared" si="2"/>
        <v>0</v>
      </c>
      <c r="S92" s="182">
        <v>0</v>
      </c>
      <c r="T92" s="183">
        <f t="shared" si="3"/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199</v>
      </c>
      <c r="BM92" s="16" t="s">
        <v>2346</v>
      </c>
    </row>
    <row r="93" spans="2:65" s="1" customFormat="1" ht="16.5" customHeight="1">
      <c r="B93" s="33"/>
      <c r="C93" s="173" t="s">
        <v>221</v>
      </c>
      <c r="D93" s="173" t="s">
        <v>172</v>
      </c>
      <c r="E93" s="174" t="s">
        <v>218</v>
      </c>
      <c r="F93" s="175" t="s">
        <v>219</v>
      </c>
      <c r="G93" s="176" t="s">
        <v>208</v>
      </c>
      <c r="H93" s="177">
        <v>1.75</v>
      </c>
      <c r="I93" s="178"/>
      <c r="J93" s="179">
        <f t="shared" si="0"/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199</v>
      </c>
      <c r="BM93" s="16" t="s">
        <v>2347</v>
      </c>
    </row>
    <row r="94" spans="2:65" s="1" customFormat="1" ht="16.5" customHeight="1">
      <c r="B94" s="33"/>
      <c r="C94" s="173" t="s">
        <v>229</v>
      </c>
      <c r="D94" s="173" t="s">
        <v>172</v>
      </c>
      <c r="E94" s="174" t="s">
        <v>222</v>
      </c>
      <c r="F94" s="175" t="s">
        <v>223</v>
      </c>
      <c r="G94" s="176" t="s">
        <v>224</v>
      </c>
      <c r="H94" s="177">
        <v>2.9750000000000001</v>
      </c>
      <c r="I94" s="178"/>
      <c r="J94" s="179">
        <f t="shared" si="0"/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0</v>
      </c>
      <c r="R94" s="182">
        <f t="shared" si="2"/>
        <v>0</v>
      </c>
      <c r="S94" s="182">
        <v>0</v>
      </c>
      <c r="T94" s="183">
        <f t="shared" si="3"/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199</v>
      </c>
      <c r="BM94" s="16" t="s">
        <v>2348</v>
      </c>
    </row>
    <row r="95" spans="2:65" s="11" customFormat="1" ht="11.25">
      <c r="B95" s="190"/>
      <c r="C95" s="191"/>
      <c r="D95" s="185" t="s">
        <v>201</v>
      </c>
      <c r="E95" s="192" t="s">
        <v>1</v>
      </c>
      <c r="F95" s="193" t="s">
        <v>2349</v>
      </c>
      <c r="G95" s="191"/>
      <c r="H95" s="194">
        <v>2.9750000000000001</v>
      </c>
      <c r="I95" s="195"/>
      <c r="J95" s="191"/>
      <c r="K95" s="191"/>
      <c r="L95" s="196"/>
      <c r="M95" s="197"/>
      <c r="N95" s="198"/>
      <c r="O95" s="198"/>
      <c r="P95" s="198"/>
      <c r="Q95" s="198"/>
      <c r="R95" s="198"/>
      <c r="S95" s="198"/>
      <c r="T95" s="199"/>
      <c r="AT95" s="200" t="s">
        <v>201</v>
      </c>
      <c r="AU95" s="200" t="s">
        <v>83</v>
      </c>
      <c r="AV95" s="11" t="s">
        <v>83</v>
      </c>
      <c r="AW95" s="11" t="s">
        <v>34</v>
      </c>
      <c r="AX95" s="11" t="s">
        <v>81</v>
      </c>
      <c r="AY95" s="200" t="s">
        <v>169</v>
      </c>
    </row>
    <row r="96" spans="2:65" s="1" customFormat="1" ht="16.5" customHeight="1">
      <c r="B96" s="33"/>
      <c r="C96" s="173" t="s">
        <v>233</v>
      </c>
      <c r="D96" s="173" t="s">
        <v>172</v>
      </c>
      <c r="E96" s="174" t="s">
        <v>293</v>
      </c>
      <c r="F96" s="175" t="s">
        <v>294</v>
      </c>
      <c r="G96" s="176" t="s">
        <v>208</v>
      </c>
      <c r="H96" s="177">
        <v>5.75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2350</v>
      </c>
    </row>
    <row r="97" spans="2:65" s="11" customFormat="1" ht="11.25">
      <c r="B97" s="190"/>
      <c r="C97" s="191"/>
      <c r="D97" s="185" t="s">
        <v>201</v>
      </c>
      <c r="E97" s="192" t="s">
        <v>1</v>
      </c>
      <c r="F97" s="193" t="s">
        <v>2351</v>
      </c>
      <c r="G97" s="191"/>
      <c r="H97" s="194">
        <v>5.75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201</v>
      </c>
      <c r="AU97" s="200" t="s">
        <v>83</v>
      </c>
      <c r="AV97" s="11" t="s">
        <v>83</v>
      </c>
      <c r="AW97" s="11" t="s">
        <v>34</v>
      </c>
      <c r="AX97" s="11" t="s">
        <v>81</v>
      </c>
      <c r="AY97" s="200" t="s">
        <v>169</v>
      </c>
    </row>
    <row r="98" spans="2:65" s="10" customFormat="1" ht="22.9" customHeight="1">
      <c r="B98" s="157"/>
      <c r="C98" s="158"/>
      <c r="D98" s="159" t="s">
        <v>72</v>
      </c>
      <c r="E98" s="171" t="s">
        <v>199</v>
      </c>
      <c r="F98" s="171" t="s">
        <v>1173</v>
      </c>
      <c r="G98" s="158"/>
      <c r="H98" s="158"/>
      <c r="I98" s="161"/>
      <c r="J98" s="172">
        <f>BK98</f>
        <v>0</v>
      </c>
      <c r="K98" s="158"/>
      <c r="L98" s="163"/>
      <c r="M98" s="164"/>
      <c r="N98" s="165"/>
      <c r="O98" s="165"/>
      <c r="P98" s="166">
        <f>SUM(P99:P104)</f>
        <v>0</v>
      </c>
      <c r="Q98" s="165"/>
      <c r="R98" s="166">
        <f>SUM(R99:R104)</f>
        <v>8.0210000000000004E-2</v>
      </c>
      <c r="S98" s="165"/>
      <c r="T98" s="167">
        <f>SUM(T99:T104)</f>
        <v>0</v>
      </c>
      <c r="AR98" s="168" t="s">
        <v>81</v>
      </c>
      <c r="AT98" s="169" t="s">
        <v>72</v>
      </c>
      <c r="AU98" s="169" t="s">
        <v>81</v>
      </c>
      <c r="AY98" s="168" t="s">
        <v>169</v>
      </c>
      <c r="BK98" s="170">
        <f>SUM(BK99:BK104)</f>
        <v>0</v>
      </c>
    </row>
    <row r="99" spans="2:65" s="1" customFormat="1" ht="16.5" customHeight="1">
      <c r="B99" s="33"/>
      <c r="C99" s="173" t="s">
        <v>237</v>
      </c>
      <c r="D99" s="173" t="s">
        <v>172</v>
      </c>
      <c r="E99" s="174" t="s">
        <v>1174</v>
      </c>
      <c r="F99" s="175" t="s">
        <v>1175</v>
      </c>
      <c r="G99" s="176" t="s">
        <v>208</v>
      </c>
      <c r="H99" s="177">
        <v>1.75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2352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2353</v>
      </c>
      <c r="G100" s="191"/>
      <c r="H100" s="194">
        <v>1.75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239" t="s">
        <v>108</v>
      </c>
      <c r="D101" s="239" t="s">
        <v>447</v>
      </c>
      <c r="E101" s="240" t="s">
        <v>2264</v>
      </c>
      <c r="F101" s="241" t="s">
        <v>2265</v>
      </c>
      <c r="G101" s="242" t="s">
        <v>301</v>
      </c>
      <c r="H101" s="243">
        <v>1.5</v>
      </c>
      <c r="I101" s="244"/>
      <c r="J101" s="245">
        <f>ROUND(I101*H101,2)</f>
        <v>0</v>
      </c>
      <c r="K101" s="241" t="s">
        <v>176</v>
      </c>
      <c r="L101" s="246"/>
      <c r="M101" s="247" t="s">
        <v>1</v>
      </c>
      <c r="N101" s="248" t="s">
        <v>44</v>
      </c>
      <c r="O101" s="59"/>
      <c r="P101" s="182">
        <f>O101*H101</f>
        <v>0</v>
      </c>
      <c r="Q101" s="182">
        <v>6.9999999999999994E-5</v>
      </c>
      <c r="R101" s="182">
        <f>Q101*H101</f>
        <v>1.0499999999999999E-4</v>
      </c>
      <c r="S101" s="182">
        <v>0</v>
      </c>
      <c r="T101" s="183">
        <f>S101*H101</f>
        <v>0</v>
      </c>
      <c r="AR101" s="16" t="s">
        <v>233</v>
      </c>
      <c r="AT101" s="16" t="s">
        <v>447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2354</v>
      </c>
    </row>
    <row r="102" spans="2:65" s="1" customFormat="1" ht="16.5" customHeight="1">
      <c r="B102" s="33"/>
      <c r="C102" s="239" t="s">
        <v>111</v>
      </c>
      <c r="D102" s="239" t="s">
        <v>447</v>
      </c>
      <c r="E102" s="240" t="s">
        <v>2267</v>
      </c>
      <c r="F102" s="241" t="s">
        <v>2268</v>
      </c>
      <c r="G102" s="242" t="s">
        <v>301</v>
      </c>
      <c r="H102" s="243">
        <v>1.5</v>
      </c>
      <c r="I102" s="244"/>
      <c r="J102" s="245">
        <f>ROUND(I102*H102,2)</f>
        <v>0</v>
      </c>
      <c r="K102" s="241" t="s">
        <v>1</v>
      </c>
      <c r="L102" s="246"/>
      <c r="M102" s="247" t="s">
        <v>1</v>
      </c>
      <c r="N102" s="248" t="s">
        <v>44</v>
      </c>
      <c r="O102" s="59"/>
      <c r="P102" s="182">
        <f>O102*H102</f>
        <v>0</v>
      </c>
      <c r="Q102" s="182">
        <v>6.9999999999999994E-5</v>
      </c>
      <c r="R102" s="182">
        <f>Q102*H102</f>
        <v>1.0499999999999999E-4</v>
      </c>
      <c r="S102" s="182">
        <v>0</v>
      </c>
      <c r="T102" s="183">
        <f>S102*H102</f>
        <v>0</v>
      </c>
      <c r="AR102" s="16" t="s">
        <v>233</v>
      </c>
      <c r="AT102" s="16" t="s">
        <v>447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2355</v>
      </c>
    </row>
    <row r="103" spans="2:65" s="1" customFormat="1" ht="16.5" customHeight="1">
      <c r="B103" s="33"/>
      <c r="C103" s="173" t="s">
        <v>114</v>
      </c>
      <c r="D103" s="173" t="s">
        <v>172</v>
      </c>
      <c r="E103" s="174" t="s">
        <v>2356</v>
      </c>
      <c r="F103" s="175" t="s">
        <v>2357</v>
      </c>
      <c r="G103" s="176" t="s">
        <v>444</v>
      </c>
      <c r="H103" s="177">
        <v>1</v>
      </c>
      <c r="I103" s="178"/>
      <c r="J103" s="179">
        <f>ROUND(I103*H103,2)</f>
        <v>0</v>
      </c>
      <c r="K103" s="175" t="s">
        <v>1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0.06</v>
      </c>
      <c r="R103" s="182">
        <f>Q103*H103</f>
        <v>0.06</v>
      </c>
      <c r="S103" s="182">
        <v>0</v>
      </c>
      <c r="T103" s="183">
        <f>S103*H103</f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2358</v>
      </c>
    </row>
    <row r="104" spans="2:65" s="1" customFormat="1" ht="16.5" customHeight="1">
      <c r="B104" s="33"/>
      <c r="C104" s="173" t="s">
        <v>117</v>
      </c>
      <c r="D104" s="173" t="s">
        <v>172</v>
      </c>
      <c r="E104" s="174" t="s">
        <v>2359</v>
      </c>
      <c r="F104" s="175" t="s">
        <v>2360</v>
      </c>
      <c r="G104" s="176" t="s">
        <v>444</v>
      </c>
      <c r="H104" s="177">
        <v>1</v>
      </c>
      <c r="I104" s="178"/>
      <c r="J104" s="179">
        <f>ROUND(I104*H104,2)</f>
        <v>0</v>
      </c>
      <c r="K104" s="175" t="s">
        <v>1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0.02</v>
      </c>
      <c r="R104" s="182">
        <f>Q104*H104</f>
        <v>0.02</v>
      </c>
      <c r="S104" s="182">
        <v>0</v>
      </c>
      <c r="T104" s="183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2361</v>
      </c>
    </row>
    <row r="105" spans="2:65" s="10" customFormat="1" ht="22.9" customHeight="1">
      <c r="B105" s="157"/>
      <c r="C105" s="158"/>
      <c r="D105" s="159" t="s">
        <v>72</v>
      </c>
      <c r="E105" s="171" t="s">
        <v>233</v>
      </c>
      <c r="F105" s="171" t="s">
        <v>2220</v>
      </c>
      <c r="G105" s="158"/>
      <c r="H105" s="158"/>
      <c r="I105" s="161"/>
      <c r="J105" s="172">
        <f>BK105</f>
        <v>0</v>
      </c>
      <c r="K105" s="158"/>
      <c r="L105" s="163"/>
      <c r="M105" s="164"/>
      <c r="N105" s="165"/>
      <c r="O105" s="165"/>
      <c r="P105" s="166">
        <f>SUM(P106:P111)</f>
        <v>0</v>
      </c>
      <c r="Q105" s="165"/>
      <c r="R105" s="166">
        <f>SUM(R106:R111)</f>
        <v>4.6199999999999995E-4</v>
      </c>
      <c r="S105" s="165"/>
      <c r="T105" s="167">
        <f>SUM(T106:T111)</f>
        <v>0</v>
      </c>
      <c r="AR105" s="168" t="s">
        <v>81</v>
      </c>
      <c r="AT105" s="169" t="s">
        <v>72</v>
      </c>
      <c r="AU105" s="169" t="s">
        <v>81</v>
      </c>
      <c r="AY105" s="168" t="s">
        <v>169</v>
      </c>
      <c r="BK105" s="170">
        <f>SUM(BK106:BK111)</f>
        <v>0</v>
      </c>
    </row>
    <row r="106" spans="2:65" s="1" customFormat="1" ht="16.5" customHeight="1">
      <c r="B106" s="33"/>
      <c r="C106" s="173" t="s">
        <v>120</v>
      </c>
      <c r="D106" s="173" t="s">
        <v>172</v>
      </c>
      <c r="E106" s="174" t="s">
        <v>2362</v>
      </c>
      <c r="F106" s="175" t="s">
        <v>2363</v>
      </c>
      <c r="G106" s="176" t="s">
        <v>301</v>
      </c>
      <c r="H106" s="177">
        <v>1.5</v>
      </c>
      <c r="I106" s="178"/>
      <c r="J106" s="179">
        <f>ROUND(I106*H106,2)</f>
        <v>0</v>
      </c>
      <c r="K106" s="175" t="s">
        <v>176</v>
      </c>
      <c r="L106" s="37"/>
      <c r="M106" s="180" t="s">
        <v>1</v>
      </c>
      <c r="N106" s="181" t="s">
        <v>44</v>
      </c>
      <c r="O106" s="59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AR106" s="16" t="s">
        <v>199</v>
      </c>
      <c r="AT106" s="16" t="s">
        <v>172</v>
      </c>
      <c r="AU106" s="16" t="s">
        <v>83</v>
      </c>
      <c r="AY106" s="16" t="s">
        <v>169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81</v>
      </c>
      <c r="BK106" s="184">
        <f>ROUND(I106*H106,2)</f>
        <v>0</v>
      </c>
      <c r="BL106" s="16" t="s">
        <v>199</v>
      </c>
      <c r="BM106" s="16" t="s">
        <v>2364</v>
      </c>
    </row>
    <row r="107" spans="2:65" s="1" customFormat="1" ht="16.5" customHeight="1">
      <c r="B107" s="33"/>
      <c r="C107" s="239" t="s">
        <v>8</v>
      </c>
      <c r="D107" s="239" t="s">
        <v>447</v>
      </c>
      <c r="E107" s="240" t="s">
        <v>2365</v>
      </c>
      <c r="F107" s="241" t="s">
        <v>2366</v>
      </c>
      <c r="G107" s="242" t="s">
        <v>301</v>
      </c>
      <c r="H107" s="243">
        <v>1.65</v>
      </c>
      <c r="I107" s="244"/>
      <c r="J107" s="245">
        <f>ROUND(I107*H107,2)</f>
        <v>0</v>
      </c>
      <c r="K107" s="241" t="s">
        <v>176</v>
      </c>
      <c r="L107" s="246"/>
      <c r="M107" s="247" t="s">
        <v>1</v>
      </c>
      <c r="N107" s="248" t="s">
        <v>44</v>
      </c>
      <c r="O107" s="59"/>
      <c r="P107" s="182">
        <f>O107*H107</f>
        <v>0</v>
      </c>
      <c r="Q107" s="182">
        <v>2.7999999999999998E-4</v>
      </c>
      <c r="R107" s="182">
        <f>Q107*H107</f>
        <v>4.6199999999999995E-4</v>
      </c>
      <c r="S107" s="182">
        <v>0</v>
      </c>
      <c r="T107" s="183">
        <f>S107*H107</f>
        <v>0</v>
      </c>
      <c r="AR107" s="16" t="s">
        <v>233</v>
      </c>
      <c r="AT107" s="16" t="s">
        <v>447</v>
      </c>
      <c r="AU107" s="16" t="s">
        <v>83</v>
      </c>
      <c r="AY107" s="16" t="s">
        <v>169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6" t="s">
        <v>81</v>
      </c>
      <c r="BK107" s="184">
        <f>ROUND(I107*H107,2)</f>
        <v>0</v>
      </c>
      <c r="BL107" s="16" t="s">
        <v>199</v>
      </c>
      <c r="BM107" s="16" t="s">
        <v>2367</v>
      </c>
    </row>
    <row r="108" spans="2:65" s="11" customFormat="1" ht="11.25">
      <c r="B108" s="190"/>
      <c r="C108" s="191"/>
      <c r="D108" s="185" t="s">
        <v>201</v>
      </c>
      <c r="E108" s="191"/>
      <c r="F108" s="193" t="s">
        <v>2368</v>
      </c>
      <c r="G108" s="191"/>
      <c r="H108" s="194">
        <v>1.65</v>
      </c>
      <c r="I108" s="195"/>
      <c r="J108" s="191"/>
      <c r="K108" s="191"/>
      <c r="L108" s="196"/>
      <c r="M108" s="197"/>
      <c r="N108" s="198"/>
      <c r="O108" s="198"/>
      <c r="P108" s="198"/>
      <c r="Q108" s="198"/>
      <c r="R108" s="198"/>
      <c r="S108" s="198"/>
      <c r="T108" s="199"/>
      <c r="AT108" s="200" t="s">
        <v>201</v>
      </c>
      <c r="AU108" s="200" t="s">
        <v>83</v>
      </c>
      <c r="AV108" s="11" t="s">
        <v>83</v>
      </c>
      <c r="AW108" s="11" t="s">
        <v>4</v>
      </c>
      <c r="AX108" s="11" t="s">
        <v>81</v>
      </c>
      <c r="AY108" s="200" t="s">
        <v>169</v>
      </c>
    </row>
    <row r="109" spans="2:65" s="1" customFormat="1" ht="16.5" customHeight="1">
      <c r="B109" s="33"/>
      <c r="C109" s="173" t="s">
        <v>125</v>
      </c>
      <c r="D109" s="173" t="s">
        <v>172</v>
      </c>
      <c r="E109" s="174" t="s">
        <v>2369</v>
      </c>
      <c r="F109" s="175" t="s">
        <v>2370</v>
      </c>
      <c r="G109" s="176" t="s">
        <v>444</v>
      </c>
      <c r="H109" s="177">
        <v>1</v>
      </c>
      <c r="I109" s="178"/>
      <c r="J109" s="179">
        <f>ROUND(I109*H109,2)</f>
        <v>0</v>
      </c>
      <c r="K109" s="175" t="s">
        <v>1</v>
      </c>
      <c r="L109" s="37"/>
      <c r="M109" s="180" t="s">
        <v>1</v>
      </c>
      <c r="N109" s="181" t="s">
        <v>44</v>
      </c>
      <c r="O109" s="59"/>
      <c r="P109" s="182">
        <f>O109*H109</f>
        <v>0</v>
      </c>
      <c r="Q109" s="182">
        <v>0</v>
      </c>
      <c r="R109" s="182">
        <f>Q109*H109</f>
        <v>0</v>
      </c>
      <c r="S109" s="182">
        <v>0</v>
      </c>
      <c r="T109" s="183">
        <f>S109*H109</f>
        <v>0</v>
      </c>
      <c r="AR109" s="16" t="s">
        <v>199</v>
      </c>
      <c r="AT109" s="16" t="s">
        <v>172</v>
      </c>
      <c r="AU109" s="16" t="s">
        <v>83</v>
      </c>
      <c r="AY109" s="16" t="s">
        <v>169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6" t="s">
        <v>81</v>
      </c>
      <c r="BK109" s="184">
        <f>ROUND(I109*H109,2)</f>
        <v>0</v>
      </c>
      <c r="BL109" s="16" t="s">
        <v>199</v>
      </c>
      <c r="BM109" s="16" t="s">
        <v>2371</v>
      </c>
    </row>
    <row r="110" spans="2:65" s="1" customFormat="1" ht="16.5" customHeight="1">
      <c r="B110" s="33"/>
      <c r="C110" s="173" t="s">
        <v>128</v>
      </c>
      <c r="D110" s="173" t="s">
        <v>172</v>
      </c>
      <c r="E110" s="174" t="s">
        <v>2372</v>
      </c>
      <c r="F110" s="175" t="s">
        <v>2373</v>
      </c>
      <c r="G110" s="176" t="s">
        <v>444</v>
      </c>
      <c r="H110" s="177">
        <v>1</v>
      </c>
      <c r="I110" s="178"/>
      <c r="J110" s="179">
        <f>ROUND(I110*H110,2)</f>
        <v>0</v>
      </c>
      <c r="K110" s="175" t="s">
        <v>1</v>
      </c>
      <c r="L110" s="37"/>
      <c r="M110" s="180" t="s">
        <v>1</v>
      </c>
      <c r="N110" s="181" t="s">
        <v>44</v>
      </c>
      <c r="O110" s="59"/>
      <c r="P110" s="182">
        <f>O110*H110</f>
        <v>0</v>
      </c>
      <c r="Q110" s="182">
        <v>0</v>
      </c>
      <c r="R110" s="182">
        <f>Q110*H110</f>
        <v>0</v>
      </c>
      <c r="S110" s="182">
        <v>0</v>
      </c>
      <c r="T110" s="183">
        <f>S110*H110</f>
        <v>0</v>
      </c>
      <c r="AR110" s="16" t="s">
        <v>199</v>
      </c>
      <c r="AT110" s="16" t="s">
        <v>172</v>
      </c>
      <c r="AU110" s="16" t="s">
        <v>83</v>
      </c>
      <c r="AY110" s="16" t="s">
        <v>169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6" t="s">
        <v>81</v>
      </c>
      <c r="BK110" s="184">
        <f>ROUND(I110*H110,2)</f>
        <v>0</v>
      </c>
      <c r="BL110" s="16" t="s">
        <v>199</v>
      </c>
      <c r="BM110" s="16" t="s">
        <v>2374</v>
      </c>
    </row>
    <row r="111" spans="2:65" s="1" customFormat="1" ht="16.5" customHeight="1">
      <c r="B111" s="33"/>
      <c r="C111" s="173" t="s">
        <v>131</v>
      </c>
      <c r="D111" s="173" t="s">
        <v>172</v>
      </c>
      <c r="E111" s="174" t="s">
        <v>2375</v>
      </c>
      <c r="F111" s="175" t="s">
        <v>2376</v>
      </c>
      <c r="G111" s="176" t="s">
        <v>444</v>
      </c>
      <c r="H111" s="177">
        <v>1</v>
      </c>
      <c r="I111" s="178"/>
      <c r="J111" s="179">
        <f>ROUND(I111*H111,2)</f>
        <v>0</v>
      </c>
      <c r="K111" s="175" t="s">
        <v>1</v>
      </c>
      <c r="L111" s="37"/>
      <c r="M111" s="180" t="s">
        <v>1</v>
      </c>
      <c r="N111" s="181" t="s">
        <v>44</v>
      </c>
      <c r="O111" s="59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AR111" s="16" t="s">
        <v>199</v>
      </c>
      <c r="AT111" s="16" t="s">
        <v>172</v>
      </c>
      <c r="AU111" s="16" t="s">
        <v>83</v>
      </c>
      <c r="AY111" s="16" t="s">
        <v>169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6" t="s">
        <v>81</v>
      </c>
      <c r="BK111" s="184">
        <f>ROUND(I111*H111,2)</f>
        <v>0</v>
      </c>
      <c r="BL111" s="16" t="s">
        <v>199</v>
      </c>
      <c r="BM111" s="16" t="s">
        <v>2377</v>
      </c>
    </row>
    <row r="112" spans="2:65" s="10" customFormat="1" ht="22.9" customHeight="1">
      <c r="B112" s="157"/>
      <c r="C112" s="158"/>
      <c r="D112" s="159" t="s">
        <v>72</v>
      </c>
      <c r="E112" s="171" t="s">
        <v>474</v>
      </c>
      <c r="F112" s="171" t="s">
        <v>475</v>
      </c>
      <c r="G112" s="158"/>
      <c r="H112" s="158"/>
      <c r="I112" s="161"/>
      <c r="J112" s="172">
        <f>BK112</f>
        <v>0</v>
      </c>
      <c r="K112" s="158"/>
      <c r="L112" s="163"/>
      <c r="M112" s="164"/>
      <c r="N112" s="165"/>
      <c r="O112" s="165"/>
      <c r="P112" s="166">
        <f>P113</f>
        <v>0</v>
      </c>
      <c r="Q112" s="165"/>
      <c r="R112" s="166">
        <f>R113</f>
        <v>0</v>
      </c>
      <c r="S112" s="165"/>
      <c r="T112" s="167">
        <f>T113</f>
        <v>0</v>
      </c>
      <c r="AR112" s="168" t="s">
        <v>81</v>
      </c>
      <c r="AT112" s="169" t="s">
        <v>72</v>
      </c>
      <c r="AU112" s="169" t="s">
        <v>81</v>
      </c>
      <c r="AY112" s="168" t="s">
        <v>169</v>
      </c>
      <c r="BK112" s="170">
        <f>BK113</f>
        <v>0</v>
      </c>
    </row>
    <row r="113" spans="2:65" s="1" customFormat="1" ht="16.5" customHeight="1">
      <c r="B113" s="33"/>
      <c r="C113" s="173" t="s">
        <v>134</v>
      </c>
      <c r="D113" s="173" t="s">
        <v>172</v>
      </c>
      <c r="E113" s="174" t="s">
        <v>2236</v>
      </c>
      <c r="F113" s="175" t="s">
        <v>2237</v>
      </c>
      <c r="G113" s="176" t="s">
        <v>224</v>
      </c>
      <c r="H113" s="177">
        <v>8.1000000000000003E-2</v>
      </c>
      <c r="I113" s="178"/>
      <c r="J113" s="179">
        <f>ROUND(I113*H113,2)</f>
        <v>0</v>
      </c>
      <c r="K113" s="175" t="s">
        <v>176</v>
      </c>
      <c r="L113" s="37"/>
      <c r="M113" s="213" t="s">
        <v>1</v>
      </c>
      <c r="N113" s="214" t="s">
        <v>44</v>
      </c>
      <c r="O113" s="188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81</v>
      </c>
      <c r="BK113" s="184">
        <f>ROUND(I113*H113,2)</f>
        <v>0</v>
      </c>
      <c r="BL113" s="16" t="s">
        <v>199</v>
      </c>
      <c r="BM113" s="16" t="s">
        <v>2378</v>
      </c>
    </row>
    <row r="114" spans="2:65" s="1" customFormat="1" ht="6.95" customHeight="1">
      <c r="B114" s="45"/>
      <c r="C114" s="46"/>
      <c r="D114" s="46"/>
      <c r="E114" s="46"/>
      <c r="F114" s="46"/>
      <c r="G114" s="46"/>
      <c r="H114" s="46"/>
      <c r="I114" s="124"/>
      <c r="J114" s="46"/>
      <c r="K114" s="46"/>
      <c r="L114" s="37"/>
    </row>
  </sheetData>
  <sheetProtection algorithmName="SHA-512" hashValue="12FKqt732wECIhNWC/wZVfOY1l7f6E6Ue/KdSJXdlC3WxxjOk51L2Bl2kw0F1G7cJRGahd5SurUqftNmsqNc0A==" saltValue="bRiN1zO4mIX9zvaP7aC3k0ydEPHxmcHRsnefCZd265O+FZMIozGN7mLMAzunm9Bt956nv6OEygqhhHCjd+N7yQ==" spinCount="100000" sheet="1" objects="1" scenarios="1" formatColumns="0" formatRows="0" autoFilter="0"/>
  <autoFilter ref="C83:K113" xr:uid="{00000000-0009-0000-0000-00000D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rowBreaks count="1" manualBreakCount="1">
    <brk id="111" min="2" max="10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25"/>
  <sheetViews>
    <sheetView showGridLines="0" view="pageBreakPreview" topLeftCell="A95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122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2379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ROUND(J85,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ROUND((SUM(BE85:BE124)),  2)</f>
        <v>0</v>
      </c>
      <c r="I33" s="113">
        <v>0.21</v>
      </c>
      <c r="J33" s="112">
        <f>ROUND(((SUM(BE85:BE124))*I33),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ROUND((SUM(BF85:BF124)),  2)</f>
        <v>0</v>
      </c>
      <c r="I34" s="113">
        <v>0.15</v>
      </c>
      <c r="J34" s="112">
        <f>ROUND(((SUM(BF85:BF124))*I34),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ROUND((SUM(BG85:BG124)),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ROUND((SUM(BH85:BH124)),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ROUND((SUM(BI85:BI124)),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14 - SO 08 - VNITROAREÁLOVÝ ROZVOD SILNOPROUDU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J85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J86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J87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J100</f>
        <v>0</v>
      </c>
      <c r="K62" s="141"/>
      <c r="L62" s="146"/>
    </row>
    <row r="63" spans="2:47" s="7" customFormat="1" ht="24.95" customHeight="1">
      <c r="B63" s="133"/>
      <c r="C63" s="134"/>
      <c r="D63" s="135" t="s">
        <v>251</v>
      </c>
      <c r="E63" s="136"/>
      <c r="F63" s="136"/>
      <c r="G63" s="136"/>
      <c r="H63" s="136"/>
      <c r="I63" s="137"/>
      <c r="J63" s="138">
        <f>J106</f>
        <v>0</v>
      </c>
      <c r="K63" s="134"/>
      <c r="L63" s="139"/>
    </row>
    <row r="64" spans="2:47" s="8" customFormat="1" ht="19.899999999999999" customHeight="1">
      <c r="B64" s="140"/>
      <c r="C64" s="141"/>
      <c r="D64" s="142" t="s">
        <v>2380</v>
      </c>
      <c r="E64" s="143"/>
      <c r="F64" s="143"/>
      <c r="G64" s="143"/>
      <c r="H64" s="143"/>
      <c r="I64" s="144"/>
      <c r="J64" s="145">
        <f>J107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1545</v>
      </c>
      <c r="E65" s="143"/>
      <c r="F65" s="143"/>
      <c r="G65" s="143"/>
      <c r="H65" s="143"/>
      <c r="I65" s="144"/>
      <c r="J65" s="145">
        <f>J122</f>
        <v>0</v>
      </c>
      <c r="K65" s="141"/>
      <c r="L65" s="146"/>
    </row>
    <row r="66" spans="2:12" s="1" customFormat="1" ht="21.75" customHeight="1">
      <c r="B66" s="33"/>
      <c r="C66" s="34"/>
      <c r="D66" s="34"/>
      <c r="E66" s="34"/>
      <c r="F66" s="34"/>
      <c r="G66" s="34"/>
      <c r="H66" s="34"/>
      <c r="I66" s="102"/>
      <c r="J66" s="34"/>
      <c r="K66" s="34"/>
      <c r="L66" s="37"/>
    </row>
    <row r="67" spans="2:12" s="1" customFormat="1" ht="6.95" customHeight="1">
      <c r="B67" s="45"/>
      <c r="C67" s="46"/>
      <c r="D67" s="46"/>
      <c r="E67" s="46"/>
      <c r="F67" s="46"/>
      <c r="G67" s="46"/>
      <c r="H67" s="46"/>
      <c r="I67" s="124"/>
      <c r="J67" s="46"/>
      <c r="K67" s="46"/>
      <c r="L67" s="37"/>
    </row>
    <row r="71" spans="2:12" s="1" customFormat="1" ht="6.95" customHeight="1">
      <c r="B71" s="47"/>
      <c r="C71" s="48"/>
      <c r="D71" s="48"/>
      <c r="E71" s="48"/>
      <c r="F71" s="48"/>
      <c r="G71" s="48"/>
      <c r="H71" s="48"/>
      <c r="I71" s="127"/>
      <c r="J71" s="48"/>
      <c r="K71" s="48"/>
      <c r="L71" s="37"/>
    </row>
    <row r="72" spans="2:12" s="1" customFormat="1" ht="24.95" customHeight="1">
      <c r="B72" s="33"/>
      <c r="C72" s="22" t="s">
        <v>153</v>
      </c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6.95" customHeight="1">
      <c r="B73" s="33"/>
      <c r="C73" s="34"/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2" customHeight="1">
      <c r="B74" s="33"/>
      <c r="C74" s="28" t="s">
        <v>16</v>
      </c>
      <c r="D74" s="34"/>
      <c r="E74" s="34"/>
      <c r="F74" s="34"/>
      <c r="G74" s="34"/>
      <c r="H74" s="34"/>
      <c r="I74" s="102"/>
      <c r="J74" s="34"/>
      <c r="K74" s="34"/>
      <c r="L74" s="37"/>
    </row>
    <row r="75" spans="2:12" s="1" customFormat="1" ht="16.5" customHeight="1">
      <c r="B75" s="33"/>
      <c r="C75" s="34"/>
      <c r="D75" s="34"/>
      <c r="E75" s="299" t="str">
        <f>E7</f>
        <v>Hasičská zbrojnice s manipulačním prostorem a moderní zázemí technických služeb obce Líbeznice</v>
      </c>
      <c r="F75" s="300"/>
      <c r="G75" s="300"/>
      <c r="H75" s="300"/>
      <c r="I75" s="102"/>
      <c r="J75" s="34"/>
      <c r="K75" s="34"/>
      <c r="L75" s="37"/>
    </row>
    <row r="76" spans="2:12" s="1" customFormat="1" ht="12" customHeight="1">
      <c r="B76" s="33"/>
      <c r="C76" s="28" t="s">
        <v>143</v>
      </c>
      <c r="D76" s="34"/>
      <c r="E76" s="34"/>
      <c r="F76" s="34"/>
      <c r="G76" s="34"/>
      <c r="H76" s="34"/>
      <c r="I76" s="102"/>
      <c r="J76" s="34"/>
      <c r="K76" s="34"/>
      <c r="L76" s="37"/>
    </row>
    <row r="77" spans="2:12" s="1" customFormat="1" ht="16.5" customHeight="1">
      <c r="B77" s="33"/>
      <c r="C77" s="34"/>
      <c r="D77" s="34"/>
      <c r="E77" s="271" t="str">
        <f>E9</f>
        <v>14 - SO 08 - VNITROAREÁLOVÝ ROZVOD SILNOPROUDU</v>
      </c>
      <c r="F77" s="270"/>
      <c r="G77" s="270"/>
      <c r="H77" s="270"/>
      <c r="I77" s="102"/>
      <c r="J77" s="34"/>
      <c r="K77" s="34"/>
      <c r="L77" s="37"/>
    </row>
    <row r="78" spans="2:12" s="1" customFormat="1" ht="6.95" customHeight="1">
      <c r="B78" s="33"/>
      <c r="C78" s="34"/>
      <c r="D78" s="34"/>
      <c r="E78" s="34"/>
      <c r="F78" s="34"/>
      <c r="G78" s="34"/>
      <c r="H78" s="34"/>
      <c r="I78" s="102"/>
      <c r="J78" s="34"/>
      <c r="K78" s="34"/>
      <c r="L78" s="37"/>
    </row>
    <row r="79" spans="2:12" s="1" customFormat="1" ht="12" customHeight="1">
      <c r="B79" s="33"/>
      <c r="C79" s="28" t="s">
        <v>22</v>
      </c>
      <c r="D79" s="34"/>
      <c r="E79" s="34"/>
      <c r="F79" s="26" t="str">
        <f>F12</f>
        <v>k.ú. Líbeznice</v>
      </c>
      <c r="G79" s="34"/>
      <c r="H79" s="34"/>
      <c r="I79" s="103" t="s">
        <v>24</v>
      </c>
      <c r="J79" s="54" t="str">
        <f>IF(J12="","",J12)</f>
        <v>30. 10. 2018</v>
      </c>
      <c r="K79" s="34"/>
      <c r="L79" s="37"/>
    </row>
    <row r="80" spans="2:12" s="1" customFormat="1" ht="6.9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1" customFormat="1" ht="13.7" customHeight="1">
      <c r="B81" s="33"/>
      <c r="C81" s="28" t="s">
        <v>26</v>
      </c>
      <c r="D81" s="34"/>
      <c r="E81" s="34"/>
      <c r="F81" s="26" t="str">
        <f>E15</f>
        <v>Obec Líbeznice</v>
      </c>
      <c r="G81" s="34"/>
      <c r="H81" s="34"/>
      <c r="I81" s="103" t="s">
        <v>32</v>
      </c>
      <c r="J81" s="31" t="str">
        <f>E21</f>
        <v>Atelier RENO spol.s.r.o.</v>
      </c>
      <c r="K81" s="34"/>
      <c r="L81" s="37"/>
    </row>
    <row r="82" spans="2:65" s="1" customFormat="1" ht="13.7" customHeight="1">
      <c r="B82" s="33"/>
      <c r="C82" s="28" t="s">
        <v>30</v>
      </c>
      <c r="D82" s="34"/>
      <c r="E82" s="34"/>
      <c r="F82" s="26" t="str">
        <f>IF(E18="","",E18)</f>
        <v>Vyplň údaj</v>
      </c>
      <c r="G82" s="34"/>
      <c r="H82" s="34"/>
      <c r="I82" s="103" t="s">
        <v>35</v>
      </c>
      <c r="J82" s="31" t="str">
        <f>E24</f>
        <v>Vladimír Mrázek</v>
      </c>
      <c r="K82" s="34"/>
      <c r="L82" s="37"/>
    </row>
    <row r="83" spans="2:65" s="1" customFormat="1" ht="10.35" customHeight="1">
      <c r="B83" s="33"/>
      <c r="C83" s="34"/>
      <c r="D83" s="34"/>
      <c r="E83" s="34"/>
      <c r="F83" s="34"/>
      <c r="G83" s="34"/>
      <c r="H83" s="34"/>
      <c r="I83" s="102"/>
      <c r="J83" s="34"/>
      <c r="K83" s="34"/>
      <c r="L83" s="37"/>
    </row>
    <row r="84" spans="2:65" s="9" customFormat="1" ht="29.25" customHeight="1">
      <c r="B84" s="147"/>
      <c r="C84" s="148" t="s">
        <v>154</v>
      </c>
      <c r="D84" s="149" t="s">
        <v>58</v>
      </c>
      <c r="E84" s="149" t="s">
        <v>54</v>
      </c>
      <c r="F84" s="149" t="s">
        <v>55</v>
      </c>
      <c r="G84" s="149" t="s">
        <v>155</v>
      </c>
      <c r="H84" s="149" t="s">
        <v>156</v>
      </c>
      <c r="I84" s="150" t="s">
        <v>157</v>
      </c>
      <c r="J84" s="149" t="s">
        <v>147</v>
      </c>
      <c r="K84" s="151" t="s">
        <v>158</v>
      </c>
      <c r="L84" s="152"/>
      <c r="M84" s="63" t="s">
        <v>1</v>
      </c>
      <c r="N84" s="64" t="s">
        <v>43</v>
      </c>
      <c r="O84" s="64" t="s">
        <v>159</v>
      </c>
      <c r="P84" s="64" t="s">
        <v>160</v>
      </c>
      <c r="Q84" s="64" t="s">
        <v>161</v>
      </c>
      <c r="R84" s="64" t="s">
        <v>162</v>
      </c>
      <c r="S84" s="64" t="s">
        <v>163</v>
      </c>
      <c r="T84" s="65" t="s">
        <v>164</v>
      </c>
    </row>
    <row r="85" spans="2:65" s="1" customFormat="1" ht="22.9" customHeight="1">
      <c r="B85" s="33"/>
      <c r="C85" s="70" t="s">
        <v>165</v>
      </c>
      <c r="D85" s="34"/>
      <c r="E85" s="34"/>
      <c r="F85" s="34"/>
      <c r="G85" s="34"/>
      <c r="H85" s="34"/>
      <c r="I85" s="102"/>
      <c r="J85" s="153">
        <f>BK85</f>
        <v>0</v>
      </c>
      <c r="K85" s="34"/>
      <c r="L85" s="37"/>
      <c r="M85" s="66"/>
      <c r="N85" s="67"/>
      <c r="O85" s="67"/>
      <c r="P85" s="154">
        <f>P86+P106</f>
        <v>0</v>
      </c>
      <c r="Q85" s="67"/>
      <c r="R85" s="154">
        <f>R86+R106</f>
        <v>1.2141199999999999</v>
      </c>
      <c r="S85" s="67"/>
      <c r="T85" s="155">
        <f>T86+T106</f>
        <v>0</v>
      </c>
      <c r="AT85" s="16" t="s">
        <v>72</v>
      </c>
      <c r="AU85" s="16" t="s">
        <v>149</v>
      </c>
      <c r="BK85" s="156">
        <f>BK86+BK106</f>
        <v>0</v>
      </c>
    </row>
    <row r="86" spans="2:65" s="10" customFormat="1" ht="25.9" customHeight="1">
      <c r="B86" s="157"/>
      <c r="C86" s="158"/>
      <c r="D86" s="159" t="s">
        <v>72</v>
      </c>
      <c r="E86" s="160" t="s">
        <v>193</v>
      </c>
      <c r="F86" s="160" t="s">
        <v>194</v>
      </c>
      <c r="G86" s="158"/>
      <c r="H86" s="158"/>
      <c r="I86" s="161"/>
      <c r="J86" s="162">
        <f>BK86</f>
        <v>0</v>
      </c>
      <c r="K86" s="158"/>
      <c r="L86" s="163"/>
      <c r="M86" s="164"/>
      <c r="N86" s="165"/>
      <c r="O86" s="165"/>
      <c r="P86" s="166">
        <f>P87+P100</f>
        <v>0</v>
      </c>
      <c r="Q86" s="165"/>
      <c r="R86" s="166">
        <f>R87+R100</f>
        <v>1.0734999999999999</v>
      </c>
      <c r="S86" s="165"/>
      <c r="T86" s="167">
        <f>T87+T100</f>
        <v>0</v>
      </c>
      <c r="AR86" s="168" t="s">
        <v>81</v>
      </c>
      <c r="AT86" s="169" t="s">
        <v>72</v>
      </c>
      <c r="AU86" s="169" t="s">
        <v>73</v>
      </c>
      <c r="AY86" s="168" t="s">
        <v>169</v>
      </c>
      <c r="BK86" s="170">
        <f>BK87+BK100</f>
        <v>0</v>
      </c>
    </row>
    <row r="87" spans="2:65" s="10" customFormat="1" ht="22.9" customHeight="1">
      <c r="B87" s="157"/>
      <c r="C87" s="158"/>
      <c r="D87" s="159" t="s">
        <v>72</v>
      </c>
      <c r="E87" s="171" t="s">
        <v>81</v>
      </c>
      <c r="F87" s="171" t="s">
        <v>195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SUM(P88:P99)</f>
        <v>0</v>
      </c>
      <c r="Q87" s="165"/>
      <c r="R87" s="166">
        <f>SUM(R88:R99)</f>
        <v>0</v>
      </c>
      <c r="S87" s="165"/>
      <c r="T87" s="167">
        <f>SUM(T88:T99)</f>
        <v>0</v>
      </c>
      <c r="AR87" s="168" t="s">
        <v>81</v>
      </c>
      <c r="AT87" s="169" t="s">
        <v>72</v>
      </c>
      <c r="AU87" s="169" t="s">
        <v>81</v>
      </c>
      <c r="AY87" s="168" t="s">
        <v>169</v>
      </c>
      <c r="BK87" s="170">
        <f>SUM(BK88:BK99)</f>
        <v>0</v>
      </c>
    </row>
    <row r="88" spans="2:65" s="1" customFormat="1" ht="16.5" customHeight="1">
      <c r="B88" s="33"/>
      <c r="C88" s="173" t="s">
        <v>81</v>
      </c>
      <c r="D88" s="173" t="s">
        <v>172</v>
      </c>
      <c r="E88" s="174" t="s">
        <v>1158</v>
      </c>
      <c r="F88" s="175" t="s">
        <v>1159</v>
      </c>
      <c r="G88" s="176" t="s">
        <v>208</v>
      </c>
      <c r="H88" s="177">
        <v>17.5</v>
      </c>
      <c r="I88" s="178"/>
      <c r="J88" s="179">
        <f>ROUND(I88*H88,2)</f>
        <v>0</v>
      </c>
      <c r="K88" s="175" t="s">
        <v>176</v>
      </c>
      <c r="L88" s="37"/>
      <c r="M88" s="180" t="s">
        <v>1</v>
      </c>
      <c r="N88" s="181" t="s">
        <v>44</v>
      </c>
      <c r="O88" s="59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AR88" s="16" t="s">
        <v>199</v>
      </c>
      <c r="AT88" s="16" t="s">
        <v>172</v>
      </c>
      <c r="AU88" s="16" t="s">
        <v>83</v>
      </c>
      <c r="AY88" s="16" t="s">
        <v>169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81</v>
      </c>
      <c r="BK88" s="184">
        <f>ROUND(I88*H88,2)</f>
        <v>0</v>
      </c>
      <c r="BL88" s="16" t="s">
        <v>199</v>
      </c>
      <c r="BM88" s="16" t="s">
        <v>2381</v>
      </c>
    </row>
    <row r="89" spans="2:65" s="11" customFormat="1" ht="11.25">
      <c r="B89" s="190"/>
      <c r="C89" s="191"/>
      <c r="D89" s="185" t="s">
        <v>201</v>
      </c>
      <c r="E89" s="192" t="s">
        <v>1</v>
      </c>
      <c r="F89" s="193" t="s">
        <v>2382</v>
      </c>
      <c r="G89" s="191"/>
      <c r="H89" s="194">
        <v>17.5</v>
      </c>
      <c r="I89" s="195"/>
      <c r="J89" s="191"/>
      <c r="K89" s="191"/>
      <c r="L89" s="196"/>
      <c r="M89" s="197"/>
      <c r="N89" s="198"/>
      <c r="O89" s="198"/>
      <c r="P89" s="198"/>
      <c r="Q89" s="198"/>
      <c r="R89" s="198"/>
      <c r="S89" s="198"/>
      <c r="T89" s="199"/>
      <c r="AT89" s="200" t="s">
        <v>201</v>
      </c>
      <c r="AU89" s="200" t="s">
        <v>83</v>
      </c>
      <c r="AV89" s="11" t="s">
        <v>83</v>
      </c>
      <c r="AW89" s="11" t="s">
        <v>34</v>
      </c>
      <c r="AX89" s="11" t="s">
        <v>81</v>
      </c>
      <c r="AY89" s="200" t="s">
        <v>169</v>
      </c>
    </row>
    <row r="90" spans="2:65" s="1" customFormat="1" ht="16.5" customHeight="1">
      <c r="B90" s="33"/>
      <c r="C90" s="173" t="s">
        <v>83</v>
      </c>
      <c r="D90" s="173" t="s">
        <v>172</v>
      </c>
      <c r="E90" s="174" t="s">
        <v>1162</v>
      </c>
      <c r="F90" s="175" t="s">
        <v>1163</v>
      </c>
      <c r="G90" s="176" t="s">
        <v>208</v>
      </c>
      <c r="H90" s="177">
        <v>17.5</v>
      </c>
      <c r="I90" s="178"/>
      <c r="J90" s="179">
        <f>ROUND(I90*H90,2)</f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6" t="s">
        <v>81</v>
      </c>
      <c r="BK90" s="184">
        <f>ROUND(I90*H90,2)</f>
        <v>0</v>
      </c>
      <c r="BL90" s="16" t="s">
        <v>199</v>
      </c>
      <c r="BM90" s="16" t="s">
        <v>2383</v>
      </c>
    </row>
    <row r="91" spans="2:65" s="1" customFormat="1" ht="16.5" customHeight="1">
      <c r="B91" s="33"/>
      <c r="C91" s="173" t="s">
        <v>184</v>
      </c>
      <c r="D91" s="173" t="s">
        <v>172</v>
      </c>
      <c r="E91" s="174" t="s">
        <v>282</v>
      </c>
      <c r="F91" s="175" t="s">
        <v>283</v>
      </c>
      <c r="G91" s="176" t="s">
        <v>208</v>
      </c>
      <c r="H91" s="177">
        <v>10.55</v>
      </c>
      <c r="I91" s="178"/>
      <c r="J91" s="179">
        <f>ROUND(I91*H91,2)</f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6" t="s">
        <v>81</v>
      </c>
      <c r="BK91" s="184">
        <f>ROUND(I91*H91,2)</f>
        <v>0</v>
      </c>
      <c r="BL91" s="16" t="s">
        <v>199</v>
      </c>
      <c r="BM91" s="16" t="s">
        <v>2384</v>
      </c>
    </row>
    <row r="92" spans="2:65" s="1" customFormat="1" ht="16.5" customHeight="1">
      <c r="B92" s="33"/>
      <c r="C92" s="173" t="s">
        <v>199</v>
      </c>
      <c r="D92" s="173" t="s">
        <v>172</v>
      </c>
      <c r="E92" s="174" t="s">
        <v>213</v>
      </c>
      <c r="F92" s="175" t="s">
        <v>214</v>
      </c>
      <c r="G92" s="176" t="s">
        <v>208</v>
      </c>
      <c r="H92" s="177">
        <v>6.95</v>
      </c>
      <c r="I92" s="178"/>
      <c r="J92" s="179">
        <f>ROUND(I92*H92,2)</f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6" t="s">
        <v>81</v>
      </c>
      <c r="BK92" s="184">
        <f>ROUND(I92*H92,2)</f>
        <v>0</v>
      </c>
      <c r="BL92" s="16" t="s">
        <v>199</v>
      </c>
      <c r="BM92" s="16" t="s">
        <v>2385</v>
      </c>
    </row>
    <row r="93" spans="2:65" s="11" customFormat="1" ht="11.25">
      <c r="B93" s="190"/>
      <c r="C93" s="191"/>
      <c r="D93" s="185" t="s">
        <v>201</v>
      </c>
      <c r="E93" s="192" t="s">
        <v>1</v>
      </c>
      <c r="F93" s="193" t="s">
        <v>2386</v>
      </c>
      <c r="G93" s="191"/>
      <c r="H93" s="194">
        <v>6.95</v>
      </c>
      <c r="I93" s="195"/>
      <c r="J93" s="191"/>
      <c r="K93" s="191"/>
      <c r="L93" s="196"/>
      <c r="M93" s="197"/>
      <c r="N93" s="198"/>
      <c r="O93" s="198"/>
      <c r="P93" s="198"/>
      <c r="Q93" s="198"/>
      <c r="R93" s="198"/>
      <c r="S93" s="198"/>
      <c r="T93" s="199"/>
      <c r="AT93" s="200" t="s">
        <v>201</v>
      </c>
      <c r="AU93" s="200" t="s">
        <v>83</v>
      </c>
      <c r="AV93" s="11" t="s">
        <v>83</v>
      </c>
      <c r="AW93" s="11" t="s">
        <v>34</v>
      </c>
      <c r="AX93" s="11" t="s">
        <v>81</v>
      </c>
      <c r="AY93" s="200" t="s">
        <v>169</v>
      </c>
    </row>
    <row r="94" spans="2:65" s="1" customFormat="1" ht="16.5" customHeight="1">
      <c r="B94" s="33"/>
      <c r="C94" s="173" t="s">
        <v>168</v>
      </c>
      <c r="D94" s="173" t="s">
        <v>172</v>
      </c>
      <c r="E94" s="174" t="s">
        <v>287</v>
      </c>
      <c r="F94" s="175" t="s">
        <v>288</v>
      </c>
      <c r="G94" s="176" t="s">
        <v>208</v>
      </c>
      <c r="H94" s="177">
        <v>10.55</v>
      </c>
      <c r="I94" s="178"/>
      <c r="J94" s="179">
        <f>ROUND(I94*H94,2)</f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6" t="s">
        <v>81</v>
      </c>
      <c r="BK94" s="184">
        <f>ROUND(I94*H94,2)</f>
        <v>0</v>
      </c>
      <c r="BL94" s="16" t="s">
        <v>199</v>
      </c>
      <c r="BM94" s="16" t="s">
        <v>2387</v>
      </c>
    </row>
    <row r="95" spans="2:65" s="1" customFormat="1" ht="16.5" customHeight="1">
      <c r="B95" s="33"/>
      <c r="C95" s="173" t="s">
        <v>221</v>
      </c>
      <c r="D95" s="173" t="s">
        <v>172</v>
      </c>
      <c r="E95" s="174" t="s">
        <v>218</v>
      </c>
      <c r="F95" s="175" t="s">
        <v>219</v>
      </c>
      <c r="G95" s="176" t="s">
        <v>208</v>
      </c>
      <c r="H95" s="177">
        <v>6.95</v>
      </c>
      <c r="I95" s="178"/>
      <c r="J95" s="179">
        <f>ROUND(I95*H95,2)</f>
        <v>0</v>
      </c>
      <c r="K95" s="175" t="s">
        <v>176</v>
      </c>
      <c r="L95" s="37"/>
      <c r="M95" s="180" t="s">
        <v>1</v>
      </c>
      <c r="N95" s="181" t="s">
        <v>44</v>
      </c>
      <c r="O95" s="59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6" t="s">
        <v>81</v>
      </c>
      <c r="BK95" s="184">
        <f>ROUND(I95*H95,2)</f>
        <v>0</v>
      </c>
      <c r="BL95" s="16" t="s">
        <v>199</v>
      </c>
      <c r="BM95" s="16" t="s">
        <v>2388</v>
      </c>
    </row>
    <row r="96" spans="2:65" s="1" customFormat="1" ht="16.5" customHeight="1">
      <c r="B96" s="33"/>
      <c r="C96" s="173" t="s">
        <v>229</v>
      </c>
      <c r="D96" s="173" t="s">
        <v>172</v>
      </c>
      <c r="E96" s="174" t="s">
        <v>222</v>
      </c>
      <c r="F96" s="175" t="s">
        <v>223</v>
      </c>
      <c r="G96" s="176" t="s">
        <v>224</v>
      </c>
      <c r="H96" s="177">
        <v>11.815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2389</v>
      </c>
    </row>
    <row r="97" spans="2:65" s="11" customFormat="1" ht="11.25">
      <c r="B97" s="190"/>
      <c r="C97" s="191"/>
      <c r="D97" s="185" t="s">
        <v>201</v>
      </c>
      <c r="E97" s="192" t="s">
        <v>1</v>
      </c>
      <c r="F97" s="193" t="s">
        <v>2390</v>
      </c>
      <c r="G97" s="191"/>
      <c r="H97" s="194">
        <v>11.815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201</v>
      </c>
      <c r="AU97" s="200" t="s">
        <v>83</v>
      </c>
      <c r="AV97" s="11" t="s">
        <v>83</v>
      </c>
      <c r="AW97" s="11" t="s">
        <v>34</v>
      </c>
      <c r="AX97" s="11" t="s">
        <v>81</v>
      </c>
      <c r="AY97" s="200" t="s">
        <v>169</v>
      </c>
    </row>
    <row r="98" spans="2:65" s="1" customFormat="1" ht="16.5" customHeight="1">
      <c r="B98" s="33"/>
      <c r="C98" s="173" t="s">
        <v>233</v>
      </c>
      <c r="D98" s="173" t="s">
        <v>172</v>
      </c>
      <c r="E98" s="174" t="s">
        <v>293</v>
      </c>
      <c r="F98" s="175" t="s">
        <v>294</v>
      </c>
      <c r="G98" s="176" t="s">
        <v>208</v>
      </c>
      <c r="H98" s="177">
        <v>10.55</v>
      </c>
      <c r="I98" s="178"/>
      <c r="J98" s="179">
        <f>ROUND(I98*H98,2)</f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199</v>
      </c>
      <c r="BM98" s="16" t="s">
        <v>2391</v>
      </c>
    </row>
    <row r="99" spans="2:65" s="11" customFormat="1" ht="11.25">
      <c r="B99" s="190"/>
      <c r="C99" s="191"/>
      <c r="D99" s="185" t="s">
        <v>201</v>
      </c>
      <c r="E99" s="192" t="s">
        <v>1</v>
      </c>
      <c r="F99" s="193" t="s">
        <v>2392</v>
      </c>
      <c r="G99" s="191"/>
      <c r="H99" s="194">
        <v>10.55</v>
      </c>
      <c r="I99" s="195"/>
      <c r="J99" s="191"/>
      <c r="K99" s="191"/>
      <c r="L99" s="196"/>
      <c r="M99" s="197"/>
      <c r="N99" s="198"/>
      <c r="O99" s="198"/>
      <c r="P99" s="198"/>
      <c r="Q99" s="198"/>
      <c r="R99" s="198"/>
      <c r="S99" s="198"/>
      <c r="T99" s="199"/>
      <c r="AT99" s="200" t="s">
        <v>201</v>
      </c>
      <c r="AU99" s="200" t="s">
        <v>83</v>
      </c>
      <c r="AV99" s="11" t="s">
        <v>83</v>
      </c>
      <c r="AW99" s="11" t="s">
        <v>34</v>
      </c>
      <c r="AX99" s="11" t="s">
        <v>81</v>
      </c>
      <c r="AY99" s="200" t="s">
        <v>169</v>
      </c>
    </row>
    <row r="100" spans="2:65" s="10" customFormat="1" ht="22.9" customHeight="1">
      <c r="B100" s="157"/>
      <c r="C100" s="158"/>
      <c r="D100" s="159" t="s">
        <v>72</v>
      </c>
      <c r="E100" s="171" t="s">
        <v>199</v>
      </c>
      <c r="F100" s="171" t="s">
        <v>1173</v>
      </c>
      <c r="G100" s="158"/>
      <c r="H100" s="158"/>
      <c r="I100" s="161"/>
      <c r="J100" s="172">
        <f>BK100</f>
        <v>0</v>
      </c>
      <c r="K100" s="158"/>
      <c r="L100" s="163"/>
      <c r="M100" s="164"/>
      <c r="N100" s="165"/>
      <c r="O100" s="165"/>
      <c r="P100" s="166">
        <f>SUM(P101:P105)</f>
        <v>0</v>
      </c>
      <c r="Q100" s="165"/>
      <c r="R100" s="166">
        <f>SUM(R101:R105)</f>
        <v>1.0734999999999999</v>
      </c>
      <c r="S100" s="165"/>
      <c r="T100" s="167">
        <f>SUM(T101:T105)</f>
        <v>0</v>
      </c>
      <c r="AR100" s="168" t="s">
        <v>81</v>
      </c>
      <c r="AT100" s="169" t="s">
        <v>72</v>
      </c>
      <c r="AU100" s="169" t="s">
        <v>81</v>
      </c>
      <c r="AY100" s="168" t="s">
        <v>169</v>
      </c>
      <c r="BK100" s="170">
        <f>SUM(BK101:BK105)</f>
        <v>0</v>
      </c>
    </row>
    <row r="101" spans="2:65" s="1" customFormat="1" ht="16.5" customHeight="1">
      <c r="B101" s="33"/>
      <c r="C101" s="173" t="s">
        <v>237</v>
      </c>
      <c r="D101" s="173" t="s">
        <v>172</v>
      </c>
      <c r="E101" s="174" t="s">
        <v>2393</v>
      </c>
      <c r="F101" s="175" t="s">
        <v>2394</v>
      </c>
      <c r="G101" s="176" t="s">
        <v>208</v>
      </c>
      <c r="H101" s="177">
        <v>6.25</v>
      </c>
      <c r="I101" s="178"/>
      <c r="J101" s="179">
        <f>ROUND(I101*H101,2)</f>
        <v>0</v>
      </c>
      <c r="K101" s="175" t="s">
        <v>1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2395</v>
      </c>
    </row>
    <row r="102" spans="2:65" s="11" customFormat="1" ht="11.25">
      <c r="B102" s="190"/>
      <c r="C102" s="191"/>
      <c r="D102" s="185" t="s">
        <v>201</v>
      </c>
      <c r="E102" s="192" t="s">
        <v>1</v>
      </c>
      <c r="F102" s="193" t="s">
        <v>2396</v>
      </c>
      <c r="G102" s="191"/>
      <c r="H102" s="194">
        <v>6.25</v>
      </c>
      <c r="I102" s="195"/>
      <c r="J102" s="191"/>
      <c r="K102" s="191"/>
      <c r="L102" s="196"/>
      <c r="M102" s="197"/>
      <c r="N102" s="198"/>
      <c r="O102" s="198"/>
      <c r="P102" s="198"/>
      <c r="Q102" s="198"/>
      <c r="R102" s="198"/>
      <c r="S102" s="198"/>
      <c r="T102" s="199"/>
      <c r="AT102" s="200" t="s">
        <v>201</v>
      </c>
      <c r="AU102" s="200" t="s">
        <v>83</v>
      </c>
      <c r="AV102" s="11" t="s">
        <v>83</v>
      </c>
      <c r="AW102" s="11" t="s">
        <v>34</v>
      </c>
      <c r="AX102" s="11" t="s">
        <v>81</v>
      </c>
      <c r="AY102" s="200" t="s">
        <v>169</v>
      </c>
    </row>
    <row r="103" spans="2:65" s="1" customFormat="1" ht="16.5" customHeight="1">
      <c r="B103" s="33"/>
      <c r="C103" s="239" t="s">
        <v>108</v>
      </c>
      <c r="D103" s="239" t="s">
        <v>447</v>
      </c>
      <c r="E103" s="240" t="s">
        <v>2397</v>
      </c>
      <c r="F103" s="241" t="s">
        <v>2398</v>
      </c>
      <c r="G103" s="242" t="s">
        <v>301</v>
      </c>
      <c r="H103" s="243">
        <v>50</v>
      </c>
      <c r="I103" s="244"/>
      <c r="J103" s="245">
        <f>ROUND(I103*H103,2)</f>
        <v>0</v>
      </c>
      <c r="K103" s="241" t="s">
        <v>1</v>
      </c>
      <c r="L103" s="246"/>
      <c r="M103" s="247" t="s">
        <v>1</v>
      </c>
      <c r="N103" s="248" t="s">
        <v>44</v>
      </c>
      <c r="O103" s="59"/>
      <c r="P103" s="182">
        <f>O103*H103</f>
        <v>0</v>
      </c>
      <c r="Q103" s="182">
        <v>6.9999999999999994E-5</v>
      </c>
      <c r="R103" s="182">
        <f>Q103*H103</f>
        <v>3.4999999999999996E-3</v>
      </c>
      <c r="S103" s="182">
        <v>0</v>
      </c>
      <c r="T103" s="183">
        <f>S103*H103</f>
        <v>0</v>
      </c>
      <c r="AR103" s="16" t="s">
        <v>233</v>
      </c>
      <c r="AT103" s="16" t="s">
        <v>447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2399</v>
      </c>
    </row>
    <row r="104" spans="2:65" s="1" customFormat="1" ht="16.5" customHeight="1">
      <c r="B104" s="33"/>
      <c r="C104" s="173" t="s">
        <v>111</v>
      </c>
      <c r="D104" s="173" t="s">
        <v>172</v>
      </c>
      <c r="E104" s="174" t="s">
        <v>2400</v>
      </c>
      <c r="F104" s="175" t="s">
        <v>2401</v>
      </c>
      <c r="G104" s="176" t="s">
        <v>301</v>
      </c>
      <c r="H104" s="177">
        <v>50</v>
      </c>
      <c r="I104" s="178"/>
      <c r="J104" s="179">
        <f>ROUND(I104*H104,2)</f>
        <v>0</v>
      </c>
      <c r="K104" s="175" t="s">
        <v>1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2402</v>
      </c>
    </row>
    <row r="105" spans="2:65" s="1" customFormat="1" ht="16.5" customHeight="1">
      <c r="B105" s="33"/>
      <c r="C105" s="239" t="s">
        <v>114</v>
      </c>
      <c r="D105" s="239" t="s">
        <v>447</v>
      </c>
      <c r="E105" s="240" t="s">
        <v>2403</v>
      </c>
      <c r="F105" s="241" t="s">
        <v>2404</v>
      </c>
      <c r="G105" s="242" t="s">
        <v>301</v>
      </c>
      <c r="H105" s="243">
        <v>50</v>
      </c>
      <c r="I105" s="244"/>
      <c r="J105" s="245">
        <f>ROUND(I105*H105,2)</f>
        <v>0</v>
      </c>
      <c r="K105" s="241" t="s">
        <v>1</v>
      </c>
      <c r="L105" s="246"/>
      <c r="M105" s="247" t="s">
        <v>1</v>
      </c>
      <c r="N105" s="248" t="s">
        <v>44</v>
      </c>
      <c r="O105" s="59"/>
      <c r="P105" s="182">
        <f>O105*H105</f>
        <v>0</v>
      </c>
      <c r="Q105" s="182">
        <v>2.1399999999999999E-2</v>
      </c>
      <c r="R105" s="182">
        <f>Q105*H105</f>
        <v>1.0699999999999998</v>
      </c>
      <c r="S105" s="182">
        <v>0</v>
      </c>
      <c r="T105" s="183">
        <f>S105*H105</f>
        <v>0</v>
      </c>
      <c r="AR105" s="16" t="s">
        <v>233</v>
      </c>
      <c r="AT105" s="16" t="s">
        <v>447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199</v>
      </c>
      <c r="BM105" s="16" t="s">
        <v>2405</v>
      </c>
    </row>
    <row r="106" spans="2:65" s="10" customFormat="1" ht="25.9" customHeight="1">
      <c r="B106" s="157"/>
      <c r="C106" s="158"/>
      <c r="D106" s="159" t="s">
        <v>72</v>
      </c>
      <c r="E106" s="160" t="s">
        <v>480</v>
      </c>
      <c r="F106" s="160" t="s">
        <v>481</v>
      </c>
      <c r="G106" s="158"/>
      <c r="H106" s="158"/>
      <c r="I106" s="161"/>
      <c r="J106" s="162">
        <f>BK106</f>
        <v>0</v>
      </c>
      <c r="K106" s="158"/>
      <c r="L106" s="163"/>
      <c r="M106" s="164"/>
      <c r="N106" s="165"/>
      <c r="O106" s="165"/>
      <c r="P106" s="166">
        <f>P107+P122</f>
        <v>0</v>
      </c>
      <c r="Q106" s="165"/>
      <c r="R106" s="166">
        <f>R107+R122</f>
        <v>0.14062000000000005</v>
      </c>
      <c r="S106" s="165"/>
      <c r="T106" s="167">
        <f>T107+T122</f>
        <v>0</v>
      </c>
      <c r="AR106" s="168" t="s">
        <v>83</v>
      </c>
      <c r="AT106" s="169" t="s">
        <v>72</v>
      </c>
      <c r="AU106" s="169" t="s">
        <v>73</v>
      </c>
      <c r="AY106" s="168" t="s">
        <v>169</v>
      </c>
      <c r="BK106" s="170">
        <f>BK107+BK122</f>
        <v>0</v>
      </c>
    </row>
    <row r="107" spans="2:65" s="10" customFormat="1" ht="22.9" customHeight="1">
      <c r="B107" s="157"/>
      <c r="C107" s="158"/>
      <c r="D107" s="159" t="s">
        <v>72</v>
      </c>
      <c r="E107" s="171" t="s">
        <v>2406</v>
      </c>
      <c r="F107" s="171" t="s">
        <v>2407</v>
      </c>
      <c r="G107" s="158"/>
      <c r="H107" s="158"/>
      <c r="I107" s="161"/>
      <c r="J107" s="172">
        <f>BK107</f>
        <v>0</v>
      </c>
      <c r="K107" s="158"/>
      <c r="L107" s="163"/>
      <c r="M107" s="164"/>
      <c r="N107" s="165"/>
      <c r="O107" s="165"/>
      <c r="P107" s="166">
        <f>SUM(P108:P121)</f>
        <v>0</v>
      </c>
      <c r="Q107" s="165"/>
      <c r="R107" s="166">
        <f>SUM(R108:R121)</f>
        <v>0.14062000000000005</v>
      </c>
      <c r="S107" s="165"/>
      <c r="T107" s="167">
        <f>SUM(T108:T121)</f>
        <v>0</v>
      </c>
      <c r="AR107" s="168" t="s">
        <v>83</v>
      </c>
      <c r="AT107" s="169" t="s">
        <v>72</v>
      </c>
      <c r="AU107" s="169" t="s">
        <v>81</v>
      </c>
      <c r="AY107" s="168" t="s">
        <v>169</v>
      </c>
      <c r="BK107" s="170">
        <f>SUM(BK108:BK121)</f>
        <v>0</v>
      </c>
    </row>
    <row r="108" spans="2:65" s="1" customFormat="1" ht="16.5" customHeight="1">
      <c r="B108" s="33"/>
      <c r="C108" s="173" t="s">
        <v>117</v>
      </c>
      <c r="D108" s="173" t="s">
        <v>172</v>
      </c>
      <c r="E108" s="174" t="s">
        <v>2408</v>
      </c>
      <c r="F108" s="175" t="s">
        <v>2409</v>
      </c>
      <c r="G108" s="176" t="s">
        <v>301</v>
      </c>
      <c r="H108" s="177">
        <v>100</v>
      </c>
      <c r="I108" s="178"/>
      <c r="J108" s="179">
        <f t="shared" ref="J108:J120" si="0">ROUND(I108*H108,2)</f>
        <v>0</v>
      </c>
      <c r="K108" s="175" t="s">
        <v>1</v>
      </c>
      <c r="L108" s="37"/>
      <c r="M108" s="180" t="s">
        <v>1</v>
      </c>
      <c r="N108" s="181" t="s">
        <v>44</v>
      </c>
      <c r="O108" s="59"/>
      <c r="P108" s="182">
        <f t="shared" ref="P108:P120" si="1">O108*H108</f>
        <v>0</v>
      </c>
      <c r="Q108" s="182">
        <v>0</v>
      </c>
      <c r="R108" s="182">
        <f t="shared" ref="R108:R120" si="2">Q108*H108</f>
        <v>0</v>
      </c>
      <c r="S108" s="182">
        <v>0</v>
      </c>
      <c r="T108" s="183">
        <f t="shared" ref="T108:T120" si="3">S108*H108</f>
        <v>0</v>
      </c>
      <c r="AR108" s="16" t="s">
        <v>125</v>
      </c>
      <c r="AT108" s="16" t="s">
        <v>172</v>
      </c>
      <c r="AU108" s="16" t="s">
        <v>83</v>
      </c>
      <c r="AY108" s="16" t="s">
        <v>169</v>
      </c>
      <c r="BE108" s="184">
        <f t="shared" ref="BE108:BE120" si="4">IF(N108="základní",J108,0)</f>
        <v>0</v>
      </c>
      <c r="BF108" s="184">
        <f t="shared" ref="BF108:BF120" si="5">IF(N108="snížená",J108,0)</f>
        <v>0</v>
      </c>
      <c r="BG108" s="184">
        <f t="shared" ref="BG108:BG120" si="6">IF(N108="zákl. přenesená",J108,0)</f>
        <v>0</v>
      </c>
      <c r="BH108" s="184">
        <f t="shared" ref="BH108:BH120" si="7">IF(N108="sníž. přenesená",J108,0)</f>
        <v>0</v>
      </c>
      <c r="BI108" s="184">
        <f t="shared" ref="BI108:BI120" si="8">IF(N108="nulová",J108,0)</f>
        <v>0</v>
      </c>
      <c r="BJ108" s="16" t="s">
        <v>81</v>
      </c>
      <c r="BK108" s="184">
        <f t="shared" ref="BK108:BK120" si="9">ROUND(I108*H108,2)</f>
        <v>0</v>
      </c>
      <c r="BL108" s="16" t="s">
        <v>125</v>
      </c>
      <c r="BM108" s="16" t="s">
        <v>2410</v>
      </c>
    </row>
    <row r="109" spans="2:65" s="1" customFormat="1" ht="16.5" customHeight="1">
      <c r="B109" s="33"/>
      <c r="C109" s="239" t="s">
        <v>120</v>
      </c>
      <c r="D109" s="239" t="s">
        <v>447</v>
      </c>
      <c r="E109" s="240" t="s">
        <v>2411</v>
      </c>
      <c r="F109" s="241" t="s">
        <v>2412</v>
      </c>
      <c r="G109" s="242" t="s">
        <v>301</v>
      </c>
      <c r="H109" s="243">
        <v>90</v>
      </c>
      <c r="I109" s="244"/>
      <c r="J109" s="245">
        <f t="shared" si="0"/>
        <v>0</v>
      </c>
      <c r="K109" s="241" t="s">
        <v>1</v>
      </c>
      <c r="L109" s="246"/>
      <c r="M109" s="247" t="s">
        <v>1</v>
      </c>
      <c r="N109" s="248" t="s">
        <v>44</v>
      </c>
      <c r="O109" s="59"/>
      <c r="P109" s="182">
        <f t="shared" si="1"/>
        <v>0</v>
      </c>
      <c r="Q109" s="182">
        <v>1.2800000000000001E-3</v>
      </c>
      <c r="R109" s="182">
        <f t="shared" si="2"/>
        <v>0.11520000000000001</v>
      </c>
      <c r="S109" s="182">
        <v>0</v>
      </c>
      <c r="T109" s="183">
        <f t="shared" si="3"/>
        <v>0</v>
      </c>
      <c r="AR109" s="16" t="s">
        <v>435</v>
      </c>
      <c r="AT109" s="16" t="s">
        <v>447</v>
      </c>
      <c r="AU109" s="16" t="s">
        <v>83</v>
      </c>
      <c r="AY109" s="16" t="s">
        <v>169</v>
      </c>
      <c r="BE109" s="184">
        <f t="shared" si="4"/>
        <v>0</v>
      </c>
      <c r="BF109" s="184">
        <f t="shared" si="5"/>
        <v>0</v>
      </c>
      <c r="BG109" s="184">
        <f t="shared" si="6"/>
        <v>0</v>
      </c>
      <c r="BH109" s="184">
        <f t="shared" si="7"/>
        <v>0</v>
      </c>
      <c r="BI109" s="184">
        <f t="shared" si="8"/>
        <v>0</v>
      </c>
      <c r="BJ109" s="16" t="s">
        <v>81</v>
      </c>
      <c r="BK109" s="184">
        <f t="shared" si="9"/>
        <v>0</v>
      </c>
      <c r="BL109" s="16" t="s">
        <v>125</v>
      </c>
      <c r="BM109" s="16" t="s">
        <v>2413</v>
      </c>
    </row>
    <row r="110" spans="2:65" s="1" customFormat="1" ht="16.5" customHeight="1">
      <c r="B110" s="33"/>
      <c r="C110" s="239" t="s">
        <v>8</v>
      </c>
      <c r="D110" s="239" t="s">
        <v>447</v>
      </c>
      <c r="E110" s="240" t="s">
        <v>2414</v>
      </c>
      <c r="F110" s="241" t="s">
        <v>2415</v>
      </c>
      <c r="G110" s="242" t="s">
        <v>301</v>
      </c>
      <c r="H110" s="243">
        <v>5</v>
      </c>
      <c r="I110" s="244"/>
      <c r="J110" s="245">
        <f t="shared" si="0"/>
        <v>0</v>
      </c>
      <c r="K110" s="241" t="s">
        <v>1</v>
      </c>
      <c r="L110" s="246"/>
      <c r="M110" s="247" t="s">
        <v>1</v>
      </c>
      <c r="N110" s="248" t="s">
        <v>44</v>
      </c>
      <c r="O110" s="59"/>
      <c r="P110" s="182">
        <f t="shared" si="1"/>
        <v>0</v>
      </c>
      <c r="Q110" s="182">
        <v>1.2800000000000001E-3</v>
      </c>
      <c r="R110" s="182">
        <f t="shared" si="2"/>
        <v>6.4000000000000003E-3</v>
      </c>
      <c r="S110" s="182">
        <v>0</v>
      </c>
      <c r="T110" s="183">
        <f t="shared" si="3"/>
        <v>0</v>
      </c>
      <c r="AR110" s="16" t="s">
        <v>435</v>
      </c>
      <c r="AT110" s="16" t="s">
        <v>447</v>
      </c>
      <c r="AU110" s="16" t="s">
        <v>83</v>
      </c>
      <c r="AY110" s="16" t="s">
        <v>169</v>
      </c>
      <c r="BE110" s="184">
        <f t="shared" si="4"/>
        <v>0</v>
      </c>
      <c r="BF110" s="184">
        <f t="shared" si="5"/>
        <v>0</v>
      </c>
      <c r="BG110" s="184">
        <f t="shared" si="6"/>
        <v>0</v>
      </c>
      <c r="BH110" s="184">
        <f t="shared" si="7"/>
        <v>0</v>
      </c>
      <c r="BI110" s="184">
        <f t="shared" si="8"/>
        <v>0</v>
      </c>
      <c r="BJ110" s="16" t="s">
        <v>81</v>
      </c>
      <c r="BK110" s="184">
        <f t="shared" si="9"/>
        <v>0</v>
      </c>
      <c r="BL110" s="16" t="s">
        <v>125</v>
      </c>
      <c r="BM110" s="16" t="s">
        <v>2416</v>
      </c>
    </row>
    <row r="111" spans="2:65" s="1" customFormat="1" ht="16.5" customHeight="1">
      <c r="B111" s="33"/>
      <c r="C111" s="239" t="s">
        <v>125</v>
      </c>
      <c r="D111" s="239" t="s">
        <v>447</v>
      </c>
      <c r="E111" s="240" t="s">
        <v>2417</v>
      </c>
      <c r="F111" s="241" t="s">
        <v>2418</v>
      </c>
      <c r="G111" s="242" t="s">
        <v>301</v>
      </c>
      <c r="H111" s="243">
        <v>5</v>
      </c>
      <c r="I111" s="244"/>
      <c r="J111" s="245">
        <f t="shared" si="0"/>
        <v>0</v>
      </c>
      <c r="K111" s="241" t="s">
        <v>1</v>
      </c>
      <c r="L111" s="246"/>
      <c r="M111" s="247" t="s">
        <v>1</v>
      </c>
      <c r="N111" s="248" t="s">
        <v>44</v>
      </c>
      <c r="O111" s="59"/>
      <c r="P111" s="182">
        <f t="shared" si="1"/>
        <v>0</v>
      </c>
      <c r="Q111" s="182">
        <v>1.2800000000000001E-3</v>
      </c>
      <c r="R111" s="182">
        <f t="shared" si="2"/>
        <v>6.4000000000000003E-3</v>
      </c>
      <c r="S111" s="182">
        <v>0</v>
      </c>
      <c r="T111" s="183">
        <f t="shared" si="3"/>
        <v>0</v>
      </c>
      <c r="AR111" s="16" t="s">
        <v>435</v>
      </c>
      <c r="AT111" s="16" t="s">
        <v>447</v>
      </c>
      <c r="AU111" s="16" t="s">
        <v>83</v>
      </c>
      <c r="AY111" s="16" t="s">
        <v>169</v>
      </c>
      <c r="BE111" s="184">
        <f t="shared" si="4"/>
        <v>0</v>
      </c>
      <c r="BF111" s="184">
        <f t="shared" si="5"/>
        <v>0</v>
      </c>
      <c r="BG111" s="184">
        <f t="shared" si="6"/>
        <v>0</v>
      </c>
      <c r="BH111" s="184">
        <f t="shared" si="7"/>
        <v>0</v>
      </c>
      <c r="BI111" s="184">
        <f t="shared" si="8"/>
        <v>0</v>
      </c>
      <c r="BJ111" s="16" t="s">
        <v>81</v>
      </c>
      <c r="BK111" s="184">
        <f t="shared" si="9"/>
        <v>0</v>
      </c>
      <c r="BL111" s="16" t="s">
        <v>125</v>
      </c>
      <c r="BM111" s="16" t="s">
        <v>2419</v>
      </c>
    </row>
    <row r="112" spans="2:65" s="1" customFormat="1" ht="16.5" customHeight="1">
      <c r="B112" s="33"/>
      <c r="C112" s="173" t="s">
        <v>128</v>
      </c>
      <c r="D112" s="173" t="s">
        <v>172</v>
      </c>
      <c r="E112" s="174" t="s">
        <v>2420</v>
      </c>
      <c r="F112" s="175" t="s">
        <v>2421</v>
      </c>
      <c r="G112" s="176" t="s">
        <v>175</v>
      </c>
      <c r="H112" s="177">
        <v>1</v>
      </c>
      <c r="I112" s="178"/>
      <c r="J112" s="179">
        <f t="shared" si="0"/>
        <v>0</v>
      </c>
      <c r="K112" s="175" t="s">
        <v>1</v>
      </c>
      <c r="L112" s="37"/>
      <c r="M112" s="180" t="s">
        <v>1</v>
      </c>
      <c r="N112" s="181" t="s">
        <v>44</v>
      </c>
      <c r="O112" s="59"/>
      <c r="P112" s="182">
        <f t="shared" si="1"/>
        <v>0</v>
      </c>
      <c r="Q112" s="182">
        <v>0</v>
      </c>
      <c r="R112" s="182">
        <f t="shared" si="2"/>
        <v>0</v>
      </c>
      <c r="S112" s="182">
        <v>0</v>
      </c>
      <c r="T112" s="183">
        <f t="shared" si="3"/>
        <v>0</v>
      </c>
      <c r="AR112" s="16" t="s">
        <v>125</v>
      </c>
      <c r="AT112" s="16" t="s">
        <v>172</v>
      </c>
      <c r="AU112" s="16" t="s">
        <v>83</v>
      </c>
      <c r="AY112" s="16" t="s">
        <v>169</v>
      </c>
      <c r="BE112" s="184">
        <f t="shared" si="4"/>
        <v>0</v>
      </c>
      <c r="BF112" s="184">
        <f t="shared" si="5"/>
        <v>0</v>
      </c>
      <c r="BG112" s="184">
        <f t="shared" si="6"/>
        <v>0</v>
      </c>
      <c r="BH112" s="184">
        <f t="shared" si="7"/>
        <v>0</v>
      </c>
      <c r="BI112" s="184">
        <f t="shared" si="8"/>
        <v>0</v>
      </c>
      <c r="BJ112" s="16" t="s">
        <v>81</v>
      </c>
      <c r="BK112" s="184">
        <f t="shared" si="9"/>
        <v>0</v>
      </c>
      <c r="BL112" s="16" t="s">
        <v>125</v>
      </c>
      <c r="BM112" s="16" t="s">
        <v>2422</v>
      </c>
    </row>
    <row r="113" spans="2:65" s="1" customFormat="1" ht="16.5" customHeight="1">
      <c r="B113" s="33"/>
      <c r="C113" s="239" t="s">
        <v>131</v>
      </c>
      <c r="D113" s="239" t="s">
        <v>447</v>
      </c>
      <c r="E113" s="240" t="s">
        <v>1557</v>
      </c>
      <c r="F113" s="241" t="s">
        <v>2423</v>
      </c>
      <c r="G113" s="242" t="s">
        <v>444</v>
      </c>
      <c r="H113" s="243">
        <v>4</v>
      </c>
      <c r="I113" s="244"/>
      <c r="J113" s="245">
        <f t="shared" si="0"/>
        <v>0</v>
      </c>
      <c r="K113" s="241" t="s">
        <v>1</v>
      </c>
      <c r="L113" s="246"/>
      <c r="M113" s="247" t="s">
        <v>1</v>
      </c>
      <c r="N113" s="248" t="s">
        <v>44</v>
      </c>
      <c r="O113" s="59"/>
      <c r="P113" s="182">
        <f t="shared" si="1"/>
        <v>0</v>
      </c>
      <c r="Q113" s="182">
        <v>9.0000000000000006E-5</v>
      </c>
      <c r="R113" s="182">
        <f t="shared" si="2"/>
        <v>3.6000000000000002E-4</v>
      </c>
      <c r="S113" s="182">
        <v>0</v>
      </c>
      <c r="T113" s="183">
        <f t="shared" si="3"/>
        <v>0</v>
      </c>
      <c r="AR113" s="16" t="s">
        <v>435</v>
      </c>
      <c r="AT113" s="16" t="s">
        <v>447</v>
      </c>
      <c r="AU113" s="16" t="s">
        <v>83</v>
      </c>
      <c r="AY113" s="16" t="s">
        <v>169</v>
      </c>
      <c r="BE113" s="184">
        <f t="shared" si="4"/>
        <v>0</v>
      </c>
      <c r="BF113" s="184">
        <f t="shared" si="5"/>
        <v>0</v>
      </c>
      <c r="BG113" s="184">
        <f t="shared" si="6"/>
        <v>0</v>
      </c>
      <c r="BH113" s="184">
        <f t="shared" si="7"/>
        <v>0</v>
      </c>
      <c r="BI113" s="184">
        <f t="shared" si="8"/>
        <v>0</v>
      </c>
      <c r="BJ113" s="16" t="s">
        <v>81</v>
      </c>
      <c r="BK113" s="184">
        <f t="shared" si="9"/>
        <v>0</v>
      </c>
      <c r="BL113" s="16" t="s">
        <v>125</v>
      </c>
      <c r="BM113" s="16" t="s">
        <v>2424</v>
      </c>
    </row>
    <row r="114" spans="2:65" s="1" customFormat="1" ht="16.5" customHeight="1">
      <c r="B114" s="33"/>
      <c r="C114" s="239" t="s">
        <v>134</v>
      </c>
      <c r="D114" s="239" t="s">
        <v>447</v>
      </c>
      <c r="E114" s="240" t="s">
        <v>1569</v>
      </c>
      <c r="F114" s="241" t="s">
        <v>1570</v>
      </c>
      <c r="G114" s="242" t="s">
        <v>444</v>
      </c>
      <c r="H114" s="243">
        <v>2</v>
      </c>
      <c r="I114" s="244"/>
      <c r="J114" s="245">
        <f t="shared" si="0"/>
        <v>0</v>
      </c>
      <c r="K114" s="241" t="s">
        <v>1</v>
      </c>
      <c r="L114" s="246"/>
      <c r="M114" s="247" t="s">
        <v>1</v>
      </c>
      <c r="N114" s="248" t="s">
        <v>44</v>
      </c>
      <c r="O114" s="59"/>
      <c r="P114" s="182">
        <f t="shared" si="1"/>
        <v>0</v>
      </c>
      <c r="Q114" s="182">
        <v>9.0000000000000006E-5</v>
      </c>
      <c r="R114" s="182">
        <f t="shared" si="2"/>
        <v>1.8000000000000001E-4</v>
      </c>
      <c r="S114" s="182">
        <v>0</v>
      </c>
      <c r="T114" s="183">
        <f t="shared" si="3"/>
        <v>0</v>
      </c>
      <c r="AR114" s="16" t="s">
        <v>435</v>
      </c>
      <c r="AT114" s="16" t="s">
        <v>447</v>
      </c>
      <c r="AU114" s="16" t="s">
        <v>83</v>
      </c>
      <c r="AY114" s="16" t="s">
        <v>169</v>
      </c>
      <c r="BE114" s="184">
        <f t="shared" si="4"/>
        <v>0</v>
      </c>
      <c r="BF114" s="184">
        <f t="shared" si="5"/>
        <v>0</v>
      </c>
      <c r="BG114" s="184">
        <f t="shared" si="6"/>
        <v>0</v>
      </c>
      <c r="BH114" s="184">
        <f t="shared" si="7"/>
        <v>0</v>
      </c>
      <c r="BI114" s="184">
        <f t="shared" si="8"/>
        <v>0</v>
      </c>
      <c r="BJ114" s="16" t="s">
        <v>81</v>
      </c>
      <c r="BK114" s="184">
        <f t="shared" si="9"/>
        <v>0</v>
      </c>
      <c r="BL114" s="16" t="s">
        <v>125</v>
      </c>
      <c r="BM114" s="16" t="s">
        <v>2425</v>
      </c>
    </row>
    <row r="115" spans="2:65" s="1" customFormat="1" ht="16.5" customHeight="1">
      <c r="B115" s="33"/>
      <c r="C115" s="239" t="s">
        <v>137</v>
      </c>
      <c r="D115" s="239" t="s">
        <v>447</v>
      </c>
      <c r="E115" s="240" t="s">
        <v>1581</v>
      </c>
      <c r="F115" s="241" t="s">
        <v>1582</v>
      </c>
      <c r="G115" s="242" t="s">
        <v>444</v>
      </c>
      <c r="H115" s="243">
        <v>10</v>
      </c>
      <c r="I115" s="244"/>
      <c r="J115" s="245">
        <f t="shared" si="0"/>
        <v>0</v>
      </c>
      <c r="K115" s="241" t="s">
        <v>1</v>
      </c>
      <c r="L115" s="246"/>
      <c r="M115" s="247" t="s">
        <v>1</v>
      </c>
      <c r="N115" s="248" t="s">
        <v>44</v>
      </c>
      <c r="O115" s="59"/>
      <c r="P115" s="182">
        <f t="shared" si="1"/>
        <v>0</v>
      </c>
      <c r="Q115" s="182">
        <v>0</v>
      </c>
      <c r="R115" s="182">
        <f t="shared" si="2"/>
        <v>0</v>
      </c>
      <c r="S115" s="182">
        <v>0</v>
      </c>
      <c r="T115" s="183">
        <f t="shared" si="3"/>
        <v>0</v>
      </c>
      <c r="AR115" s="16" t="s">
        <v>435</v>
      </c>
      <c r="AT115" s="16" t="s">
        <v>447</v>
      </c>
      <c r="AU115" s="16" t="s">
        <v>83</v>
      </c>
      <c r="AY115" s="16" t="s">
        <v>169</v>
      </c>
      <c r="BE115" s="184">
        <f t="shared" si="4"/>
        <v>0</v>
      </c>
      <c r="BF115" s="184">
        <f t="shared" si="5"/>
        <v>0</v>
      </c>
      <c r="BG115" s="184">
        <f t="shared" si="6"/>
        <v>0</v>
      </c>
      <c r="BH115" s="184">
        <f t="shared" si="7"/>
        <v>0</v>
      </c>
      <c r="BI115" s="184">
        <f t="shared" si="8"/>
        <v>0</v>
      </c>
      <c r="BJ115" s="16" t="s">
        <v>81</v>
      </c>
      <c r="BK115" s="184">
        <f t="shared" si="9"/>
        <v>0</v>
      </c>
      <c r="BL115" s="16" t="s">
        <v>125</v>
      </c>
      <c r="BM115" s="16" t="s">
        <v>2426</v>
      </c>
    </row>
    <row r="116" spans="2:65" s="1" customFormat="1" ht="16.5" customHeight="1">
      <c r="B116" s="33"/>
      <c r="C116" s="239" t="s">
        <v>7</v>
      </c>
      <c r="D116" s="239" t="s">
        <v>447</v>
      </c>
      <c r="E116" s="240" t="s">
        <v>1593</v>
      </c>
      <c r="F116" s="241" t="s">
        <v>1594</v>
      </c>
      <c r="G116" s="242" t="s">
        <v>301</v>
      </c>
      <c r="H116" s="243">
        <v>20</v>
      </c>
      <c r="I116" s="244"/>
      <c r="J116" s="245">
        <f t="shared" si="0"/>
        <v>0</v>
      </c>
      <c r="K116" s="241" t="s">
        <v>1</v>
      </c>
      <c r="L116" s="246"/>
      <c r="M116" s="247" t="s">
        <v>1</v>
      </c>
      <c r="N116" s="248" t="s">
        <v>44</v>
      </c>
      <c r="O116" s="59"/>
      <c r="P116" s="182">
        <f t="shared" si="1"/>
        <v>0</v>
      </c>
      <c r="Q116" s="182">
        <v>1.9000000000000001E-4</v>
      </c>
      <c r="R116" s="182">
        <f t="shared" si="2"/>
        <v>3.8000000000000004E-3</v>
      </c>
      <c r="S116" s="182">
        <v>0</v>
      </c>
      <c r="T116" s="183">
        <f t="shared" si="3"/>
        <v>0</v>
      </c>
      <c r="AR116" s="16" t="s">
        <v>435</v>
      </c>
      <c r="AT116" s="16" t="s">
        <v>447</v>
      </c>
      <c r="AU116" s="16" t="s">
        <v>83</v>
      </c>
      <c r="AY116" s="16" t="s">
        <v>169</v>
      </c>
      <c r="BE116" s="184">
        <f t="shared" si="4"/>
        <v>0</v>
      </c>
      <c r="BF116" s="184">
        <f t="shared" si="5"/>
        <v>0</v>
      </c>
      <c r="BG116" s="184">
        <f t="shared" si="6"/>
        <v>0</v>
      </c>
      <c r="BH116" s="184">
        <f t="shared" si="7"/>
        <v>0</v>
      </c>
      <c r="BI116" s="184">
        <f t="shared" si="8"/>
        <v>0</v>
      </c>
      <c r="BJ116" s="16" t="s">
        <v>81</v>
      </c>
      <c r="BK116" s="184">
        <f t="shared" si="9"/>
        <v>0</v>
      </c>
      <c r="BL116" s="16" t="s">
        <v>125</v>
      </c>
      <c r="BM116" s="16" t="s">
        <v>2427</v>
      </c>
    </row>
    <row r="117" spans="2:65" s="1" customFormat="1" ht="16.5" customHeight="1">
      <c r="B117" s="33"/>
      <c r="C117" s="239" t="s">
        <v>375</v>
      </c>
      <c r="D117" s="239" t="s">
        <v>447</v>
      </c>
      <c r="E117" s="240" t="s">
        <v>2428</v>
      </c>
      <c r="F117" s="241" t="s">
        <v>2429</v>
      </c>
      <c r="G117" s="242" t="s">
        <v>301</v>
      </c>
      <c r="H117" s="243">
        <v>80</v>
      </c>
      <c r="I117" s="244"/>
      <c r="J117" s="245">
        <f t="shared" si="0"/>
        <v>0</v>
      </c>
      <c r="K117" s="241" t="s">
        <v>1</v>
      </c>
      <c r="L117" s="246"/>
      <c r="M117" s="247" t="s">
        <v>1</v>
      </c>
      <c r="N117" s="248" t="s">
        <v>44</v>
      </c>
      <c r="O117" s="59"/>
      <c r="P117" s="182">
        <f t="shared" si="1"/>
        <v>0</v>
      </c>
      <c r="Q117" s="182">
        <v>9.0000000000000006E-5</v>
      </c>
      <c r="R117" s="182">
        <f t="shared" si="2"/>
        <v>7.2000000000000007E-3</v>
      </c>
      <c r="S117" s="182">
        <v>0</v>
      </c>
      <c r="T117" s="183">
        <f t="shared" si="3"/>
        <v>0</v>
      </c>
      <c r="AR117" s="16" t="s">
        <v>435</v>
      </c>
      <c r="AT117" s="16" t="s">
        <v>447</v>
      </c>
      <c r="AU117" s="16" t="s">
        <v>83</v>
      </c>
      <c r="AY117" s="16" t="s">
        <v>169</v>
      </c>
      <c r="BE117" s="184">
        <f t="shared" si="4"/>
        <v>0</v>
      </c>
      <c r="BF117" s="184">
        <f t="shared" si="5"/>
        <v>0</v>
      </c>
      <c r="BG117" s="184">
        <f t="shared" si="6"/>
        <v>0</v>
      </c>
      <c r="BH117" s="184">
        <f t="shared" si="7"/>
        <v>0</v>
      </c>
      <c r="BI117" s="184">
        <f t="shared" si="8"/>
        <v>0</v>
      </c>
      <c r="BJ117" s="16" t="s">
        <v>81</v>
      </c>
      <c r="BK117" s="184">
        <f t="shared" si="9"/>
        <v>0</v>
      </c>
      <c r="BL117" s="16" t="s">
        <v>125</v>
      </c>
      <c r="BM117" s="16" t="s">
        <v>2430</v>
      </c>
    </row>
    <row r="118" spans="2:65" s="1" customFormat="1" ht="16.5" customHeight="1">
      <c r="B118" s="33"/>
      <c r="C118" s="239" t="s">
        <v>379</v>
      </c>
      <c r="D118" s="239" t="s">
        <v>447</v>
      </c>
      <c r="E118" s="240" t="s">
        <v>2431</v>
      </c>
      <c r="F118" s="241" t="s">
        <v>2432</v>
      </c>
      <c r="G118" s="242" t="s">
        <v>301</v>
      </c>
      <c r="H118" s="243">
        <v>10</v>
      </c>
      <c r="I118" s="244"/>
      <c r="J118" s="245">
        <f t="shared" si="0"/>
        <v>0</v>
      </c>
      <c r="K118" s="241" t="s">
        <v>1</v>
      </c>
      <c r="L118" s="246"/>
      <c r="M118" s="247" t="s">
        <v>1</v>
      </c>
      <c r="N118" s="248" t="s">
        <v>44</v>
      </c>
      <c r="O118" s="59"/>
      <c r="P118" s="182">
        <f t="shared" si="1"/>
        <v>0</v>
      </c>
      <c r="Q118" s="182">
        <v>9.0000000000000006E-5</v>
      </c>
      <c r="R118" s="182">
        <f t="shared" si="2"/>
        <v>9.0000000000000008E-4</v>
      </c>
      <c r="S118" s="182">
        <v>0</v>
      </c>
      <c r="T118" s="183">
        <f t="shared" si="3"/>
        <v>0</v>
      </c>
      <c r="AR118" s="16" t="s">
        <v>435</v>
      </c>
      <c r="AT118" s="16" t="s">
        <v>447</v>
      </c>
      <c r="AU118" s="16" t="s">
        <v>83</v>
      </c>
      <c r="AY118" s="16" t="s">
        <v>169</v>
      </c>
      <c r="BE118" s="184">
        <f t="shared" si="4"/>
        <v>0</v>
      </c>
      <c r="BF118" s="184">
        <f t="shared" si="5"/>
        <v>0</v>
      </c>
      <c r="BG118" s="184">
        <f t="shared" si="6"/>
        <v>0</v>
      </c>
      <c r="BH118" s="184">
        <f t="shared" si="7"/>
        <v>0</v>
      </c>
      <c r="BI118" s="184">
        <f t="shared" si="8"/>
        <v>0</v>
      </c>
      <c r="BJ118" s="16" t="s">
        <v>81</v>
      </c>
      <c r="BK118" s="184">
        <f t="shared" si="9"/>
        <v>0</v>
      </c>
      <c r="BL118" s="16" t="s">
        <v>125</v>
      </c>
      <c r="BM118" s="16" t="s">
        <v>2433</v>
      </c>
    </row>
    <row r="119" spans="2:65" s="1" customFormat="1" ht="16.5" customHeight="1">
      <c r="B119" s="33"/>
      <c r="C119" s="239" t="s">
        <v>383</v>
      </c>
      <c r="D119" s="239" t="s">
        <v>447</v>
      </c>
      <c r="E119" s="240" t="s">
        <v>2434</v>
      </c>
      <c r="F119" s="241" t="s">
        <v>2435</v>
      </c>
      <c r="G119" s="242" t="s">
        <v>444</v>
      </c>
      <c r="H119" s="243">
        <v>2</v>
      </c>
      <c r="I119" s="244"/>
      <c r="J119" s="245">
        <f t="shared" si="0"/>
        <v>0</v>
      </c>
      <c r="K119" s="241" t="s">
        <v>1</v>
      </c>
      <c r="L119" s="246"/>
      <c r="M119" s="247" t="s">
        <v>1</v>
      </c>
      <c r="N119" s="248" t="s">
        <v>44</v>
      </c>
      <c r="O119" s="59"/>
      <c r="P119" s="182">
        <f t="shared" si="1"/>
        <v>0</v>
      </c>
      <c r="Q119" s="182">
        <v>9.0000000000000006E-5</v>
      </c>
      <c r="R119" s="182">
        <f t="shared" si="2"/>
        <v>1.8000000000000001E-4</v>
      </c>
      <c r="S119" s="182">
        <v>0</v>
      </c>
      <c r="T119" s="183">
        <f t="shared" si="3"/>
        <v>0</v>
      </c>
      <c r="AR119" s="16" t="s">
        <v>435</v>
      </c>
      <c r="AT119" s="16" t="s">
        <v>447</v>
      </c>
      <c r="AU119" s="16" t="s">
        <v>83</v>
      </c>
      <c r="AY119" s="16" t="s">
        <v>169</v>
      </c>
      <c r="BE119" s="184">
        <f t="shared" si="4"/>
        <v>0</v>
      </c>
      <c r="BF119" s="184">
        <f t="shared" si="5"/>
        <v>0</v>
      </c>
      <c r="BG119" s="184">
        <f t="shared" si="6"/>
        <v>0</v>
      </c>
      <c r="BH119" s="184">
        <f t="shared" si="7"/>
        <v>0</v>
      </c>
      <c r="BI119" s="184">
        <f t="shared" si="8"/>
        <v>0</v>
      </c>
      <c r="BJ119" s="16" t="s">
        <v>81</v>
      </c>
      <c r="BK119" s="184">
        <f t="shared" si="9"/>
        <v>0</v>
      </c>
      <c r="BL119" s="16" t="s">
        <v>125</v>
      </c>
      <c r="BM119" s="16" t="s">
        <v>2436</v>
      </c>
    </row>
    <row r="120" spans="2:65" s="1" customFormat="1" ht="16.5" customHeight="1">
      <c r="B120" s="33"/>
      <c r="C120" s="173" t="s">
        <v>400</v>
      </c>
      <c r="D120" s="173" t="s">
        <v>172</v>
      </c>
      <c r="E120" s="174" t="s">
        <v>1548</v>
      </c>
      <c r="F120" s="175" t="s">
        <v>2437</v>
      </c>
      <c r="G120" s="176" t="s">
        <v>175</v>
      </c>
      <c r="H120" s="177">
        <v>1</v>
      </c>
      <c r="I120" s="178"/>
      <c r="J120" s="179">
        <f t="shared" si="0"/>
        <v>0</v>
      </c>
      <c r="K120" s="175" t="s">
        <v>1</v>
      </c>
      <c r="L120" s="37"/>
      <c r="M120" s="180" t="s">
        <v>1</v>
      </c>
      <c r="N120" s="181" t="s">
        <v>44</v>
      </c>
      <c r="O120" s="59"/>
      <c r="P120" s="182">
        <f t="shared" si="1"/>
        <v>0</v>
      </c>
      <c r="Q120" s="182">
        <v>0</v>
      </c>
      <c r="R120" s="182">
        <f t="shared" si="2"/>
        <v>0</v>
      </c>
      <c r="S120" s="182">
        <v>0</v>
      </c>
      <c r="T120" s="183">
        <f t="shared" si="3"/>
        <v>0</v>
      </c>
      <c r="AR120" s="16" t="s">
        <v>125</v>
      </c>
      <c r="AT120" s="16" t="s">
        <v>172</v>
      </c>
      <c r="AU120" s="16" t="s">
        <v>83</v>
      </c>
      <c r="AY120" s="16" t="s">
        <v>169</v>
      </c>
      <c r="BE120" s="184">
        <f t="shared" si="4"/>
        <v>0</v>
      </c>
      <c r="BF120" s="184">
        <f t="shared" si="5"/>
        <v>0</v>
      </c>
      <c r="BG120" s="184">
        <f t="shared" si="6"/>
        <v>0</v>
      </c>
      <c r="BH120" s="184">
        <f t="shared" si="7"/>
        <v>0</v>
      </c>
      <c r="BI120" s="184">
        <f t="shared" si="8"/>
        <v>0</v>
      </c>
      <c r="BJ120" s="16" t="s">
        <v>81</v>
      </c>
      <c r="BK120" s="184">
        <f t="shared" si="9"/>
        <v>0</v>
      </c>
      <c r="BL120" s="16" t="s">
        <v>125</v>
      </c>
      <c r="BM120" s="16" t="s">
        <v>2438</v>
      </c>
    </row>
    <row r="121" spans="2:65" s="1" customFormat="1" ht="68.25">
      <c r="B121" s="33"/>
      <c r="C121" s="34"/>
      <c r="D121" s="185" t="s">
        <v>187</v>
      </c>
      <c r="E121" s="34"/>
      <c r="F121" s="186" t="s">
        <v>2439</v>
      </c>
      <c r="G121" s="34"/>
      <c r="H121" s="34"/>
      <c r="I121" s="102"/>
      <c r="J121" s="34"/>
      <c r="K121" s="34"/>
      <c r="L121" s="37"/>
      <c r="M121" s="212"/>
      <c r="N121" s="59"/>
      <c r="O121" s="59"/>
      <c r="P121" s="59"/>
      <c r="Q121" s="59"/>
      <c r="R121" s="59"/>
      <c r="S121" s="59"/>
      <c r="T121" s="60"/>
      <c r="AT121" s="16" t="s">
        <v>187</v>
      </c>
      <c r="AU121" s="16" t="s">
        <v>83</v>
      </c>
    </row>
    <row r="122" spans="2:65" s="10" customFormat="1" ht="22.9" customHeight="1">
      <c r="B122" s="157"/>
      <c r="C122" s="158"/>
      <c r="D122" s="159" t="s">
        <v>72</v>
      </c>
      <c r="E122" s="171" t="s">
        <v>1730</v>
      </c>
      <c r="F122" s="171" t="s">
        <v>1731</v>
      </c>
      <c r="G122" s="158"/>
      <c r="H122" s="158"/>
      <c r="I122" s="161"/>
      <c r="J122" s="172">
        <f>BK122</f>
        <v>0</v>
      </c>
      <c r="K122" s="158"/>
      <c r="L122" s="163"/>
      <c r="M122" s="164"/>
      <c r="N122" s="165"/>
      <c r="O122" s="165"/>
      <c r="P122" s="166">
        <f>SUM(P123:P124)</f>
        <v>0</v>
      </c>
      <c r="Q122" s="165"/>
      <c r="R122" s="166">
        <f>SUM(R123:R124)</f>
        <v>0</v>
      </c>
      <c r="S122" s="165"/>
      <c r="T122" s="167">
        <f>SUM(T123:T124)</f>
        <v>0</v>
      </c>
      <c r="AR122" s="168" t="s">
        <v>83</v>
      </c>
      <c r="AT122" s="169" t="s">
        <v>72</v>
      </c>
      <c r="AU122" s="169" t="s">
        <v>81</v>
      </c>
      <c r="AY122" s="168" t="s">
        <v>169</v>
      </c>
      <c r="BK122" s="170">
        <f>SUM(BK123:BK124)</f>
        <v>0</v>
      </c>
    </row>
    <row r="123" spans="2:65" s="1" customFormat="1" ht="16.5" customHeight="1">
      <c r="B123" s="33"/>
      <c r="C123" s="173" t="s">
        <v>407</v>
      </c>
      <c r="D123" s="173" t="s">
        <v>172</v>
      </c>
      <c r="E123" s="174" t="s">
        <v>1732</v>
      </c>
      <c r="F123" s="175" t="s">
        <v>1733</v>
      </c>
      <c r="G123" s="176" t="s">
        <v>175</v>
      </c>
      <c r="H123" s="177">
        <v>1</v>
      </c>
      <c r="I123" s="178"/>
      <c r="J123" s="179">
        <f>ROUND(I123*H123,2)</f>
        <v>0</v>
      </c>
      <c r="K123" s="175" t="s">
        <v>1</v>
      </c>
      <c r="L123" s="37"/>
      <c r="M123" s="180" t="s">
        <v>1</v>
      </c>
      <c r="N123" s="181" t="s">
        <v>44</v>
      </c>
      <c r="O123" s="59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AR123" s="16" t="s">
        <v>125</v>
      </c>
      <c r="AT123" s="16" t="s">
        <v>172</v>
      </c>
      <c r="AU123" s="16" t="s">
        <v>83</v>
      </c>
      <c r="AY123" s="16" t="s">
        <v>169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6" t="s">
        <v>81</v>
      </c>
      <c r="BK123" s="184">
        <f>ROUND(I123*H123,2)</f>
        <v>0</v>
      </c>
      <c r="BL123" s="16" t="s">
        <v>125</v>
      </c>
      <c r="BM123" s="16" t="s">
        <v>2440</v>
      </c>
    </row>
    <row r="124" spans="2:65" s="1" customFormat="1" ht="16.5" customHeight="1">
      <c r="B124" s="33"/>
      <c r="C124" s="173" t="s">
        <v>413</v>
      </c>
      <c r="D124" s="173" t="s">
        <v>172</v>
      </c>
      <c r="E124" s="174" t="s">
        <v>2441</v>
      </c>
      <c r="F124" s="175" t="s">
        <v>1743</v>
      </c>
      <c r="G124" s="176" t="s">
        <v>175</v>
      </c>
      <c r="H124" s="177">
        <v>1</v>
      </c>
      <c r="I124" s="178"/>
      <c r="J124" s="179">
        <f>ROUND(I124*H124,2)</f>
        <v>0</v>
      </c>
      <c r="K124" s="175" t="s">
        <v>1</v>
      </c>
      <c r="L124" s="37"/>
      <c r="M124" s="213" t="s">
        <v>1</v>
      </c>
      <c r="N124" s="214" t="s">
        <v>44</v>
      </c>
      <c r="O124" s="188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AR124" s="16" t="s">
        <v>125</v>
      </c>
      <c r="AT124" s="16" t="s">
        <v>172</v>
      </c>
      <c r="AU124" s="16" t="s">
        <v>83</v>
      </c>
      <c r="AY124" s="16" t="s">
        <v>169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6" t="s">
        <v>81</v>
      </c>
      <c r="BK124" s="184">
        <f>ROUND(I124*H124,2)</f>
        <v>0</v>
      </c>
      <c r="BL124" s="16" t="s">
        <v>125</v>
      </c>
      <c r="BM124" s="16" t="s">
        <v>2442</v>
      </c>
    </row>
    <row r="125" spans="2:65" s="1" customFormat="1" ht="6.95" customHeight="1">
      <c r="B125" s="45"/>
      <c r="C125" s="46"/>
      <c r="D125" s="46"/>
      <c r="E125" s="46"/>
      <c r="F125" s="46"/>
      <c r="G125" s="46"/>
      <c r="H125" s="46"/>
      <c r="I125" s="124"/>
      <c r="J125" s="46"/>
      <c r="K125" s="46"/>
      <c r="L125" s="37"/>
    </row>
  </sheetData>
  <sheetProtection algorithmName="SHA-512" hashValue="NulN59CTJg8U17hyHaVolEwQa+gw2yBB+smiTGbLm8EhsrQ+CRuk/FhGMHdKBV899RuCwzQ71Y4UHEW7Jp4I7g==" saltValue="6yVL5vcHEl4gvJXSIxTdqmcR0ovur2lTE54fb4LXugWEapRAL8F3YCdRJovfNvJEY9mq5Ux/N/TstdbyKZSdOw==" spinCount="100000" sheet="1" objects="1" scenarios="1" formatColumns="0" formatRows="0" autoFilter="0"/>
  <autoFilter ref="C84:K124" xr:uid="{00000000-0009-0000-0000-00000E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14"/>
  <sheetViews>
    <sheetView showGridLines="0" view="pageBreakPreview" topLeftCell="A83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124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2443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ROUND(J84,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ROUND((SUM(BE84:BE113)),  2)</f>
        <v>0</v>
      </c>
      <c r="I33" s="113">
        <v>0.21</v>
      </c>
      <c r="J33" s="112">
        <f>ROUND(((SUM(BE84:BE113))*I33),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ROUND((SUM(BF84:BF113)),  2)</f>
        <v>0</v>
      </c>
      <c r="I34" s="113">
        <v>0.15</v>
      </c>
      <c r="J34" s="112">
        <f>ROUND(((SUM(BF84:BF113))*I34),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ROUND((SUM(BG84:BG113)),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ROUND((SUM(BH84:BH113)),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ROUND((SUM(BI84:BI113)),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15 - SO 09 - VNITROAREÁLOVÝ ROZVOD SLABOPROUDU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J84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J85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J86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J98</f>
        <v>0</v>
      </c>
      <c r="K62" s="141"/>
      <c r="L62" s="146"/>
    </row>
    <row r="63" spans="2:47" s="7" customFormat="1" ht="24.95" customHeight="1">
      <c r="B63" s="133"/>
      <c r="C63" s="134"/>
      <c r="D63" s="135" t="s">
        <v>251</v>
      </c>
      <c r="E63" s="136"/>
      <c r="F63" s="136"/>
      <c r="G63" s="136"/>
      <c r="H63" s="136"/>
      <c r="I63" s="137"/>
      <c r="J63" s="138">
        <f>J102</f>
        <v>0</v>
      </c>
      <c r="K63" s="134"/>
      <c r="L63" s="139"/>
    </row>
    <row r="64" spans="2:47" s="8" customFormat="1" ht="19.899999999999999" customHeight="1">
      <c r="B64" s="140"/>
      <c r="C64" s="141"/>
      <c r="D64" s="142" t="s">
        <v>2380</v>
      </c>
      <c r="E64" s="143"/>
      <c r="F64" s="143"/>
      <c r="G64" s="143"/>
      <c r="H64" s="143"/>
      <c r="I64" s="144"/>
      <c r="J64" s="145">
        <f>J103</f>
        <v>0</v>
      </c>
      <c r="K64" s="141"/>
      <c r="L64" s="146"/>
    </row>
    <row r="65" spans="2:12" s="1" customFormat="1" ht="21.75" customHeight="1">
      <c r="B65" s="33"/>
      <c r="C65" s="34"/>
      <c r="D65" s="34"/>
      <c r="E65" s="34"/>
      <c r="F65" s="34"/>
      <c r="G65" s="34"/>
      <c r="H65" s="34"/>
      <c r="I65" s="102"/>
      <c r="J65" s="34"/>
      <c r="K65" s="34"/>
      <c r="L65" s="37"/>
    </row>
    <row r="66" spans="2:12" s="1" customFormat="1" ht="6.95" customHeight="1">
      <c r="B66" s="45"/>
      <c r="C66" s="46"/>
      <c r="D66" s="46"/>
      <c r="E66" s="46"/>
      <c r="F66" s="46"/>
      <c r="G66" s="46"/>
      <c r="H66" s="46"/>
      <c r="I66" s="124"/>
      <c r="J66" s="46"/>
      <c r="K66" s="46"/>
      <c r="L66" s="37"/>
    </row>
    <row r="70" spans="2:12" s="1" customFormat="1" ht="6.95" customHeight="1">
      <c r="B70" s="47"/>
      <c r="C70" s="48"/>
      <c r="D70" s="48"/>
      <c r="E70" s="48"/>
      <c r="F70" s="48"/>
      <c r="G70" s="48"/>
      <c r="H70" s="48"/>
      <c r="I70" s="127"/>
      <c r="J70" s="48"/>
      <c r="K70" s="48"/>
      <c r="L70" s="37"/>
    </row>
    <row r="71" spans="2:12" s="1" customFormat="1" ht="24.95" customHeight="1">
      <c r="B71" s="33"/>
      <c r="C71" s="22" t="s">
        <v>153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6.95" customHeight="1">
      <c r="B72" s="33"/>
      <c r="C72" s="34"/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12" customHeight="1">
      <c r="B73" s="33"/>
      <c r="C73" s="28" t="s">
        <v>16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99" t="str">
        <f>E7</f>
        <v>Hasičská zbrojnice s manipulačním prostorem a moderní zázemí technických služeb obce Líbeznice</v>
      </c>
      <c r="F74" s="300"/>
      <c r="G74" s="300"/>
      <c r="H74" s="300"/>
      <c r="I74" s="102"/>
      <c r="J74" s="34"/>
      <c r="K74" s="34"/>
      <c r="L74" s="37"/>
    </row>
    <row r="75" spans="2:12" s="1" customFormat="1" ht="12" customHeight="1">
      <c r="B75" s="33"/>
      <c r="C75" s="28" t="s">
        <v>143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71" t="str">
        <f>E9</f>
        <v>15 - SO 09 - VNITROAREÁLOVÝ ROZVOD SLABOPROUDU</v>
      </c>
      <c r="F76" s="270"/>
      <c r="G76" s="270"/>
      <c r="H76" s="270"/>
      <c r="I76" s="102"/>
      <c r="J76" s="34"/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2" customHeight="1">
      <c r="B78" s="33"/>
      <c r="C78" s="28" t="s">
        <v>22</v>
      </c>
      <c r="D78" s="34"/>
      <c r="E78" s="34"/>
      <c r="F78" s="26" t="str">
        <f>F12</f>
        <v>k.ú. Líbeznice</v>
      </c>
      <c r="G78" s="34"/>
      <c r="H78" s="34"/>
      <c r="I78" s="103" t="s">
        <v>24</v>
      </c>
      <c r="J78" s="54" t="str">
        <f>IF(J12="","",J12)</f>
        <v>30. 10. 2018</v>
      </c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3.7" customHeight="1">
      <c r="B80" s="33"/>
      <c r="C80" s="28" t="s">
        <v>26</v>
      </c>
      <c r="D80" s="34"/>
      <c r="E80" s="34"/>
      <c r="F80" s="26" t="str">
        <f>E15</f>
        <v>Obec Líbeznice</v>
      </c>
      <c r="G80" s="34"/>
      <c r="H80" s="34"/>
      <c r="I80" s="103" t="s">
        <v>32</v>
      </c>
      <c r="J80" s="31" t="str">
        <f>E21</f>
        <v>Atelier RENO spol.s.r.o.</v>
      </c>
      <c r="K80" s="34"/>
      <c r="L80" s="37"/>
    </row>
    <row r="81" spans="2:65" s="1" customFormat="1" ht="13.7" customHeight="1">
      <c r="B81" s="33"/>
      <c r="C81" s="28" t="s">
        <v>30</v>
      </c>
      <c r="D81" s="34"/>
      <c r="E81" s="34"/>
      <c r="F81" s="26" t="str">
        <f>IF(E18="","",E18)</f>
        <v>Vyplň údaj</v>
      </c>
      <c r="G81" s="34"/>
      <c r="H81" s="34"/>
      <c r="I81" s="103" t="s">
        <v>35</v>
      </c>
      <c r="J81" s="31" t="str">
        <f>E24</f>
        <v>Vladimír Mrázek</v>
      </c>
      <c r="K81" s="34"/>
      <c r="L81" s="37"/>
    </row>
    <row r="82" spans="2:65" s="1" customFormat="1" ht="10.35" customHeight="1">
      <c r="B82" s="33"/>
      <c r="C82" s="34"/>
      <c r="D82" s="34"/>
      <c r="E82" s="34"/>
      <c r="F82" s="34"/>
      <c r="G82" s="34"/>
      <c r="H82" s="34"/>
      <c r="I82" s="102"/>
      <c r="J82" s="34"/>
      <c r="K82" s="34"/>
      <c r="L82" s="37"/>
    </row>
    <row r="83" spans="2:65" s="9" customFormat="1" ht="29.25" customHeight="1">
      <c r="B83" s="147"/>
      <c r="C83" s="148" t="s">
        <v>154</v>
      </c>
      <c r="D83" s="149" t="s">
        <v>58</v>
      </c>
      <c r="E83" s="149" t="s">
        <v>54</v>
      </c>
      <c r="F83" s="149" t="s">
        <v>55</v>
      </c>
      <c r="G83" s="149" t="s">
        <v>155</v>
      </c>
      <c r="H83" s="149" t="s">
        <v>156</v>
      </c>
      <c r="I83" s="150" t="s">
        <v>157</v>
      </c>
      <c r="J83" s="149" t="s">
        <v>147</v>
      </c>
      <c r="K83" s="151" t="s">
        <v>158</v>
      </c>
      <c r="L83" s="152"/>
      <c r="M83" s="63" t="s">
        <v>1</v>
      </c>
      <c r="N83" s="64" t="s">
        <v>43</v>
      </c>
      <c r="O83" s="64" t="s">
        <v>159</v>
      </c>
      <c r="P83" s="64" t="s">
        <v>160</v>
      </c>
      <c r="Q83" s="64" t="s">
        <v>161</v>
      </c>
      <c r="R83" s="64" t="s">
        <v>162</v>
      </c>
      <c r="S83" s="64" t="s">
        <v>163</v>
      </c>
      <c r="T83" s="65" t="s">
        <v>164</v>
      </c>
    </row>
    <row r="84" spans="2:65" s="1" customFormat="1" ht="22.9" customHeight="1">
      <c r="B84" s="33"/>
      <c r="C84" s="70" t="s">
        <v>165</v>
      </c>
      <c r="D84" s="34"/>
      <c r="E84" s="34"/>
      <c r="F84" s="34"/>
      <c r="G84" s="34"/>
      <c r="H84" s="34"/>
      <c r="I84" s="102"/>
      <c r="J84" s="153">
        <f>BK84</f>
        <v>0</v>
      </c>
      <c r="K84" s="34"/>
      <c r="L84" s="37"/>
      <c r="M84" s="66"/>
      <c r="N84" s="67"/>
      <c r="O84" s="67"/>
      <c r="P84" s="154">
        <f>P85+P102</f>
        <v>0</v>
      </c>
      <c r="Q84" s="67"/>
      <c r="R84" s="154">
        <f>R85+R102</f>
        <v>2.162E-2</v>
      </c>
      <c r="S84" s="67"/>
      <c r="T84" s="155">
        <f>T85+T102</f>
        <v>0</v>
      </c>
      <c r="AT84" s="16" t="s">
        <v>72</v>
      </c>
      <c r="AU84" s="16" t="s">
        <v>149</v>
      </c>
      <c r="BK84" s="156">
        <f>BK85+BK102</f>
        <v>0</v>
      </c>
    </row>
    <row r="85" spans="2:65" s="10" customFormat="1" ht="25.9" customHeight="1">
      <c r="B85" s="157"/>
      <c r="C85" s="158"/>
      <c r="D85" s="159" t="s">
        <v>72</v>
      </c>
      <c r="E85" s="160" t="s">
        <v>193</v>
      </c>
      <c r="F85" s="160" t="s">
        <v>194</v>
      </c>
      <c r="G85" s="158"/>
      <c r="H85" s="158"/>
      <c r="I85" s="161"/>
      <c r="J85" s="162">
        <f>BK85</f>
        <v>0</v>
      </c>
      <c r="K85" s="158"/>
      <c r="L85" s="163"/>
      <c r="M85" s="164"/>
      <c r="N85" s="165"/>
      <c r="O85" s="165"/>
      <c r="P85" s="166">
        <f>P86+P98</f>
        <v>0</v>
      </c>
      <c r="Q85" s="165"/>
      <c r="R85" s="166">
        <f>R86+R98</f>
        <v>4.3399999999999992E-3</v>
      </c>
      <c r="S85" s="165"/>
      <c r="T85" s="167">
        <f>T86+T98</f>
        <v>0</v>
      </c>
      <c r="AR85" s="168" t="s">
        <v>81</v>
      </c>
      <c r="AT85" s="169" t="s">
        <v>72</v>
      </c>
      <c r="AU85" s="169" t="s">
        <v>73</v>
      </c>
      <c r="AY85" s="168" t="s">
        <v>169</v>
      </c>
      <c r="BK85" s="170">
        <f>BK86+BK98</f>
        <v>0</v>
      </c>
    </row>
    <row r="86" spans="2:65" s="10" customFormat="1" ht="22.9" customHeight="1">
      <c r="B86" s="157"/>
      <c r="C86" s="158"/>
      <c r="D86" s="159" t="s">
        <v>72</v>
      </c>
      <c r="E86" s="171" t="s">
        <v>81</v>
      </c>
      <c r="F86" s="171" t="s">
        <v>195</v>
      </c>
      <c r="G86" s="158"/>
      <c r="H86" s="158"/>
      <c r="I86" s="161"/>
      <c r="J86" s="172">
        <f>BK86</f>
        <v>0</v>
      </c>
      <c r="K86" s="158"/>
      <c r="L86" s="163"/>
      <c r="M86" s="164"/>
      <c r="N86" s="165"/>
      <c r="O86" s="165"/>
      <c r="P86" s="166">
        <f>SUM(P87:P97)</f>
        <v>0</v>
      </c>
      <c r="Q86" s="165"/>
      <c r="R86" s="166">
        <f>SUM(R87:R97)</f>
        <v>0</v>
      </c>
      <c r="S86" s="165"/>
      <c r="T86" s="167">
        <f>SUM(T87:T97)</f>
        <v>0</v>
      </c>
      <c r="AR86" s="168" t="s">
        <v>81</v>
      </c>
      <c r="AT86" s="169" t="s">
        <v>72</v>
      </c>
      <c r="AU86" s="169" t="s">
        <v>81</v>
      </c>
      <c r="AY86" s="168" t="s">
        <v>169</v>
      </c>
      <c r="BK86" s="170">
        <f>SUM(BK87:BK97)</f>
        <v>0</v>
      </c>
    </row>
    <row r="87" spans="2:65" s="1" customFormat="1" ht="16.5" customHeight="1">
      <c r="B87" s="33"/>
      <c r="C87" s="173" t="s">
        <v>81</v>
      </c>
      <c r="D87" s="173" t="s">
        <v>172</v>
      </c>
      <c r="E87" s="174" t="s">
        <v>1158</v>
      </c>
      <c r="F87" s="175" t="s">
        <v>1159</v>
      </c>
      <c r="G87" s="176" t="s">
        <v>208</v>
      </c>
      <c r="H87" s="177">
        <v>17.36</v>
      </c>
      <c r="I87" s="178"/>
      <c r="J87" s="179">
        <f>ROUND(I87*H87,2)</f>
        <v>0</v>
      </c>
      <c r="K87" s="175" t="s">
        <v>176</v>
      </c>
      <c r="L87" s="37"/>
      <c r="M87" s="180" t="s">
        <v>1</v>
      </c>
      <c r="N87" s="181" t="s">
        <v>44</v>
      </c>
      <c r="O87" s="59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AR87" s="16" t="s">
        <v>199</v>
      </c>
      <c r="AT87" s="16" t="s">
        <v>172</v>
      </c>
      <c r="AU87" s="16" t="s">
        <v>83</v>
      </c>
      <c r="AY87" s="16" t="s">
        <v>169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6" t="s">
        <v>81</v>
      </c>
      <c r="BK87" s="184">
        <f>ROUND(I87*H87,2)</f>
        <v>0</v>
      </c>
      <c r="BL87" s="16" t="s">
        <v>199</v>
      </c>
      <c r="BM87" s="16" t="s">
        <v>2444</v>
      </c>
    </row>
    <row r="88" spans="2:65" s="11" customFormat="1" ht="11.25">
      <c r="B88" s="190"/>
      <c r="C88" s="191"/>
      <c r="D88" s="185" t="s">
        <v>201</v>
      </c>
      <c r="E88" s="192" t="s">
        <v>1</v>
      </c>
      <c r="F88" s="193" t="s">
        <v>2445</v>
      </c>
      <c r="G88" s="191"/>
      <c r="H88" s="194">
        <v>17.36</v>
      </c>
      <c r="I88" s="195"/>
      <c r="J88" s="191"/>
      <c r="K88" s="191"/>
      <c r="L88" s="196"/>
      <c r="M88" s="197"/>
      <c r="N88" s="198"/>
      <c r="O88" s="198"/>
      <c r="P88" s="198"/>
      <c r="Q88" s="198"/>
      <c r="R88" s="198"/>
      <c r="S88" s="198"/>
      <c r="T88" s="199"/>
      <c r="AT88" s="200" t="s">
        <v>201</v>
      </c>
      <c r="AU88" s="200" t="s">
        <v>83</v>
      </c>
      <c r="AV88" s="11" t="s">
        <v>83</v>
      </c>
      <c r="AW88" s="11" t="s">
        <v>34</v>
      </c>
      <c r="AX88" s="11" t="s">
        <v>81</v>
      </c>
      <c r="AY88" s="200" t="s">
        <v>169</v>
      </c>
    </row>
    <row r="89" spans="2:65" s="1" customFormat="1" ht="16.5" customHeight="1">
      <c r="B89" s="33"/>
      <c r="C89" s="173" t="s">
        <v>83</v>
      </c>
      <c r="D89" s="173" t="s">
        <v>172</v>
      </c>
      <c r="E89" s="174" t="s">
        <v>1162</v>
      </c>
      <c r="F89" s="175" t="s">
        <v>1163</v>
      </c>
      <c r="G89" s="176" t="s">
        <v>208</v>
      </c>
      <c r="H89" s="177">
        <v>17.36</v>
      </c>
      <c r="I89" s="178"/>
      <c r="J89" s="179">
        <f>ROUND(I89*H89,2)</f>
        <v>0</v>
      </c>
      <c r="K89" s="175" t="s">
        <v>176</v>
      </c>
      <c r="L89" s="37"/>
      <c r="M89" s="180" t="s">
        <v>1</v>
      </c>
      <c r="N89" s="181" t="s">
        <v>44</v>
      </c>
      <c r="O89" s="59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6" t="s">
        <v>81</v>
      </c>
      <c r="BK89" s="184">
        <f>ROUND(I89*H89,2)</f>
        <v>0</v>
      </c>
      <c r="BL89" s="16" t="s">
        <v>199</v>
      </c>
      <c r="BM89" s="16" t="s">
        <v>2446</v>
      </c>
    </row>
    <row r="90" spans="2:65" s="1" customFormat="1" ht="16.5" customHeight="1">
      <c r="B90" s="33"/>
      <c r="C90" s="173" t="s">
        <v>184</v>
      </c>
      <c r="D90" s="173" t="s">
        <v>172</v>
      </c>
      <c r="E90" s="174" t="s">
        <v>282</v>
      </c>
      <c r="F90" s="175" t="s">
        <v>283</v>
      </c>
      <c r="G90" s="176" t="s">
        <v>208</v>
      </c>
      <c r="H90" s="177">
        <v>9.92</v>
      </c>
      <c r="I90" s="178"/>
      <c r="J90" s="179">
        <f>ROUND(I90*H90,2)</f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6" t="s">
        <v>81</v>
      </c>
      <c r="BK90" s="184">
        <f>ROUND(I90*H90,2)</f>
        <v>0</v>
      </c>
      <c r="BL90" s="16" t="s">
        <v>199</v>
      </c>
      <c r="BM90" s="16" t="s">
        <v>2447</v>
      </c>
    </row>
    <row r="91" spans="2:65" s="11" customFormat="1" ht="11.25">
      <c r="B91" s="190"/>
      <c r="C91" s="191"/>
      <c r="D91" s="185" t="s">
        <v>201</v>
      </c>
      <c r="E91" s="192" t="s">
        <v>1</v>
      </c>
      <c r="F91" s="193" t="s">
        <v>2448</v>
      </c>
      <c r="G91" s="191"/>
      <c r="H91" s="194">
        <v>9.92</v>
      </c>
      <c r="I91" s="195"/>
      <c r="J91" s="191"/>
      <c r="K91" s="191"/>
      <c r="L91" s="196"/>
      <c r="M91" s="197"/>
      <c r="N91" s="198"/>
      <c r="O91" s="198"/>
      <c r="P91" s="198"/>
      <c r="Q91" s="198"/>
      <c r="R91" s="198"/>
      <c r="S91" s="198"/>
      <c r="T91" s="199"/>
      <c r="AT91" s="200" t="s">
        <v>201</v>
      </c>
      <c r="AU91" s="200" t="s">
        <v>83</v>
      </c>
      <c r="AV91" s="11" t="s">
        <v>83</v>
      </c>
      <c r="AW91" s="11" t="s">
        <v>34</v>
      </c>
      <c r="AX91" s="11" t="s">
        <v>81</v>
      </c>
      <c r="AY91" s="200" t="s">
        <v>169</v>
      </c>
    </row>
    <row r="92" spans="2:65" s="1" customFormat="1" ht="16.5" customHeight="1">
      <c r="B92" s="33"/>
      <c r="C92" s="173" t="s">
        <v>199</v>
      </c>
      <c r="D92" s="173" t="s">
        <v>172</v>
      </c>
      <c r="E92" s="174" t="s">
        <v>213</v>
      </c>
      <c r="F92" s="175" t="s">
        <v>214</v>
      </c>
      <c r="G92" s="176" t="s">
        <v>208</v>
      </c>
      <c r="H92" s="177">
        <v>7.44</v>
      </c>
      <c r="I92" s="178"/>
      <c r="J92" s="179">
        <f>ROUND(I92*H92,2)</f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6" t="s">
        <v>81</v>
      </c>
      <c r="BK92" s="184">
        <f>ROUND(I92*H92,2)</f>
        <v>0</v>
      </c>
      <c r="BL92" s="16" t="s">
        <v>199</v>
      </c>
      <c r="BM92" s="16" t="s">
        <v>2449</v>
      </c>
    </row>
    <row r="93" spans="2:65" s="1" customFormat="1" ht="16.5" customHeight="1">
      <c r="B93" s="33"/>
      <c r="C93" s="173" t="s">
        <v>168</v>
      </c>
      <c r="D93" s="173" t="s">
        <v>172</v>
      </c>
      <c r="E93" s="174" t="s">
        <v>287</v>
      </c>
      <c r="F93" s="175" t="s">
        <v>288</v>
      </c>
      <c r="G93" s="176" t="s">
        <v>208</v>
      </c>
      <c r="H93" s="177">
        <v>9.92</v>
      </c>
      <c r="I93" s="178"/>
      <c r="J93" s="179">
        <f>ROUND(I93*H93,2)</f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6" t="s">
        <v>81</v>
      </c>
      <c r="BK93" s="184">
        <f>ROUND(I93*H93,2)</f>
        <v>0</v>
      </c>
      <c r="BL93" s="16" t="s">
        <v>199</v>
      </c>
      <c r="BM93" s="16" t="s">
        <v>2450</v>
      </c>
    </row>
    <row r="94" spans="2:65" s="1" customFormat="1" ht="16.5" customHeight="1">
      <c r="B94" s="33"/>
      <c r="C94" s="173" t="s">
        <v>221</v>
      </c>
      <c r="D94" s="173" t="s">
        <v>172</v>
      </c>
      <c r="E94" s="174" t="s">
        <v>218</v>
      </c>
      <c r="F94" s="175" t="s">
        <v>219</v>
      </c>
      <c r="G94" s="176" t="s">
        <v>208</v>
      </c>
      <c r="H94" s="177">
        <v>7.44</v>
      </c>
      <c r="I94" s="178"/>
      <c r="J94" s="179">
        <f>ROUND(I94*H94,2)</f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6" t="s">
        <v>81</v>
      </c>
      <c r="BK94" s="184">
        <f>ROUND(I94*H94,2)</f>
        <v>0</v>
      </c>
      <c r="BL94" s="16" t="s">
        <v>199</v>
      </c>
      <c r="BM94" s="16" t="s">
        <v>2451</v>
      </c>
    </row>
    <row r="95" spans="2:65" s="1" customFormat="1" ht="16.5" customHeight="1">
      <c r="B95" s="33"/>
      <c r="C95" s="173" t="s">
        <v>229</v>
      </c>
      <c r="D95" s="173" t="s">
        <v>172</v>
      </c>
      <c r="E95" s="174" t="s">
        <v>222</v>
      </c>
      <c r="F95" s="175" t="s">
        <v>223</v>
      </c>
      <c r="G95" s="176" t="s">
        <v>224</v>
      </c>
      <c r="H95" s="177">
        <v>12.648</v>
      </c>
      <c r="I95" s="178"/>
      <c r="J95" s="179">
        <f>ROUND(I95*H95,2)</f>
        <v>0</v>
      </c>
      <c r="K95" s="175" t="s">
        <v>176</v>
      </c>
      <c r="L95" s="37"/>
      <c r="M95" s="180" t="s">
        <v>1</v>
      </c>
      <c r="N95" s="181" t="s">
        <v>44</v>
      </c>
      <c r="O95" s="59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6" t="s">
        <v>81</v>
      </c>
      <c r="BK95" s="184">
        <f>ROUND(I95*H95,2)</f>
        <v>0</v>
      </c>
      <c r="BL95" s="16" t="s">
        <v>199</v>
      </c>
      <c r="BM95" s="16" t="s">
        <v>2452</v>
      </c>
    </row>
    <row r="96" spans="2:65" s="11" customFormat="1" ht="11.25">
      <c r="B96" s="190"/>
      <c r="C96" s="191"/>
      <c r="D96" s="185" t="s">
        <v>201</v>
      </c>
      <c r="E96" s="192" t="s">
        <v>1</v>
      </c>
      <c r="F96" s="193" t="s">
        <v>2453</v>
      </c>
      <c r="G96" s="191"/>
      <c r="H96" s="194">
        <v>12.648</v>
      </c>
      <c r="I96" s="195"/>
      <c r="J96" s="191"/>
      <c r="K96" s="191"/>
      <c r="L96" s="196"/>
      <c r="M96" s="197"/>
      <c r="N96" s="198"/>
      <c r="O96" s="198"/>
      <c r="P96" s="198"/>
      <c r="Q96" s="198"/>
      <c r="R96" s="198"/>
      <c r="S96" s="198"/>
      <c r="T96" s="199"/>
      <c r="AT96" s="200" t="s">
        <v>201</v>
      </c>
      <c r="AU96" s="200" t="s">
        <v>83</v>
      </c>
      <c r="AV96" s="11" t="s">
        <v>83</v>
      </c>
      <c r="AW96" s="11" t="s">
        <v>34</v>
      </c>
      <c r="AX96" s="11" t="s">
        <v>81</v>
      </c>
      <c r="AY96" s="200" t="s">
        <v>169</v>
      </c>
    </row>
    <row r="97" spans="2:65" s="1" customFormat="1" ht="16.5" customHeight="1">
      <c r="B97" s="33"/>
      <c r="C97" s="173" t="s">
        <v>233</v>
      </c>
      <c r="D97" s="173" t="s">
        <v>172</v>
      </c>
      <c r="E97" s="174" t="s">
        <v>293</v>
      </c>
      <c r="F97" s="175" t="s">
        <v>294</v>
      </c>
      <c r="G97" s="176" t="s">
        <v>208</v>
      </c>
      <c r="H97" s="177">
        <v>9.92</v>
      </c>
      <c r="I97" s="178"/>
      <c r="J97" s="179">
        <f>ROUND(I97*H97,2)</f>
        <v>0</v>
      </c>
      <c r="K97" s="175" t="s">
        <v>176</v>
      </c>
      <c r="L97" s="37"/>
      <c r="M97" s="180" t="s">
        <v>1</v>
      </c>
      <c r="N97" s="181" t="s">
        <v>44</v>
      </c>
      <c r="O97" s="59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6" t="s">
        <v>81</v>
      </c>
      <c r="BK97" s="184">
        <f>ROUND(I97*H97,2)</f>
        <v>0</v>
      </c>
      <c r="BL97" s="16" t="s">
        <v>199</v>
      </c>
      <c r="BM97" s="16" t="s">
        <v>2454</v>
      </c>
    </row>
    <row r="98" spans="2:65" s="10" customFormat="1" ht="22.9" customHeight="1">
      <c r="B98" s="157"/>
      <c r="C98" s="158"/>
      <c r="D98" s="159" t="s">
        <v>72</v>
      </c>
      <c r="E98" s="171" t="s">
        <v>199</v>
      </c>
      <c r="F98" s="171" t="s">
        <v>1173</v>
      </c>
      <c r="G98" s="158"/>
      <c r="H98" s="158"/>
      <c r="I98" s="161"/>
      <c r="J98" s="172">
        <f>BK98</f>
        <v>0</v>
      </c>
      <c r="K98" s="158"/>
      <c r="L98" s="163"/>
      <c r="M98" s="164"/>
      <c r="N98" s="165"/>
      <c r="O98" s="165"/>
      <c r="P98" s="166">
        <f>SUM(P99:P101)</f>
        <v>0</v>
      </c>
      <c r="Q98" s="165"/>
      <c r="R98" s="166">
        <f>SUM(R99:R101)</f>
        <v>4.3399999999999992E-3</v>
      </c>
      <c r="S98" s="165"/>
      <c r="T98" s="167">
        <f>SUM(T99:T101)</f>
        <v>0</v>
      </c>
      <c r="AR98" s="168" t="s">
        <v>81</v>
      </c>
      <c r="AT98" s="169" t="s">
        <v>72</v>
      </c>
      <c r="AU98" s="169" t="s">
        <v>81</v>
      </c>
      <c r="AY98" s="168" t="s">
        <v>169</v>
      </c>
      <c r="BK98" s="170">
        <f>SUM(BK99:BK101)</f>
        <v>0</v>
      </c>
    </row>
    <row r="99" spans="2:65" s="1" customFormat="1" ht="16.5" customHeight="1">
      <c r="B99" s="33"/>
      <c r="C99" s="173" t="s">
        <v>237</v>
      </c>
      <c r="D99" s="173" t="s">
        <v>172</v>
      </c>
      <c r="E99" s="174" t="s">
        <v>2393</v>
      </c>
      <c r="F99" s="175" t="s">
        <v>2394</v>
      </c>
      <c r="G99" s="176" t="s">
        <v>208</v>
      </c>
      <c r="H99" s="177">
        <v>7.44</v>
      </c>
      <c r="I99" s="178"/>
      <c r="J99" s="179">
        <f>ROUND(I99*H99,2)</f>
        <v>0</v>
      </c>
      <c r="K99" s="175" t="s">
        <v>1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2455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2456</v>
      </c>
      <c r="G100" s="191"/>
      <c r="H100" s="194">
        <v>7.44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239" t="s">
        <v>108</v>
      </c>
      <c r="D101" s="239" t="s">
        <v>447</v>
      </c>
      <c r="E101" s="240" t="s">
        <v>2397</v>
      </c>
      <c r="F101" s="241" t="s">
        <v>2398</v>
      </c>
      <c r="G101" s="242" t="s">
        <v>301</v>
      </c>
      <c r="H101" s="243">
        <v>62</v>
      </c>
      <c r="I101" s="244"/>
      <c r="J101" s="245">
        <f>ROUND(I101*H101,2)</f>
        <v>0</v>
      </c>
      <c r="K101" s="241" t="s">
        <v>1</v>
      </c>
      <c r="L101" s="246"/>
      <c r="M101" s="247" t="s">
        <v>1</v>
      </c>
      <c r="N101" s="248" t="s">
        <v>44</v>
      </c>
      <c r="O101" s="59"/>
      <c r="P101" s="182">
        <f>O101*H101</f>
        <v>0</v>
      </c>
      <c r="Q101" s="182">
        <v>6.9999999999999994E-5</v>
      </c>
      <c r="R101" s="182">
        <f>Q101*H101</f>
        <v>4.3399999999999992E-3</v>
      </c>
      <c r="S101" s="182">
        <v>0</v>
      </c>
      <c r="T101" s="183">
        <f>S101*H101</f>
        <v>0</v>
      </c>
      <c r="AR101" s="16" t="s">
        <v>233</v>
      </c>
      <c r="AT101" s="16" t="s">
        <v>447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2457</v>
      </c>
    </row>
    <row r="102" spans="2:65" s="10" customFormat="1" ht="25.9" customHeight="1">
      <c r="B102" s="157"/>
      <c r="C102" s="158"/>
      <c r="D102" s="159" t="s">
        <v>72</v>
      </c>
      <c r="E102" s="160" t="s">
        <v>480</v>
      </c>
      <c r="F102" s="160" t="s">
        <v>481</v>
      </c>
      <c r="G102" s="158"/>
      <c r="H102" s="158"/>
      <c r="I102" s="161"/>
      <c r="J102" s="162">
        <f>BK102</f>
        <v>0</v>
      </c>
      <c r="K102" s="158"/>
      <c r="L102" s="163"/>
      <c r="M102" s="164"/>
      <c r="N102" s="165"/>
      <c r="O102" s="165"/>
      <c r="P102" s="166">
        <f>P103</f>
        <v>0</v>
      </c>
      <c r="Q102" s="165"/>
      <c r="R102" s="166">
        <f>R103</f>
        <v>1.728E-2</v>
      </c>
      <c r="S102" s="165"/>
      <c r="T102" s="167">
        <f>T103</f>
        <v>0</v>
      </c>
      <c r="AR102" s="168" t="s">
        <v>83</v>
      </c>
      <c r="AT102" s="169" t="s">
        <v>72</v>
      </c>
      <c r="AU102" s="169" t="s">
        <v>73</v>
      </c>
      <c r="AY102" s="168" t="s">
        <v>169</v>
      </c>
      <c r="BK102" s="170">
        <f>BK103</f>
        <v>0</v>
      </c>
    </row>
    <row r="103" spans="2:65" s="10" customFormat="1" ht="22.9" customHeight="1">
      <c r="B103" s="157"/>
      <c r="C103" s="158"/>
      <c r="D103" s="159" t="s">
        <v>72</v>
      </c>
      <c r="E103" s="171" t="s">
        <v>2406</v>
      </c>
      <c r="F103" s="171" t="s">
        <v>2407</v>
      </c>
      <c r="G103" s="158"/>
      <c r="H103" s="158"/>
      <c r="I103" s="161"/>
      <c r="J103" s="172">
        <f>BK103</f>
        <v>0</v>
      </c>
      <c r="K103" s="158"/>
      <c r="L103" s="163"/>
      <c r="M103" s="164"/>
      <c r="N103" s="165"/>
      <c r="O103" s="165"/>
      <c r="P103" s="166">
        <f>SUM(P104:P113)</f>
        <v>0</v>
      </c>
      <c r="Q103" s="165"/>
      <c r="R103" s="166">
        <f>SUM(R104:R113)</f>
        <v>1.728E-2</v>
      </c>
      <c r="S103" s="165"/>
      <c r="T103" s="167">
        <f>SUM(T104:T113)</f>
        <v>0</v>
      </c>
      <c r="AR103" s="168" t="s">
        <v>83</v>
      </c>
      <c r="AT103" s="169" t="s">
        <v>72</v>
      </c>
      <c r="AU103" s="169" t="s">
        <v>81</v>
      </c>
      <c r="AY103" s="168" t="s">
        <v>169</v>
      </c>
      <c r="BK103" s="170">
        <f>SUM(BK104:BK113)</f>
        <v>0</v>
      </c>
    </row>
    <row r="104" spans="2:65" s="1" customFormat="1" ht="16.5" customHeight="1">
      <c r="B104" s="33"/>
      <c r="C104" s="173" t="s">
        <v>111</v>
      </c>
      <c r="D104" s="173" t="s">
        <v>172</v>
      </c>
      <c r="E104" s="174" t="s">
        <v>2420</v>
      </c>
      <c r="F104" s="175" t="s">
        <v>2458</v>
      </c>
      <c r="G104" s="176" t="s">
        <v>301</v>
      </c>
      <c r="H104" s="177">
        <v>170</v>
      </c>
      <c r="I104" s="178"/>
      <c r="J104" s="179">
        <f>ROUND(I104*H104,2)</f>
        <v>0</v>
      </c>
      <c r="K104" s="175" t="s">
        <v>1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AR104" s="16" t="s">
        <v>125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125</v>
      </c>
      <c r="BM104" s="16" t="s">
        <v>2459</v>
      </c>
    </row>
    <row r="105" spans="2:65" s="11" customFormat="1" ht="11.25">
      <c r="B105" s="190"/>
      <c r="C105" s="191"/>
      <c r="D105" s="185" t="s">
        <v>201</v>
      </c>
      <c r="E105" s="192" t="s">
        <v>1</v>
      </c>
      <c r="F105" s="193" t="s">
        <v>2460</v>
      </c>
      <c r="G105" s="191"/>
      <c r="H105" s="194">
        <v>170</v>
      </c>
      <c r="I105" s="195"/>
      <c r="J105" s="191"/>
      <c r="K105" s="191"/>
      <c r="L105" s="196"/>
      <c r="M105" s="197"/>
      <c r="N105" s="198"/>
      <c r="O105" s="198"/>
      <c r="P105" s="198"/>
      <c r="Q105" s="198"/>
      <c r="R105" s="198"/>
      <c r="S105" s="198"/>
      <c r="T105" s="199"/>
      <c r="AT105" s="200" t="s">
        <v>201</v>
      </c>
      <c r="AU105" s="200" t="s">
        <v>83</v>
      </c>
      <c r="AV105" s="11" t="s">
        <v>83</v>
      </c>
      <c r="AW105" s="11" t="s">
        <v>34</v>
      </c>
      <c r="AX105" s="11" t="s">
        <v>81</v>
      </c>
      <c r="AY105" s="200" t="s">
        <v>169</v>
      </c>
    </row>
    <row r="106" spans="2:65" s="1" customFormat="1" ht="16.5" customHeight="1">
      <c r="B106" s="33"/>
      <c r="C106" s="239" t="s">
        <v>114</v>
      </c>
      <c r="D106" s="239" t="s">
        <v>447</v>
      </c>
      <c r="E106" s="240" t="s">
        <v>2461</v>
      </c>
      <c r="F106" s="241" t="s">
        <v>2462</v>
      </c>
      <c r="G106" s="242" t="s">
        <v>301</v>
      </c>
      <c r="H106" s="243">
        <v>25</v>
      </c>
      <c r="I106" s="244"/>
      <c r="J106" s="245">
        <f t="shared" ref="J106:J113" si="0">ROUND(I106*H106,2)</f>
        <v>0</v>
      </c>
      <c r="K106" s="241" t="s">
        <v>1</v>
      </c>
      <c r="L106" s="246"/>
      <c r="M106" s="247" t="s">
        <v>1</v>
      </c>
      <c r="N106" s="248" t="s">
        <v>44</v>
      </c>
      <c r="O106" s="59"/>
      <c r="P106" s="182">
        <f t="shared" ref="P106:P113" si="1">O106*H106</f>
        <v>0</v>
      </c>
      <c r="Q106" s="182">
        <v>9.0000000000000006E-5</v>
      </c>
      <c r="R106" s="182">
        <f t="shared" ref="R106:R113" si="2">Q106*H106</f>
        <v>2.2500000000000003E-3</v>
      </c>
      <c r="S106" s="182">
        <v>0</v>
      </c>
      <c r="T106" s="183">
        <f t="shared" ref="T106:T113" si="3">S106*H106</f>
        <v>0</v>
      </c>
      <c r="AR106" s="16" t="s">
        <v>435</v>
      </c>
      <c r="AT106" s="16" t="s">
        <v>447</v>
      </c>
      <c r="AU106" s="16" t="s">
        <v>83</v>
      </c>
      <c r="AY106" s="16" t="s">
        <v>169</v>
      </c>
      <c r="BE106" s="184">
        <f t="shared" ref="BE106:BE113" si="4">IF(N106="základní",J106,0)</f>
        <v>0</v>
      </c>
      <c r="BF106" s="184">
        <f t="shared" ref="BF106:BF113" si="5">IF(N106="snížená",J106,0)</f>
        <v>0</v>
      </c>
      <c r="BG106" s="184">
        <f t="shared" ref="BG106:BG113" si="6">IF(N106="zákl. přenesená",J106,0)</f>
        <v>0</v>
      </c>
      <c r="BH106" s="184">
        <f t="shared" ref="BH106:BH113" si="7">IF(N106="sníž. přenesená",J106,0)</f>
        <v>0</v>
      </c>
      <c r="BI106" s="184">
        <f t="shared" ref="BI106:BI113" si="8">IF(N106="nulová",J106,0)</f>
        <v>0</v>
      </c>
      <c r="BJ106" s="16" t="s">
        <v>81</v>
      </c>
      <c r="BK106" s="184">
        <f t="shared" ref="BK106:BK113" si="9">ROUND(I106*H106,2)</f>
        <v>0</v>
      </c>
      <c r="BL106" s="16" t="s">
        <v>125</v>
      </c>
      <c r="BM106" s="16" t="s">
        <v>2463</v>
      </c>
    </row>
    <row r="107" spans="2:65" s="1" customFormat="1" ht="16.5" customHeight="1">
      <c r="B107" s="33"/>
      <c r="C107" s="239" t="s">
        <v>117</v>
      </c>
      <c r="D107" s="239" t="s">
        <v>447</v>
      </c>
      <c r="E107" s="240" t="s">
        <v>2464</v>
      </c>
      <c r="F107" s="241" t="s">
        <v>2465</v>
      </c>
      <c r="G107" s="242" t="s">
        <v>301</v>
      </c>
      <c r="H107" s="243">
        <v>25</v>
      </c>
      <c r="I107" s="244"/>
      <c r="J107" s="245">
        <f t="shared" si="0"/>
        <v>0</v>
      </c>
      <c r="K107" s="241" t="s">
        <v>1</v>
      </c>
      <c r="L107" s="246"/>
      <c r="M107" s="247" t="s">
        <v>1</v>
      </c>
      <c r="N107" s="248" t="s">
        <v>44</v>
      </c>
      <c r="O107" s="59"/>
      <c r="P107" s="182">
        <f t="shared" si="1"/>
        <v>0</v>
      </c>
      <c r="Q107" s="182">
        <v>9.0000000000000006E-5</v>
      </c>
      <c r="R107" s="182">
        <f t="shared" si="2"/>
        <v>2.2500000000000003E-3</v>
      </c>
      <c r="S107" s="182">
        <v>0</v>
      </c>
      <c r="T107" s="183">
        <f t="shared" si="3"/>
        <v>0</v>
      </c>
      <c r="AR107" s="16" t="s">
        <v>435</v>
      </c>
      <c r="AT107" s="16" t="s">
        <v>447</v>
      </c>
      <c r="AU107" s="16" t="s">
        <v>83</v>
      </c>
      <c r="AY107" s="16" t="s">
        <v>169</v>
      </c>
      <c r="BE107" s="184">
        <f t="shared" si="4"/>
        <v>0</v>
      </c>
      <c r="BF107" s="184">
        <f t="shared" si="5"/>
        <v>0</v>
      </c>
      <c r="BG107" s="184">
        <f t="shared" si="6"/>
        <v>0</v>
      </c>
      <c r="BH107" s="184">
        <f t="shared" si="7"/>
        <v>0</v>
      </c>
      <c r="BI107" s="184">
        <f t="shared" si="8"/>
        <v>0</v>
      </c>
      <c r="BJ107" s="16" t="s">
        <v>81</v>
      </c>
      <c r="BK107" s="184">
        <f t="shared" si="9"/>
        <v>0</v>
      </c>
      <c r="BL107" s="16" t="s">
        <v>125</v>
      </c>
      <c r="BM107" s="16" t="s">
        <v>2466</v>
      </c>
    </row>
    <row r="108" spans="2:65" s="1" customFormat="1" ht="16.5" customHeight="1">
      <c r="B108" s="33"/>
      <c r="C108" s="239" t="s">
        <v>120</v>
      </c>
      <c r="D108" s="239" t="s">
        <v>447</v>
      </c>
      <c r="E108" s="240" t="s">
        <v>2467</v>
      </c>
      <c r="F108" s="241" t="s">
        <v>2468</v>
      </c>
      <c r="G108" s="242" t="s">
        <v>301</v>
      </c>
      <c r="H108" s="243">
        <v>60</v>
      </c>
      <c r="I108" s="244"/>
      <c r="J108" s="245">
        <f t="shared" si="0"/>
        <v>0</v>
      </c>
      <c r="K108" s="241" t="s">
        <v>1</v>
      </c>
      <c r="L108" s="246"/>
      <c r="M108" s="247" t="s">
        <v>1</v>
      </c>
      <c r="N108" s="248" t="s">
        <v>44</v>
      </c>
      <c r="O108" s="59"/>
      <c r="P108" s="182">
        <f t="shared" si="1"/>
        <v>0</v>
      </c>
      <c r="Q108" s="182">
        <v>9.0000000000000006E-5</v>
      </c>
      <c r="R108" s="182">
        <f t="shared" si="2"/>
        <v>5.4000000000000003E-3</v>
      </c>
      <c r="S108" s="182">
        <v>0</v>
      </c>
      <c r="T108" s="183">
        <f t="shared" si="3"/>
        <v>0</v>
      </c>
      <c r="AR108" s="16" t="s">
        <v>435</v>
      </c>
      <c r="AT108" s="16" t="s">
        <v>447</v>
      </c>
      <c r="AU108" s="16" t="s">
        <v>83</v>
      </c>
      <c r="AY108" s="16" t="s">
        <v>169</v>
      </c>
      <c r="BE108" s="184">
        <f t="shared" si="4"/>
        <v>0</v>
      </c>
      <c r="BF108" s="184">
        <f t="shared" si="5"/>
        <v>0</v>
      </c>
      <c r="BG108" s="184">
        <f t="shared" si="6"/>
        <v>0</v>
      </c>
      <c r="BH108" s="184">
        <f t="shared" si="7"/>
        <v>0</v>
      </c>
      <c r="BI108" s="184">
        <f t="shared" si="8"/>
        <v>0</v>
      </c>
      <c r="BJ108" s="16" t="s">
        <v>81</v>
      </c>
      <c r="BK108" s="184">
        <f t="shared" si="9"/>
        <v>0</v>
      </c>
      <c r="BL108" s="16" t="s">
        <v>125</v>
      </c>
      <c r="BM108" s="16" t="s">
        <v>2469</v>
      </c>
    </row>
    <row r="109" spans="2:65" s="1" customFormat="1" ht="16.5" customHeight="1">
      <c r="B109" s="33"/>
      <c r="C109" s="239" t="s">
        <v>8</v>
      </c>
      <c r="D109" s="239" t="s">
        <v>447</v>
      </c>
      <c r="E109" s="240" t="s">
        <v>2470</v>
      </c>
      <c r="F109" s="241" t="s">
        <v>2471</v>
      </c>
      <c r="G109" s="242" t="s">
        <v>301</v>
      </c>
      <c r="H109" s="243">
        <v>60</v>
      </c>
      <c r="I109" s="244"/>
      <c r="J109" s="245">
        <f t="shared" si="0"/>
        <v>0</v>
      </c>
      <c r="K109" s="241" t="s">
        <v>1</v>
      </c>
      <c r="L109" s="246"/>
      <c r="M109" s="247" t="s">
        <v>1</v>
      </c>
      <c r="N109" s="248" t="s">
        <v>44</v>
      </c>
      <c r="O109" s="59"/>
      <c r="P109" s="182">
        <f t="shared" si="1"/>
        <v>0</v>
      </c>
      <c r="Q109" s="182">
        <v>9.0000000000000006E-5</v>
      </c>
      <c r="R109" s="182">
        <f t="shared" si="2"/>
        <v>5.4000000000000003E-3</v>
      </c>
      <c r="S109" s="182">
        <v>0</v>
      </c>
      <c r="T109" s="183">
        <f t="shared" si="3"/>
        <v>0</v>
      </c>
      <c r="AR109" s="16" t="s">
        <v>435</v>
      </c>
      <c r="AT109" s="16" t="s">
        <v>447</v>
      </c>
      <c r="AU109" s="16" t="s">
        <v>83</v>
      </c>
      <c r="AY109" s="16" t="s">
        <v>169</v>
      </c>
      <c r="BE109" s="184">
        <f t="shared" si="4"/>
        <v>0</v>
      </c>
      <c r="BF109" s="184">
        <f t="shared" si="5"/>
        <v>0</v>
      </c>
      <c r="BG109" s="184">
        <f t="shared" si="6"/>
        <v>0</v>
      </c>
      <c r="BH109" s="184">
        <f t="shared" si="7"/>
        <v>0</v>
      </c>
      <c r="BI109" s="184">
        <f t="shared" si="8"/>
        <v>0</v>
      </c>
      <c r="BJ109" s="16" t="s">
        <v>81</v>
      </c>
      <c r="BK109" s="184">
        <f t="shared" si="9"/>
        <v>0</v>
      </c>
      <c r="BL109" s="16" t="s">
        <v>125</v>
      </c>
      <c r="BM109" s="16" t="s">
        <v>2472</v>
      </c>
    </row>
    <row r="110" spans="2:65" s="1" customFormat="1" ht="16.5" customHeight="1">
      <c r="B110" s="33"/>
      <c r="C110" s="173" t="s">
        <v>125</v>
      </c>
      <c r="D110" s="173" t="s">
        <v>172</v>
      </c>
      <c r="E110" s="174" t="s">
        <v>2473</v>
      </c>
      <c r="F110" s="175" t="s">
        <v>2474</v>
      </c>
      <c r="G110" s="176" t="s">
        <v>444</v>
      </c>
      <c r="H110" s="177">
        <v>4</v>
      </c>
      <c r="I110" s="178"/>
      <c r="J110" s="179">
        <f t="shared" si="0"/>
        <v>0</v>
      </c>
      <c r="K110" s="175" t="s">
        <v>1</v>
      </c>
      <c r="L110" s="37"/>
      <c r="M110" s="180" t="s">
        <v>1</v>
      </c>
      <c r="N110" s="181" t="s">
        <v>44</v>
      </c>
      <c r="O110" s="59"/>
      <c r="P110" s="182">
        <f t="shared" si="1"/>
        <v>0</v>
      </c>
      <c r="Q110" s="182">
        <v>0</v>
      </c>
      <c r="R110" s="182">
        <f t="shared" si="2"/>
        <v>0</v>
      </c>
      <c r="S110" s="182">
        <v>0</v>
      </c>
      <c r="T110" s="183">
        <f t="shared" si="3"/>
        <v>0</v>
      </c>
      <c r="AR110" s="16" t="s">
        <v>125</v>
      </c>
      <c r="AT110" s="16" t="s">
        <v>172</v>
      </c>
      <c r="AU110" s="16" t="s">
        <v>83</v>
      </c>
      <c r="AY110" s="16" t="s">
        <v>169</v>
      </c>
      <c r="BE110" s="184">
        <f t="shared" si="4"/>
        <v>0</v>
      </c>
      <c r="BF110" s="184">
        <f t="shared" si="5"/>
        <v>0</v>
      </c>
      <c r="BG110" s="184">
        <f t="shared" si="6"/>
        <v>0</v>
      </c>
      <c r="BH110" s="184">
        <f t="shared" si="7"/>
        <v>0</v>
      </c>
      <c r="BI110" s="184">
        <f t="shared" si="8"/>
        <v>0</v>
      </c>
      <c r="BJ110" s="16" t="s">
        <v>81</v>
      </c>
      <c r="BK110" s="184">
        <f t="shared" si="9"/>
        <v>0</v>
      </c>
      <c r="BL110" s="16" t="s">
        <v>125</v>
      </c>
      <c r="BM110" s="16" t="s">
        <v>2475</v>
      </c>
    </row>
    <row r="111" spans="2:65" s="1" customFormat="1" ht="16.5" customHeight="1">
      <c r="B111" s="33"/>
      <c r="C111" s="239" t="s">
        <v>128</v>
      </c>
      <c r="D111" s="239" t="s">
        <v>447</v>
      </c>
      <c r="E111" s="240" t="s">
        <v>2476</v>
      </c>
      <c r="F111" s="241" t="s">
        <v>2477</v>
      </c>
      <c r="G111" s="242" t="s">
        <v>444</v>
      </c>
      <c r="H111" s="243">
        <v>4</v>
      </c>
      <c r="I111" s="244"/>
      <c r="J111" s="245">
        <f t="shared" si="0"/>
        <v>0</v>
      </c>
      <c r="K111" s="241" t="s">
        <v>1</v>
      </c>
      <c r="L111" s="246"/>
      <c r="M111" s="247" t="s">
        <v>1</v>
      </c>
      <c r="N111" s="248" t="s">
        <v>44</v>
      </c>
      <c r="O111" s="59"/>
      <c r="P111" s="182">
        <f t="shared" si="1"/>
        <v>0</v>
      </c>
      <c r="Q111" s="182">
        <v>9.0000000000000006E-5</v>
      </c>
      <c r="R111" s="182">
        <f t="shared" si="2"/>
        <v>3.6000000000000002E-4</v>
      </c>
      <c r="S111" s="182">
        <v>0</v>
      </c>
      <c r="T111" s="183">
        <f t="shared" si="3"/>
        <v>0</v>
      </c>
      <c r="AR111" s="16" t="s">
        <v>435</v>
      </c>
      <c r="AT111" s="16" t="s">
        <v>447</v>
      </c>
      <c r="AU111" s="16" t="s">
        <v>83</v>
      </c>
      <c r="AY111" s="16" t="s">
        <v>169</v>
      </c>
      <c r="BE111" s="184">
        <f t="shared" si="4"/>
        <v>0</v>
      </c>
      <c r="BF111" s="184">
        <f t="shared" si="5"/>
        <v>0</v>
      </c>
      <c r="BG111" s="184">
        <f t="shared" si="6"/>
        <v>0</v>
      </c>
      <c r="BH111" s="184">
        <f t="shared" si="7"/>
        <v>0</v>
      </c>
      <c r="BI111" s="184">
        <f t="shared" si="8"/>
        <v>0</v>
      </c>
      <c r="BJ111" s="16" t="s">
        <v>81</v>
      </c>
      <c r="BK111" s="184">
        <f t="shared" si="9"/>
        <v>0</v>
      </c>
      <c r="BL111" s="16" t="s">
        <v>125</v>
      </c>
      <c r="BM111" s="16" t="s">
        <v>2478</v>
      </c>
    </row>
    <row r="112" spans="2:65" s="1" customFormat="1" ht="16.5" customHeight="1">
      <c r="B112" s="33"/>
      <c r="C112" s="173" t="s">
        <v>131</v>
      </c>
      <c r="D112" s="173" t="s">
        <v>172</v>
      </c>
      <c r="E112" s="174" t="s">
        <v>2479</v>
      </c>
      <c r="F112" s="175" t="s">
        <v>2480</v>
      </c>
      <c r="G112" s="176" t="s">
        <v>301</v>
      </c>
      <c r="H112" s="177">
        <v>18</v>
      </c>
      <c r="I112" s="178"/>
      <c r="J112" s="179">
        <f t="shared" si="0"/>
        <v>0</v>
      </c>
      <c r="K112" s="175" t="s">
        <v>1</v>
      </c>
      <c r="L112" s="37"/>
      <c r="M112" s="180" t="s">
        <v>1</v>
      </c>
      <c r="N112" s="181" t="s">
        <v>44</v>
      </c>
      <c r="O112" s="59"/>
      <c r="P112" s="182">
        <f t="shared" si="1"/>
        <v>0</v>
      </c>
      <c r="Q112" s="182">
        <v>0</v>
      </c>
      <c r="R112" s="182">
        <f t="shared" si="2"/>
        <v>0</v>
      </c>
      <c r="S112" s="182">
        <v>0</v>
      </c>
      <c r="T112" s="183">
        <f t="shared" si="3"/>
        <v>0</v>
      </c>
      <c r="AR112" s="16" t="s">
        <v>125</v>
      </c>
      <c r="AT112" s="16" t="s">
        <v>172</v>
      </c>
      <c r="AU112" s="16" t="s">
        <v>83</v>
      </c>
      <c r="AY112" s="16" t="s">
        <v>169</v>
      </c>
      <c r="BE112" s="184">
        <f t="shared" si="4"/>
        <v>0</v>
      </c>
      <c r="BF112" s="184">
        <f t="shared" si="5"/>
        <v>0</v>
      </c>
      <c r="BG112" s="184">
        <f t="shared" si="6"/>
        <v>0</v>
      </c>
      <c r="BH112" s="184">
        <f t="shared" si="7"/>
        <v>0</v>
      </c>
      <c r="BI112" s="184">
        <f t="shared" si="8"/>
        <v>0</v>
      </c>
      <c r="BJ112" s="16" t="s">
        <v>81</v>
      </c>
      <c r="BK112" s="184">
        <f t="shared" si="9"/>
        <v>0</v>
      </c>
      <c r="BL112" s="16" t="s">
        <v>125</v>
      </c>
      <c r="BM112" s="16" t="s">
        <v>2481</v>
      </c>
    </row>
    <row r="113" spans="2:65" s="1" customFormat="1" ht="16.5" customHeight="1">
      <c r="B113" s="33"/>
      <c r="C113" s="239" t="s">
        <v>134</v>
      </c>
      <c r="D113" s="239" t="s">
        <v>447</v>
      </c>
      <c r="E113" s="240" t="s">
        <v>2482</v>
      </c>
      <c r="F113" s="241" t="s">
        <v>2483</v>
      </c>
      <c r="G113" s="242" t="s">
        <v>301</v>
      </c>
      <c r="H113" s="243">
        <v>18</v>
      </c>
      <c r="I113" s="244"/>
      <c r="J113" s="245">
        <f t="shared" si="0"/>
        <v>0</v>
      </c>
      <c r="K113" s="241" t="s">
        <v>1</v>
      </c>
      <c r="L113" s="246"/>
      <c r="M113" s="250" t="s">
        <v>1</v>
      </c>
      <c r="N113" s="251" t="s">
        <v>44</v>
      </c>
      <c r="O113" s="188"/>
      <c r="P113" s="215">
        <f t="shared" si="1"/>
        <v>0</v>
      </c>
      <c r="Q113" s="215">
        <v>9.0000000000000006E-5</v>
      </c>
      <c r="R113" s="215">
        <f t="shared" si="2"/>
        <v>1.6200000000000001E-3</v>
      </c>
      <c r="S113" s="215">
        <v>0</v>
      </c>
      <c r="T113" s="216">
        <f t="shared" si="3"/>
        <v>0</v>
      </c>
      <c r="AR113" s="16" t="s">
        <v>435</v>
      </c>
      <c r="AT113" s="16" t="s">
        <v>447</v>
      </c>
      <c r="AU113" s="16" t="s">
        <v>83</v>
      </c>
      <c r="AY113" s="16" t="s">
        <v>169</v>
      </c>
      <c r="BE113" s="184">
        <f t="shared" si="4"/>
        <v>0</v>
      </c>
      <c r="BF113" s="184">
        <f t="shared" si="5"/>
        <v>0</v>
      </c>
      <c r="BG113" s="184">
        <f t="shared" si="6"/>
        <v>0</v>
      </c>
      <c r="BH113" s="184">
        <f t="shared" si="7"/>
        <v>0</v>
      </c>
      <c r="BI113" s="184">
        <f t="shared" si="8"/>
        <v>0</v>
      </c>
      <c r="BJ113" s="16" t="s">
        <v>81</v>
      </c>
      <c r="BK113" s="184">
        <f t="shared" si="9"/>
        <v>0</v>
      </c>
      <c r="BL113" s="16" t="s">
        <v>125</v>
      </c>
      <c r="BM113" s="16" t="s">
        <v>2484</v>
      </c>
    </row>
    <row r="114" spans="2:65" s="1" customFormat="1" ht="6.95" customHeight="1">
      <c r="B114" s="45"/>
      <c r="C114" s="46"/>
      <c r="D114" s="46"/>
      <c r="E114" s="46"/>
      <c r="F114" s="46"/>
      <c r="G114" s="46"/>
      <c r="H114" s="46"/>
      <c r="I114" s="124"/>
      <c r="J114" s="46"/>
      <c r="K114" s="46"/>
      <c r="L114" s="37"/>
    </row>
  </sheetData>
  <sheetProtection algorithmName="SHA-512" hashValue="GabdbiU5ng3Tx1CmcH8k0CaszGGgejWq6DR2qZvqj7qqUN1hPp5zcShIXa6y6HX4akKUi+Od82S844oxPz5wfQ==" saltValue="UIGb/9j1B/YOH6pyLVY8Q45FcdYXwWTo8mMfC5Jz1qp7JqNP3P+z7gGkCRYHWXvGwlnuv1XD4qJc35ilRfWM8w==" spinCount="100000" sheet="1" objects="1" scenarios="1" formatColumns="0" formatRows="0" autoFilter="0"/>
  <autoFilter ref="C83:K113" xr:uid="{00000000-0009-0000-0000-00000F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M203"/>
  <sheetViews>
    <sheetView showGridLines="0" view="pageBreakPreview" topLeftCell="A185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127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2485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ROUND(J96,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ROUND((SUM(BE96:BE202)),  2)</f>
        <v>0</v>
      </c>
      <c r="I33" s="113">
        <v>0.21</v>
      </c>
      <c r="J33" s="112">
        <f>ROUND(((SUM(BE96:BE202))*I33),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ROUND((SUM(BF96:BF202)),  2)</f>
        <v>0</v>
      </c>
      <c r="I34" s="113">
        <v>0.15</v>
      </c>
      <c r="J34" s="112">
        <f>ROUND(((SUM(BF96:BF202))*I34),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ROUND((SUM(BG96:BG202)),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ROUND((SUM(BH96:BH202)),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ROUND((SUM(BI96:BI202)),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16 - SO 10 - OPLOCENÍ A KRYTÁ ZASTÁVKA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J96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J97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J98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246</v>
      </c>
      <c r="E62" s="143"/>
      <c r="F62" s="143"/>
      <c r="G62" s="143"/>
      <c r="H62" s="143"/>
      <c r="I62" s="144"/>
      <c r="J62" s="145">
        <f>J113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247</v>
      </c>
      <c r="E63" s="143"/>
      <c r="F63" s="143"/>
      <c r="G63" s="143"/>
      <c r="H63" s="143"/>
      <c r="I63" s="144"/>
      <c r="J63" s="145">
        <f>J121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1152</v>
      </c>
      <c r="E64" s="143"/>
      <c r="F64" s="143"/>
      <c r="G64" s="143"/>
      <c r="H64" s="143"/>
      <c r="I64" s="144"/>
      <c r="J64" s="145">
        <f>J124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248</v>
      </c>
      <c r="E65" s="143"/>
      <c r="F65" s="143"/>
      <c r="G65" s="143"/>
      <c r="H65" s="143"/>
      <c r="I65" s="144"/>
      <c r="J65" s="145">
        <f>J146</f>
        <v>0</v>
      </c>
      <c r="K65" s="141"/>
      <c r="L65" s="146"/>
    </row>
    <row r="66" spans="2:12" s="8" customFormat="1" ht="19.899999999999999" customHeight="1">
      <c r="B66" s="140"/>
      <c r="C66" s="141"/>
      <c r="D66" s="142" t="s">
        <v>2179</v>
      </c>
      <c r="E66" s="143"/>
      <c r="F66" s="143"/>
      <c r="G66" s="143"/>
      <c r="H66" s="143"/>
      <c r="I66" s="144"/>
      <c r="J66" s="145">
        <f>J156</f>
        <v>0</v>
      </c>
      <c r="K66" s="141"/>
      <c r="L66" s="146"/>
    </row>
    <row r="67" spans="2:12" s="8" customFormat="1" ht="19.899999999999999" customHeight="1">
      <c r="B67" s="140"/>
      <c r="C67" s="141"/>
      <c r="D67" s="142" t="s">
        <v>249</v>
      </c>
      <c r="E67" s="143"/>
      <c r="F67" s="143"/>
      <c r="G67" s="143"/>
      <c r="H67" s="143"/>
      <c r="I67" s="144"/>
      <c r="J67" s="145">
        <f>J159</f>
        <v>0</v>
      </c>
      <c r="K67" s="141"/>
      <c r="L67" s="146"/>
    </row>
    <row r="68" spans="2:12" s="8" customFormat="1" ht="19.899999999999999" customHeight="1">
      <c r="B68" s="140"/>
      <c r="C68" s="141"/>
      <c r="D68" s="142" t="s">
        <v>192</v>
      </c>
      <c r="E68" s="143"/>
      <c r="F68" s="143"/>
      <c r="G68" s="143"/>
      <c r="H68" s="143"/>
      <c r="I68" s="144"/>
      <c r="J68" s="145">
        <f>J167</f>
        <v>0</v>
      </c>
      <c r="K68" s="141"/>
      <c r="L68" s="146"/>
    </row>
    <row r="69" spans="2:12" s="8" customFormat="1" ht="19.899999999999999" customHeight="1">
      <c r="B69" s="140"/>
      <c r="C69" s="141"/>
      <c r="D69" s="142" t="s">
        <v>250</v>
      </c>
      <c r="E69" s="143"/>
      <c r="F69" s="143"/>
      <c r="G69" s="143"/>
      <c r="H69" s="143"/>
      <c r="I69" s="144"/>
      <c r="J69" s="145">
        <f>J172</f>
        <v>0</v>
      </c>
      <c r="K69" s="141"/>
      <c r="L69" s="146"/>
    </row>
    <row r="70" spans="2:12" s="7" customFormat="1" ht="24.95" customHeight="1">
      <c r="B70" s="133"/>
      <c r="C70" s="134"/>
      <c r="D70" s="135" t="s">
        <v>251</v>
      </c>
      <c r="E70" s="136"/>
      <c r="F70" s="136"/>
      <c r="G70" s="136"/>
      <c r="H70" s="136"/>
      <c r="I70" s="137"/>
      <c r="J70" s="138">
        <f>J174</f>
        <v>0</v>
      </c>
      <c r="K70" s="134"/>
      <c r="L70" s="139"/>
    </row>
    <row r="71" spans="2:12" s="8" customFormat="1" ht="19.899999999999999" customHeight="1">
      <c r="B71" s="140"/>
      <c r="C71" s="141"/>
      <c r="D71" s="142" t="s">
        <v>252</v>
      </c>
      <c r="E71" s="143"/>
      <c r="F71" s="143"/>
      <c r="G71" s="143"/>
      <c r="H71" s="143"/>
      <c r="I71" s="144"/>
      <c r="J71" s="145">
        <f>J175</f>
        <v>0</v>
      </c>
      <c r="K71" s="141"/>
      <c r="L71" s="146"/>
    </row>
    <row r="72" spans="2:12" s="8" customFormat="1" ht="19.899999999999999" customHeight="1">
      <c r="B72" s="140"/>
      <c r="C72" s="141"/>
      <c r="D72" s="142" t="s">
        <v>253</v>
      </c>
      <c r="E72" s="143"/>
      <c r="F72" s="143"/>
      <c r="G72" s="143"/>
      <c r="H72" s="143"/>
      <c r="I72" s="144"/>
      <c r="J72" s="145">
        <f>J184</f>
        <v>0</v>
      </c>
      <c r="K72" s="141"/>
      <c r="L72" s="146"/>
    </row>
    <row r="73" spans="2:12" s="8" customFormat="1" ht="19.899999999999999" customHeight="1">
      <c r="B73" s="140"/>
      <c r="C73" s="141"/>
      <c r="D73" s="142" t="s">
        <v>2180</v>
      </c>
      <c r="E73" s="143"/>
      <c r="F73" s="143"/>
      <c r="G73" s="143"/>
      <c r="H73" s="143"/>
      <c r="I73" s="144"/>
      <c r="J73" s="145">
        <f>J188</f>
        <v>0</v>
      </c>
      <c r="K73" s="141"/>
      <c r="L73" s="146"/>
    </row>
    <row r="74" spans="2:12" s="8" customFormat="1" ht="19.899999999999999" customHeight="1">
      <c r="B74" s="140"/>
      <c r="C74" s="141"/>
      <c r="D74" s="142" t="s">
        <v>257</v>
      </c>
      <c r="E74" s="143"/>
      <c r="F74" s="143"/>
      <c r="G74" s="143"/>
      <c r="H74" s="143"/>
      <c r="I74" s="144"/>
      <c r="J74" s="145">
        <f>J190</f>
        <v>0</v>
      </c>
      <c r="K74" s="141"/>
      <c r="L74" s="146"/>
    </row>
    <row r="75" spans="2:12" s="8" customFormat="1" ht="19.899999999999999" customHeight="1">
      <c r="B75" s="140"/>
      <c r="C75" s="141"/>
      <c r="D75" s="142" t="s">
        <v>2486</v>
      </c>
      <c r="E75" s="143"/>
      <c r="F75" s="143"/>
      <c r="G75" s="143"/>
      <c r="H75" s="143"/>
      <c r="I75" s="144"/>
      <c r="J75" s="145">
        <f>J196</f>
        <v>0</v>
      </c>
      <c r="K75" s="141"/>
      <c r="L75" s="146"/>
    </row>
    <row r="76" spans="2:12" s="8" customFormat="1" ht="19.899999999999999" customHeight="1">
      <c r="B76" s="140"/>
      <c r="C76" s="141"/>
      <c r="D76" s="142" t="s">
        <v>259</v>
      </c>
      <c r="E76" s="143"/>
      <c r="F76" s="143"/>
      <c r="G76" s="143"/>
      <c r="H76" s="143"/>
      <c r="I76" s="144"/>
      <c r="J76" s="145">
        <f>J199</f>
        <v>0</v>
      </c>
      <c r="K76" s="141"/>
      <c r="L76" s="146"/>
    </row>
    <row r="77" spans="2:12" s="1" customFormat="1" ht="21.7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6.95" customHeight="1">
      <c r="B78" s="45"/>
      <c r="C78" s="46"/>
      <c r="D78" s="46"/>
      <c r="E78" s="46"/>
      <c r="F78" s="46"/>
      <c r="G78" s="46"/>
      <c r="H78" s="46"/>
      <c r="I78" s="124"/>
      <c r="J78" s="46"/>
      <c r="K78" s="46"/>
      <c r="L78" s="37"/>
    </row>
    <row r="82" spans="2:63" s="1" customFormat="1" ht="6.95" customHeight="1">
      <c r="B82" s="47"/>
      <c r="C82" s="48"/>
      <c r="D82" s="48"/>
      <c r="E82" s="48"/>
      <c r="F82" s="48"/>
      <c r="G82" s="48"/>
      <c r="H82" s="48"/>
      <c r="I82" s="127"/>
      <c r="J82" s="48"/>
      <c r="K82" s="48"/>
      <c r="L82" s="37"/>
    </row>
    <row r="83" spans="2:63" s="1" customFormat="1" ht="24.95" customHeight="1">
      <c r="B83" s="33"/>
      <c r="C83" s="22" t="s">
        <v>153</v>
      </c>
      <c r="D83" s="34"/>
      <c r="E83" s="34"/>
      <c r="F83" s="34"/>
      <c r="G83" s="34"/>
      <c r="H83" s="34"/>
      <c r="I83" s="102"/>
      <c r="J83" s="34"/>
      <c r="K83" s="34"/>
      <c r="L83" s="37"/>
    </row>
    <row r="84" spans="2:63" s="1" customFormat="1" ht="6.95" customHeight="1">
      <c r="B84" s="33"/>
      <c r="C84" s="34"/>
      <c r="D84" s="34"/>
      <c r="E84" s="34"/>
      <c r="F84" s="34"/>
      <c r="G84" s="34"/>
      <c r="H84" s="34"/>
      <c r="I84" s="102"/>
      <c r="J84" s="34"/>
      <c r="K84" s="34"/>
      <c r="L84" s="37"/>
    </row>
    <row r="85" spans="2:63" s="1" customFormat="1" ht="12" customHeight="1">
      <c r="B85" s="33"/>
      <c r="C85" s="28" t="s">
        <v>16</v>
      </c>
      <c r="D85" s="34"/>
      <c r="E85" s="34"/>
      <c r="F85" s="34"/>
      <c r="G85" s="34"/>
      <c r="H85" s="34"/>
      <c r="I85" s="102"/>
      <c r="J85" s="34"/>
      <c r="K85" s="34"/>
      <c r="L85" s="37"/>
    </row>
    <row r="86" spans="2:63" s="1" customFormat="1" ht="16.5" customHeight="1">
      <c r="B86" s="33"/>
      <c r="C86" s="34"/>
      <c r="D86" s="34"/>
      <c r="E86" s="299" t="str">
        <f>E7</f>
        <v>Hasičská zbrojnice s manipulačním prostorem a moderní zázemí technických služeb obce Líbeznice</v>
      </c>
      <c r="F86" s="300"/>
      <c r="G86" s="300"/>
      <c r="H86" s="300"/>
      <c r="I86" s="102"/>
      <c r="J86" s="34"/>
      <c r="K86" s="34"/>
      <c r="L86" s="37"/>
    </row>
    <row r="87" spans="2:63" s="1" customFormat="1" ht="12" customHeight="1">
      <c r="B87" s="33"/>
      <c r="C87" s="28" t="s">
        <v>143</v>
      </c>
      <c r="D87" s="34"/>
      <c r="E87" s="34"/>
      <c r="F87" s="34"/>
      <c r="G87" s="34"/>
      <c r="H87" s="34"/>
      <c r="I87" s="102"/>
      <c r="J87" s="34"/>
      <c r="K87" s="34"/>
      <c r="L87" s="37"/>
    </row>
    <row r="88" spans="2:63" s="1" customFormat="1" ht="16.5" customHeight="1">
      <c r="B88" s="33"/>
      <c r="C88" s="34"/>
      <c r="D88" s="34"/>
      <c r="E88" s="271" t="str">
        <f>E9</f>
        <v>16 - SO 10 - OPLOCENÍ A KRYTÁ ZASTÁVKA</v>
      </c>
      <c r="F88" s="270"/>
      <c r="G88" s="270"/>
      <c r="H88" s="270"/>
      <c r="I88" s="102"/>
      <c r="J88" s="34"/>
      <c r="K88" s="34"/>
      <c r="L88" s="37"/>
    </row>
    <row r="89" spans="2:63" s="1" customFormat="1" ht="6.95" customHeight="1">
      <c r="B89" s="33"/>
      <c r="C89" s="34"/>
      <c r="D89" s="34"/>
      <c r="E89" s="34"/>
      <c r="F89" s="34"/>
      <c r="G89" s="34"/>
      <c r="H89" s="34"/>
      <c r="I89" s="102"/>
      <c r="J89" s="34"/>
      <c r="K89" s="34"/>
      <c r="L89" s="37"/>
    </row>
    <row r="90" spans="2:63" s="1" customFormat="1" ht="12" customHeight="1">
      <c r="B90" s="33"/>
      <c r="C90" s="28" t="s">
        <v>22</v>
      </c>
      <c r="D90" s="34"/>
      <c r="E90" s="34"/>
      <c r="F90" s="26" t="str">
        <f>F12</f>
        <v>k.ú. Líbeznice</v>
      </c>
      <c r="G90" s="34"/>
      <c r="H90" s="34"/>
      <c r="I90" s="103" t="s">
        <v>24</v>
      </c>
      <c r="J90" s="54" t="str">
        <f>IF(J12="","",J12)</f>
        <v>30. 10. 2018</v>
      </c>
      <c r="K90" s="34"/>
      <c r="L90" s="37"/>
    </row>
    <row r="91" spans="2:63" s="1" customFormat="1" ht="6.95" customHeight="1">
      <c r="B91" s="33"/>
      <c r="C91" s="34"/>
      <c r="D91" s="34"/>
      <c r="E91" s="34"/>
      <c r="F91" s="34"/>
      <c r="G91" s="34"/>
      <c r="H91" s="34"/>
      <c r="I91" s="102"/>
      <c r="J91" s="34"/>
      <c r="K91" s="34"/>
      <c r="L91" s="37"/>
    </row>
    <row r="92" spans="2:63" s="1" customFormat="1" ht="13.7" customHeight="1">
      <c r="B92" s="33"/>
      <c r="C92" s="28" t="s">
        <v>26</v>
      </c>
      <c r="D92" s="34"/>
      <c r="E92" s="34"/>
      <c r="F92" s="26" t="str">
        <f>E15</f>
        <v>Obec Líbeznice</v>
      </c>
      <c r="G92" s="34"/>
      <c r="H92" s="34"/>
      <c r="I92" s="103" t="s">
        <v>32</v>
      </c>
      <c r="J92" s="31" t="str">
        <f>E21</f>
        <v>Atelier RENO spol.s.r.o.</v>
      </c>
      <c r="K92" s="34"/>
      <c r="L92" s="37"/>
    </row>
    <row r="93" spans="2:63" s="1" customFormat="1" ht="13.7" customHeight="1">
      <c r="B93" s="33"/>
      <c r="C93" s="28" t="s">
        <v>30</v>
      </c>
      <c r="D93" s="34"/>
      <c r="E93" s="34"/>
      <c r="F93" s="26" t="str">
        <f>IF(E18="","",E18)</f>
        <v>Vyplň údaj</v>
      </c>
      <c r="G93" s="34"/>
      <c r="H93" s="34"/>
      <c r="I93" s="103" t="s">
        <v>35</v>
      </c>
      <c r="J93" s="31" t="str">
        <f>E24</f>
        <v>Vladimír Mrázek</v>
      </c>
      <c r="K93" s="34"/>
      <c r="L93" s="37"/>
    </row>
    <row r="94" spans="2:63" s="1" customFormat="1" ht="10.35" customHeight="1">
      <c r="B94" s="33"/>
      <c r="C94" s="34"/>
      <c r="D94" s="34"/>
      <c r="E94" s="34"/>
      <c r="F94" s="34"/>
      <c r="G94" s="34"/>
      <c r="H94" s="34"/>
      <c r="I94" s="102"/>
      <c r="J94" s="34"/>
      <c r="K94" s="34"/>
      <c r="L94" s="37"/>
    </row>
    <row r="95" spans="2:63" s="9" customFormat="1" ht="29.25" customHeight="1">
      <c r="B95" s="147"/>
      <c r="C95" s="148" t="s">
        <v>154</v>
      </c>
      <c r="D95" s="149" t="s">
        <v>58</v>
      </c>
      <c r="E95" s="149" t="s">
        <v>54</v>
      </c>
      <c r="F95" s="149" t="s">
        <v>55</v>
      </c>
      <c r="G95" s="149" t="s">
        <v>155</v>
      </c>
      <c r="H95" s="149" t="s">
        <v>156</v>
      </c>
      <c r="I95" s="150" t="s">
        <v>157</v>
      </c>
      <c r="J95" s="149" t="s">
        <v>147</v>
      </c>
      <c r="K95" s="151" t="s">
        <v>158</v>
      </c>
      <c r="L95" s="152"/>
      <c r="M95" s="63" t="s">
        <v>1</v>
      </c>
      <c r="N95" s="64" t="s">
        <v>43</v>
      </c>
      <c r="O95" s="64" t="s">
        <v>159</v>
      </c>
      <c r="P95" s="64" t="s">
        <v>160</v>
      </c>
      <c r="Q95" s="64" t="s">
        <v>161</v>
      </c>
      <c r="R95" s="64" t="s">
        <v>162</v>
      </c>
      <c r="S95" s="64" t="s">
        <v>163</v>
      </c>
      <c r="T95" s="65" t="s">
        <v>164</v>
      </c>
    </row>
    <row r="96" spans="2:63" s="1" customFormat="1" ht="22.9" customHeight="1">
      <c r="B96" s="33"/>
      <c r="C96" s="70" t="s">
        <v>165</v>
      </c>
      <c r="D96" s="34"/>
      <c r="E96" s="34"/>
      <c r="F96" s="34"/>
      <c r="G96" s="34"/>
      <c r="H96" s="34"/>
      <c r="I96" s="102"/>
      <c r="J96" s="153">
        <f>BK96</f>
        <v>0</v>
      </c>
      <c r="K96" s="34"/>
      <c r="L96" s="37"/>
      <c r="M96" s="66"/>
      <c r="N96" s="67"/>
      <c r="O96" s="67"/>
      <c r="P96" s="154">
        <f>P97+P174</f>
        <v>0</v>
      </c>
      <c r="Q96" s="67"/>
      <c r="R96" s="154">
        <f>R97+R174</f>
        <v>61.482722310000007</v>
      </c>
      <c r="S96" s="67"/>
      <c r="T96" s="155">
        <f>T97+T174</f>
        <v>7.6993999999999998</v>
      </c>
      <c r="AT96" s="16" t="s">
        <v>72</v>
      </c>
      <c r="AU96" s="16" t="s">
        <v>149</v>
      </c>
      <c r="BK96" s="156">
        <f>BK97+BK174</f>
        <v>0</v>
      </c>
    </row>
    <row r="97" spans="2:65" s="10" customFormat="1" ht="25.9" customHeight="1">
      <c r="B97" s="157"/>
      <c r="C97" s="158"/>
      <c r="D97" s="159" t="s">
        <v>72</v>
      </c>
      <c r="E97" s="160" t="s">
        <v>193</v>
      </c>
      <c r="F97" s="160" t="s">
        <v>194</v>
      </c>
      <c r="G97" s="158"/>
      <c r="H97" s="158"/>
      <c r="I97" s="161"/>
      <c r="J97" s="162">
        <f>BK97</f>
        <v>0</v>
      </c>
      <c r="K97" s="158"/>
      <c r="L97" s="163"/>
      <c r="M97" s="164"/>
      <c r="N97" s="165"/>
      <c r="O97" s="165"/>
      <c r="P97" s="166">
        <f>P98+P113+P121+P124+P146+P156+P159+P167+P172</f>
        <v>0</v>
      </c>
      <c r="Q97" s="165"/>
      <c r="R97" s="166">
        <f>R98+R113+R121+R124+R146+R156+R159+R167+R172</f>
        <v>60.193264270000007</v>
      </c>
      <c r="S97" s="165"/>
      <c r="T97" s="167">
        <f>T98+T113+T121+T124+T146+T156+T159+T167+T172</f>
        <v>7.6993999999999998</v>
      </c>
      <c r="AR97" s="168" t="s">
        <v>81</v>
      </c>
      <c r="AT97" s="169" t="s">
        <v>72</v>
      </c>
      <c r="AU97" s="169" t="s">
        <v>73</v>
      </c>
      <c r="AY97" s="168" t="s">
        <v>169</v>
      </c>
      <c r="BK97" s="170">
        <f>BK98+BK113+BK121+BK124+BK146+BK156+BK159+BK167+BK172</f>
        <v>0</v>
      </c>
    </row>
    <row r="98" spans="2:65" s="10" customFormat="1" ht="22.9" customHeight="1">
      <c r="B98" s="157"/>
      <c r="C98" s="158"/>
      <c r="D98" s="159" t="s">
        <v>72</v>
      </c>
      <c r="E98" s="171" t="s">
        <v>81</v>
      </c>
      <c r="F98" s="171" t="s">
        <v>195</v>
      </c>
      <c r="G98" s="158"/>
      <c r="H98" s="158"/>
      <c r="I98" s="161"/>
      <c r="J98" s="172">
        <f>BK98</f>
        <v>0</v>
      </c>
      <c r="K98" s="158"/>
      <c r="L98" s="163"/>
      <c r="M98" s="164"/>
      <c r="N98" s="165"/>
      <c r="O98" s="165"/>
      <c r="P98" s="166">
        <f>SUM(P99:P112)</f>
        <v>0</v>
      </c>
      <c r="Q98" s="165"/>
      <c r="R98" s="166">
        <f>SUM(R99:R112)</f>
        <v>0</v>
      </c>
      <c r="S98" s="165"/>
      <c r="T98" s="167">
        <f>SUM(T99:T112)</f>
        <v>0</v>
      </c>
      <c r="AR98" s="168" t="s">
        <v>81</v>
      </c>
      <c r="AT98" s="169" t="s">
        <v>72</v>
      </c>
      <c r="AU98" s="169" t="s">
        <v>81</v>
      </c>
      <c r="AY98" s="168" t="s">
        <v>169</v>
      </c>
      <c r="BK98" s="170">
        <f>SUM(BK99:BK112)</f>
        <v>0</v>
      </c>
    </row>
    <row r="99" spans="2:65" s="1" customFormat="1" ht="16.5" customHeight="1">
      <c r="B99" s="33"/>
      <c r="C99" s="173" t="s">
        <v>81</v>
      </c>
      <c r="D99" s="173" t="s">
        <v>172</v>
      </c>
      <c r="E99" s="174" t="s">
        <v>1158</v>
      </c>
      <c r="F99" s="175" t="s">
        <v>1159</v>
      </c>
      <c r="G99" s="176" t="s">
        <v>208</v>
      </c>
      <c r="H99" s="177">
        <v>3.6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2487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2488</v>
      </c>
      <c r="G100" s="191"/>
      <c r="H100" s="194">
        <v>3.6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173" t="s">
        <v>83</v>
      </c>
      <c r="D101" s="173" t="s">
        <v>172</v>
      </c>
      <c r="E101" s="174" t="s">
        <v>1162</v>
      </c>
      <c r="F101" s="175" t="s">
        <v>1163</v>
      </c>
      <c r="G101" s="176" t="s">
        <v>208</v>
      </c>
      <c r="H101" s="177">
        <v>3.6</v>
      </c>
      <c r="I101" s="178"/>
      <c r="J101" s="179">
        <f>ROUND(I101*H101,2)</f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2489</v>
      </c>
    </row>
    <row r="102" spans="2:65" s="1" customFormat="1" ht="16.5" customHeight="1">
      <c r="B102" s="33"/>
      <c r="C102" s="173" t="s">
        <v>184</v>
      </c>
      <c r="D102" s="173" t="s">
        <v>172</v>
      </c>
      <c r="E102" s="174" t="s">
        <v>2490</v>
      </c>
      <c r="F102" s="175" t="s">
        <v>2491</v>
      </c>
      <c r="G102" s="176" t="s">
        <v>208</v>
      </c>
      <c r="H102" s="177">
        <v>5.2</v>
      </c>
      <c r="I102" s="178"/>
      <c r="J102" s="179">
        <f>ROUND(I102*H102,2)</f>
        <v>0</v>
      </c>
      <c r="K102" s="175" t="s">
        <v>1</v>
      </c>
      <c r="L102" s="37"/>
      <c r="M102" s="180" t="s">
        <v>1</v>
      </c>
      <c r="N102" s="181" t="s">
        <v>44</v>
      </c>
      <c r="O102" s="59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AR102" s="16" t="s">
        <v>199</v>
      </c>
      <c r="AT102" s="16" t="s">
        <v>172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2492</v>
      </c>
    </row>
    <row r="103" spans="2:65" s="11" customFormat="1" ht="11.25">
      <c r="B103" s="190"/>
      <c r="C103" s="191"/>
      <c r="D103" s="185" t="s">
        <v>201</v>
      </c>
      <c r="E103" s="192" t="s">
        <v>1</v>
      </c>
      <c r="F103" s="193" t="s">
        <v>2493</v>
      </c>
      <c r="G103" s="191"/>
      <c r="H103" s="194">
        <v>5.2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201</v>
      </c>
      <c r="AU103" s="200" t="s">
        <v>83</v>
      </c>
      <c r="AV103" s="11" t="s">
        <v>83</v>
      </c>
      <c r="AW103" s="11" t="s">
        <v>34</v>
      </c>
      <c r="AX103" s="11" t="s">
        <v>81</v>
      </c>
      <c r="AY103" s="200" t="s">
        <v>169</v>
      </c>
    </row>
    <row r="104" spans="2:65" s="1" customFormat="1" ht="16.5" customHeight="1">
      <c r="B104" s="33"/>
      <c r="C104" s="173" t="s">
        <v>199</v>
      </c>
      <c r="D104" s="173" t="s">
        <v>172</v>
      </c>
      <c r="E104" s="174" t="s">
        <v>2494</v>
      </c>
      <c r="F104" s="175" t="s">
        <v>2495</v>
      </c>
      <c r="G104" s="176" t="s">
        <v>208</v>
      </c>
      <c r="H104" s="177">
        <v>5.2</v>
      </c>
      <c r="I104" s="178"/>
      <c r="J104" s="179">
        <f t="shared" ref="J104:J109" si="0">ROUND(I104*H104,2)</f>
        <v>0</v>
      </c>
      <c r="K104" s="175" t="s">
        <v>176</v>
      </c>
      <c r="L104" s="37"/>
      <c r="M104" s="180" t="s">
        <v>1</v>
      </c>
      <c r="N104" s="181" t="s">
        <v>44</v>
      </c>
      <c r="O104" s="59"/>
      <c r="P104" s="182">
        <f t="shared" ref="P104:P109" si="1">O104*H104</f>
        <v>0</v>
      </c>
      <c r="Q104" s="182">
        <v>0</v>
      </c>
      <c r="R104" s="182">
        <f t="shared" ref="R104:R109" si="2">Q104*H104</f>
        <v>0</v>
      </c>
      <c r="S104" s="182">
        <v>0</v>
      </c>
      <c r="T104" s="183">
        <f t="shared" ref="T104:T109" si="3"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 t="shared" ref="BE104:BE109" si="4">IF(N104="základní",J104,0)</f>
        <v>0</v>
      </c>
      <c r="BF104" s="184">
        <f t="shared" ref="BF104:BF109" si="5">IF(N104="snížená",J104,0)</f>
        <v>0</v>
      </c>
      <c r="BG104" s="184">
        <f t="shared" ref="BG104:BG109" si="6">IF(N104="zákl. přenesená",J104,0)</f>
        <v>0</v>
      </c>
      <c r="BH104" s="184">
        <f t="shared" ref="BH104:BH109" si="7">IF(N104="sníž. přenesená",J104,0)</f>
        <v>0</v>
      </c>
      <c r="BI104" s="184">
        <f t="shared" ref="BI104:BI109" si="8">IF(N104="nulová",J104,0)</f>
        <v>0</v>
      </c>
      <c r="BJ104" s="16" t="s">
        <v>81</v>
      </c>
      <c r="BK104" s="184">
        <f t="shared" ref="BK104:BK109" si="9">ROUND(I104*H104,2)</f>
        <v>0</v>
      </c>
      <c r="BL104" s="16" t="s">
        <v>199</v>
      </c>
      <c r="BM104" s="16" t="s">
        <v>2496</v>
      </c>
    </row>
    <row r="105" spans="2:65" s="1" customFormat="1" ht="16.5" customHeight="1">
      <c r="B105" s="33"/>
      <c r="C105" s="173" t="s">
        <v>168</v>
      </c>
      <c r="D105" s="173" t="s">
        <v>172</v>
      </c>
      <c r="E105" s="174" t="s">
        <v>282</v>
      </c>
      <c r="F105" s="175" t="s">
        <v>283</v>
      </c>
      <c r="G105" s="176" t="s">
        <v>208</v>
      </c>
      <c r="H105" s="177">
        <v>6.984</v>
      </c>
      <c r="I105" s="178"/>
      <c r="J105" s="179">
        <f t="shared" si="0"/>
        <v>0</v>
      </c>
      <c r="K105" s="175" t="s">
        <v>176</v>
      </c>
      <c r="L105" s="37"/>
      <c r="M105" s="180" t="s">
        <v>1</v>
      </c>
      <c r="N105" s="181" t="s">
        <v>44</v>
      </c>
      <c r="O105" s="59"/>
      <c r="P105" s="182">
        <f t="shared" si="1"/>
        <v>0</v>
      </c>
      <c r="Q105" s="182">
        <v>0</v>
      </c>
      <c r="R105" s="182">
        <f t="shared" si="2"/>
        <v>0</v>
      </c>
      <c r="S105" s="182">
        <v>0</v>
      </c>
      <c r="T105" s="183">
        <f t="shared" si="3"/>
        <v>0</v>
      </c>
      <c r="AR105" s="16" t="s">
        <v>199</v>
      </c>
      <c r="AT105" s="16" t="s">
        <v>172</v>
      </c>
      <c r="AU105" s="16" t="s">
        <v>83</v>
      </c>
      <c r="AY105" s="16" t="s">
        <v>169</v>
      </c>
      <c r="BE105" s="184">
        <f t="shared" si="4"/>
        <v>0</v>
      </c>
      <c r="BF105" s="184">
        <f t="shared" si="5"/>
        <v>0</v>
      </c>
      <c r="BG105" s="184">
        <f t="shared" si="6"/>
        <v>0</v>
      </c>
      <c r="BH105" s="184">
        <f t="shared" si="7"/>
        <v>0</v>
      </c>
      <c r="BI105" s="184">
        <f t="shared" si="8"/>
        <v>0</v>
      </c>
      <c r="BJ105" s="16" t="s">
        <v>81</v>
      </c>
      <c r="BK105" s="184">
        <f t="shared" si="9"/>
        <v>0</v>
      </c>
      <c r="BL105" s="16" t="s">
        <v>199</v>
      </c>
      <c r="BM105" s="16" t="s">
        <v>2497</v>
      </c>
    </row>
    <row r="106" spans="2:65" s="1" customFormat="1" ht="16.5" customHeight="1">
      <c r="B106" s="33"/>
      <c r="C106" s="173" t="s">
        <v>221</v>
      </c>
      <c r="D106" s="173" t="s">
        <v>172</v>
      </c>
      <c r="E106" s="174" t="s">
        <v>213</v>
      </c>
      <c r="F106" s="175" t="s">
        <v>214</v>
      </c>
      <c r="G106" s="176" t="s">
        <v>208</v>
      </c>
      <c r="H106" s="177">
        <v>1.08</v>
      </c>
      <c r="I106" s="178"/>
      <c r="J106" s="179">
        <f t="shared" si="0"/>
        <v>0</v>
      </c>
      <c r="K106" s="175" t="s">
        <v>176</v>
      </c>
      <c r="L106" s="37"/>
      <c r="M106" s="180" t="s">
        <v>1</v>
      </c>
      <c r="N106" s="181" t="s">
        <v>44</v>
      </c>
      <c r="O106" s="59"/>
      <c r="P106" s="182">
        <f t="shared" si="1"/>
        <v>0</v>
      </c>
      <c r="Q106" s="182">
        <v>0</v>
      </c>
      <c r="R106" s="182">
        <f t="shared" si="2"/>
        <v>0</v>
      </c>
      <c r="S106" s="182">
        <v>0</v>
      </c>
      <c r="T106" s="183">
        <f t="shared" si="3"/>
        <v>0</v>
      </c>
      <c r="AR106" s="16" t="s">
        <v>199</v>
      </c>
      <c r="AT106" s="16" t="s">
        <v>172</v>
      </c>
      <c r="AU106" s="16" t="s">
        <v>83</v>
      </c>
      <c r="AY106" s="16" t="s">
        <v>169</v>
      </c>
      <c r="BE106" s="184">
        <f t="shared" si="4"/>
        <v>0</v>
      </c>
      <c r="BF106" s="184">
        <f t="shared" si="5"/>
        <v>0</v>
      </c>
      <c r="BG106" s="184">
        <f t="shared" si="6"/>
        <v>0</v>
      </c>
      <c r="BH106" s="184">
        <f t="shared" si="7"/>
        <v>0</v>
      </c>
      <c r="BI106" s="184">
        <f t="shared" si="8"/>
        <v>0</v>
      </c>
      <c r="BJ106" s="16" t="s">
        <v>81</v>
      </c>
      <c r="BK106" s="184">
        <f t="shared" si="9"/>
        <v>0</v>
      </c>
      <c r="BL106" s="16" t="s">
        <v>199</v>
      </c>
      <c r="BM106" s="16" t="s">
        <v>2498</v>
      </c>
    </row>
    <row r="107" spans="2:65" s="1" customFormat="1" ht="16.5" customHeight="1">
      <c r="B107" s="33"/>
      <c r="C107" s="173" t="s">
        <v>229</v>
      </c>
      <c r="D107" s="173" t="s">
        <v>172</v>
      </c>
      <c r="E107" s="174" t="s">
        <v>287</v>
      </c>
      <c r="F107" s="175" t="s">
        <v>288</v>
      </c>
      <c r="G107" s="176" t="s">
        <v>208</v>
      </c>
      <c r="H107" s="177">
        <v>6.984</v>
      </c>
      <c r="I107" s="178"/>
      <c r="J107" s="179">
        <f t="shared" si="0"/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 t="shared" si="1"/>
        <v>0</v>
      </c>
      <c r="Q107" s="182">
        <v>0</v>
      </c>
      <c r="R107" s="182">
        <f t="shared" si="2"/>
        <v>0</v>
      </c>
      <c r="S107" s="182">
        <v>0</v>
      </c>
      <c r="T107" s="183">
        <f t="shared" si="3"/>
        <v>0</v>
      </c>
      <c r="AR107" s="16" t="s">
        <v>199</v>
      </c>
      <c r="AT107" s="16" t="s">
        <v>172</v>
      </c>
      <c r="AU107" s="16" t="s">
        <v>83</v>
      </c>
      <c r="AY107" s="16" t="s">
        <v>169</v>
      </c>
      <c r="BE107" s="184">
        <f t="shared" si="4"/>
        <v>0</v>
      </c>
      <c r="BF107" s="184">
        <f t="shared" si="5"/>
        <v>0</v>
      </c>
      <c r="BG107" s="184">
        <f t="shared" si="6"/>
        <v>0</v>
      </c>
      <c r="BH107" s="184">
        <f t="shared" si="7"/>
        <v>0</v>
      </c>
      <c r="BI107" s="184">
        <f t="shared" si="8"/>
        <v>0</v>
      </c>
      <c r="BJ107" s="16" t="s">
        <v>81</v>
      </c>
      <c r="BK107" s="184">
        <f t="shared" si="9"/>
        <v>0</v>
      </c>
      <c r="BL107" s="16" t="s">
        <v>199</v>
      </c>
      <c r="BM107" s="16" t="s">
        <v>2499</v>
      </c>
    </row>
    <row r="108" spans="2:65" s="1" customFormat="1" ht="16.5" customHeight="1">
      <c r="B108" s="33"/>
      <c r="C108" s="173" t="s">
        <v>233</v>
      </c>
      <c r="D108" s="173" t="s">
        <v>172</v>
      </c>
      <c r="E108" s="174" t="s">
        <v>218</v>
      </c>
      <c r="F108" s="175" t="s">
        <v>219</v>
      </c>
      <c r="G108" s="176" t="s">
        <v>208</v>
      </c>
      <c r="H108" s="177">
        <v>1.08</v>
      </c>
      <c r="I108" s="178"/>
      <c r="J108" s="179">
        <f t="shared" si="0"/>
        <v>0</v>
      </c>
      <c r="K108" s="175" t="s">
        <v>176</v>
      </c>
      <c r="L108" s="37"/>
      <c r="M108" s="180" t="s">
        <v>1</v>
      </c>
      <c r="N108" s="181" t="s">
        <v>44</v>
      </c>
      <c r="O108" s="59"/>
      <c r="P108" s="182">
        <f t="shared" si="1"/>
        <v>0</v>
      </c>
      <c r="Q108" s="182">
        <v>0</v>
      </c>
      <c r="R108" s="182">
        <f t="shared" si="2"/>
        <v>0</v>
      </c>
      <c r="S108" s="182">
        <v>0</v>
      </c>
      <c r="T108" s="183">
        <f t="shared" si="3"/>
        <v>0</v>
      </c>
      <c r="AR108" s="16" t="s">
        <v>199</v>
      </c>
      <c r="AT108" s="16" t="s">
        <v>172</v>
      </c>
      <c r="AU108" s="16" t="s">
        <v>83</v>
      </c>
      <c r="AY108" s="16" t="s">
        <v>169</v>
      </c>
      <c r="BE108" s="184">
        <f t="shared" si="4"/>
        <v>0</v>
      </c>
      <c r="BF108" s="184">
        <f t="shared" si="5"/>
        <v>0</v>
      </c>
      <c r="BG108" s="184">
        <f t="shared" si="6"/>
        <v>0</v>
      </c>
      <c r="BH108" s="184">
        <f t="shared" si="7"/>
        <v>0</v>
      </c>
      <c r="BI108" s="184">
        <f t="shared" si="8"/>
        <v>0</v>
      </c>
      <c r="BJ108" s="16" t="s">
        <v>81</v>
      </c>
      <c r="BK108" s="184">
        <f t="shared" si="9"/>
        <v>0</v>
      </c>
      <c r="BL108" s="16" t="s">
        <v>199</v>
      </c>
      <c r="BM108" s="16" t="s">
        <v>2500</v>
      </c>
    </row>
    <row r="109" spans="2:65" s="1" customFormat="1" ht="16.5" customHeight="1">
      <c r="B109" s="33"/>
      <c r="C109" s="173" t="s">
        <v>237</v>
      </c>
      <c r="D109" s="173" t="s">
        <v>172</v>
      </c>
      <c r="E109" s="174" t="s">
        <v>222</v>
      </c>
      <c r="F109" s="175" t="s">
        <v>223</v>
      </c>
      <c r="G109" s="176" t="s">
        <v>224</v>
      </c>
      <c r="H109" s="177">
        <v>1.8360000000000001</v>
      </c>
      <c r="I109" s="178"/>
      <c r="J109" s="179">
        <f t="shared" si="0"/>
        <v>0</v>
      </c>
      <c r="K109" s="175" t="s">
        <v>176</v>
      </c>
      <c r="L109" s="37"/>
      <c r="M109" s="180" t="s">
        <v>1</v>
      </c>
      <c r="N109" s="181" t="s">
        <v>44</v>
      </c>
      <c r="O109" s="59"/>
      <c r="P109" s="182">
        <f t="shared" si="1"/>
        <v>0</v>
      </c>
      <c r="Q109" s="182">
        <v>0</v>
      </c>
      <c r="R109" s="182">
        <f t="shared" si="2"/>
        <v>0</v>
      </c>
      <c r="S109" s="182">
        <v>0</v>
      </c>
      <c r="T109" s="183">
        <f t="shared" si="3"/>
        <v>0</v>
      </c>
      <c r="AR109" s="16" t="s">
        <v>199</v>
      </c>
      <c r="AT109" s="16" t="s">
        <v>172</v>
      </c>
      <c r="AU109" s="16" t="s">
        <v>83</v>
      </c>
      <c r="AY109" s="16" t="s">
        <v>169</v>
      </c>
      <c r="BE109" s="184">
        <f t="shared" si="4"/>
        <v>0</v>
      </c>
      <c r="BF109" s="184">
        <f t="shared" si="5"/>
        <v>0</v>
      </c>
      <c r="BG109" s="184">
        <f t="shared" si="6"/>
        <v>0</v>
      </c>
      <c r="BH109" s="184">
        <f t="shared" si="7"/>
        <v>0</v>
      </c>
      <c r="BI109" s="184">
        <f t="shared" si="8"/>
        <v>0</v>
      </c>
      <c r="BJ109" s="16" t="s">
        <v>81</v>
      </c>
      <c r="BK109" s="184">
        <f t="shared" si="9"/>
        <v>0</v>
      </c>
      <c r="BL109" s="16" t="s">
        <v>199</v>
      </c>
      <c r="BM109" s="16" t="s">
        <v>2501</v>
      </c>
    </row>
    <row r="110" spans="2:65" s="11" customFormat="1" ht="11.25">
      <c r="B110" s="190"/>
      <c r="C110" s="191"/>
      <c r="D110" s="185" t="s">
        <v>201</v>
      </c>
      <c r="E110" s="192" t="s">
        <v>1</v>
      </c>
      <c r="F110" s="193" t="s">
        <v>2502</v>
      </c>
      <c r="G110" s="191"/>
      <c r="H110" s="194">
        <v>1.8360000000000001</v>
      </c>
      <c r="I110" s="195"/>
      <c r="J110" s="191"/>
      <c r="K110" s="191"/>
      <c r="L110" s="196"/>
      <c r="M110" s="197"/>
      <c r="N110" s="198"/>
      <c r="O110" s="198"/>
      <c r="P110" s="198"/>
      <c r="Q110" s="198"/>
      <c r="R110" s="198"/>
      <c r="S110" s="198"/>
      <c r="T110" s="199"/>
      <c r="AT110" s="200" t="s">
        <v>201</v>
      </c>
      <c r="AU110" s="200" t="s">
        <v>83</v>
      </c>
      <c r="AV110" s="11" t="s">
        <v>83</v>
      </c>
      <c r="AW110" s="11" t="s">
        <v>34</v>
      </c>
      <c r="AX110" s="11" t="s">
        <v>81</v>
      </c>
      <c r="AY110" s="200" t="s">
        <v>169</v>
      </c>
    </row>
    <row r="111" spans="2:65" s="1" customFormat="1" ht="16.5" customHeight="1">
      <c r="B111" s="33"/>
      <c r="C111" s="173" t="s">
        <v>108</v>
      </c>
      <c r="D111" s="173" t="s">
        <v>172</v>
      </c>
      <c r="E111" s="174" t="s">
        <v>293</v>
      </c>
      <c r="F111" s="175" t="s">
        <v>294</v>
      </c>
      <c r="G111" s="176" t="s">
        <v>208</v>
      </c>
      <c r="H111" s="177">
        <v>6.984</v>
      </c>
      <c r="I111" s="178"/>
      <c r="J111" s="179">
        <f>ROUND(I111*H111,2)</f>
        <v>0</v>
      </c>
      <c r="K111" s="175" t="s">
        <v>176</v>
      </c>
      <c r="L111" s="37"/>
      <c r="M111" s="180" t="s">
        <v>1</v>
      </c>
      <c r="N111" s="181" t="s">
        <v>44</v>
      </c>
      <c r="O111" s="59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AR111" s="16" t="s">
        <v>199</v>
      </c>
      <c r="AT111" s="16" t="s">
        <v>172</v>
      </c>
      <c r="AU111" s="16" t="s">
        <v>83</v>
      </c>
      <c r="AY111" s="16" t="s">
        <v>169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6" t="s">
        <v>81</v>
      </c>
      <c r="BK111" s="184">
        <f>ROUND(I111*H111,2)</f>
        <v>0</v>
      </c>
      <c r="BL111" s="16" t="s">
        <v>199</v>
      </c>
      <c r="BM111" s="16" t="s">
        <v>2503</v>
      </c>
    </row>
    <row r="112" spans="2:65" s="11" customFormat="1" ht="11.25">
      <c r="B112" s="190"/>
      <c r="C112" s="191"/>
      <c r="D112" s="185" t="s">
        <v>201</v>
      </c>
      <c r="E112" s="192" t="s">
        <v>1</v>
      </c>
      <c r="F112" s="193" t="s">
        <v>2504</v>
      </c>
      <c r="G112" s="191"/>
      <c r="H112" s="194">
        <v>6.984</v>
      </c>
      <c r="I112" s="195"/>
      <c r="J112" s="191"/>
      <c r="K112" s="191"/>
      <c r="L112" s="196"/>
      <c r="M112" s="197"/>
      <c r="N112" s="198"/>
      <c r="O112" s="198"/>
      <c r="P112" s="198"/>
      <c r="Q112" s="198"/>
      <c r="R112" s="198"/>
      <c r="S112" s="198"/>
      <c r="T112" s="199"/>
      <c r="AT112" s="200" t="s">
        <v>201</v>
      </c>
      <c r="AU112" s="200" t="s">
        <v>83</v>
      </c>
      <c r="AV112" s="11" t="s">
        <v>83</v>
      </c>
      <c r="AW112" s="11" t="s">
        <v>34</v>
      </c>
      <c r="AX112" s="11" t="s">
        <v>81</v>
      </c>
      <c r="AY112" s="200" t="s">
        <v>169</v>
      </c>
    </row>
    <row r="113" spans="2:65" s="10" customFormat="1" ht="22.9" customHeight="1">
      <c r="B113" s="157"/>
      <c r="C113" s="158"/>
      <c r="D113" s="159" t="s">
        <v>72</v>
      </c>
      <c r="E113" s="171" t="s">
        <v>83</v>
      </c>
      <c r="F113" s="171" t="s">
        <v>298</v>
      </c>
      <c r="G113" s="158"/>
      <c r="H113" s="158"/>
      <c r="I113" s="161"/>
      <c r="J113" s="172">
        <f>BK113</f>
        <v>0</v>
      </c>
      <c r="K113" s="158"/>
      <c r="L113" s="163"/>
      <c r="M113" s="164"/>
      <c r="N113" s="165"/>
      <c r="O113" s="165"/>
      <c r="P113" s="166">
        <f>SUM(P114:P120)</f>
        <v>0</v>
      </c>
      <c r="Q113" s="165"/>
      <c r="R113" s="166">
        <f>SUM(R114:R120)</f>
        <v>1.6614496599999999</v>
      </c>
      <c r="S113" s="165"/>
      <c r="T113" s="167">
        <f>SUM(T114:T120)</f>
        <v>0</v>
      </c>
      <c r="AR113" s="168" t="s">
        <v>81</v>
      </c>
      <c r="AT113" s="169" t="s">
        <v>72</v>
      </c>
      <c r="AU113" s="169" t="s">
        <v>81</v>
      </c>
      <c r="AY113" s="168" t="s">
        <v>169</v>
      </c>
      <c r="BK113" s="170">
        <f>SUM(BK114:BK120)</f>
        <v>0</v>
      </c>
    </row>
    <row r="114" spans="2:65" s="1" customFormat="1" ht="16.5" customHeight="1">
      <c r="B114" s="33"/>
      <c r="C114" s="173" t="s">
        <v>111</v>
      </c>
      <c r="D114" s="173" t="s">
        <v>172</v>
      </c>
      <c r="E114" s="174" t="s">
        <v>2505</v>
      </c>
      <c r="F114" s="175" t="s">
        <v>2506</v>
      </c>
      <c r="G114" s="176" t="s">
        <v>208</v>
      </c>
      <c r="H114" s="177">
        <v>0.64</v>
      </c>
      <c r="I114" s="178"/>
      <c r="J114" s="179">
        <f>ROUND(I114*H114,2)</f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>O114*H114</f>
        <v>0</v>
      </c>
      <c r="Q114" s="182">
        <v>2.45329</v>
      </c>
      <c r="R114" s="182">
        <f>Q114*H114</f>
        <v>1.5701056</v>
      </c>
      <c r="S114" s="182">
        <v>0</v>
      </c>
      <c r="T114" s="183">
        <f>S114*H114</f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81</v>
      </c>
      <c r="BK114" s="184">
        <f>ROUND(I114*H114,2)</f>
        <v>0</v>
      </c>
      <c r="BL114" s="16" t="s">
        <v>199</v>
      </c>
      <c r="BM114" s="16" t="s">
        <v>2507</v>
      </c>
    </row>
    <row r="115" spans="2:65" s="11" customFormat="1" ht="11.25">
      <c r="B115" s="190"/>
      <c r="C115" s="191"/>
      <c r="D115" s="185" t="s">
        <v>201</v>
      </c>
      <c r="E115" s="192" t="s">
        <v>1</v>
      </c>
      <c r="F115" s="193" t="s">
        <v>2508</v>
      </c>
      <c r="G115" s="191"/>
      <c r="H115" s="194">
        <v>0.64</v>
      </c>
      <c r="I115" s="195"/>
      <c r="J115" s="191"/>
      <c r="K115" s="191"/>
      <c r="L115" s="196"/>
      <c r="M115" s="197"/>
      <c r="N115" s="198"/>
      <c r="O115" s="198"/>
      <c r="P115" s="198"/>
      <c r="Q115" s="198"/>
      <c r="R115" s="198"/>
      <c r="S115" s="198"/>
      <c r="T115" s="199"/>
      <c r="AT115" s="200" t="s">
        <v>201</v>
      </c>
      <c r="AU115" s="200" t="s">
        <v>83</v>
      </c>
      <c r="AV115" s="11" t="s">
        <v>83</v>
      </c>
      <c r="AW115" s="11" t="s">
        <v>34</v>
      </c>
      <c r="AX115" s="11" t="s">
        <v>81</v>
      </c>
      <c r="AY115" s="200" t="s">
        <v>169</v>
      </c>
    </row>
    <row r="116" spans="2:65" s="1" customFormat="1" ht="16.5" customHeight="1">
      <c r="B116" s="33"/>
      <c r="C116" s="173" t="s">
        <v>114</v>
      </c>
      <c r="D116" s="173" t="s">
        <v>172</v>
      </c>
      <c r="E116" s="174" t="s">
        <v>2509</v>
      </c>
      <c r="F116" s="175" t="s">
        <v>2510</v>
      </c>
      <c r="G116" s="176" t="s">
        <v>198</v>
      </c>
      <c r="H116" s="177">
        <v>3.2</v>
      </c>
      <c r="I116" s="178"/>
      <c r="J116" s="179">
        <f>ROUND(I116*H116,2)</f>
        <v>0</v>
      </c>
      <c r="K116" s="175" t="s">
        <v>176</v>
      </c>
      <c r="L116" s="37"/>
      <c r="M116" s="180" t="s">
        <v>1</v>
      </c>
      <c r="N116" s="181" t="s">
        <v>44</v>
      </c>
      <c r="O116" s="59"/>
      <c r="P116" s="182">
        <f>O116*H116</f>
        <v>0</v>
      </c>
      <c r="Q116" s="182">
        <v>2.64E-3</v>
      </c>
      <c r="R116" s="182">
        <f>Q116*H116</f>
        <v>8.4480000000000006E-3</v>
      </c>
      <c r="S116" s="182">
        <v>0</v>
      </c>
      <c r="T116" s="183">
        <f>S116*H116</f>
        <v>0</v>
      </c>
      <c r="AR116" s="16" t="s">
        <v>199</v>
      </c>
      <c r="AT116" s="16" t="s">
        <v>172</v>
      </c>
      <c r="AU116" s="16" t="s">
        <v>83</v>
      </c>
      <c r="AY116" s="16" t="s">
        <v>169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81</v>
      </c>
      <c r="BK116" s="184">
        <f>ROUND(I116*H116,2)</f>
        <v>0</v>
      </c>
      <c r="BL116" s="16" t="s">
        <v>199</v>
      </c>
      <c r="BM116" s="16" t="s">
        <v>2511</v>
      </c>
    </row>
    <row r="117" spans="2:65" s="11" customFormat="1" ht="11.25">
      <c r="B117" s="190"/>
      <c r="C117" s="191"/>
      <c r="D117" s="185" t="s">
        <v>201</v>
      </c>
      <c r="E117" s="192" t="s">
        <v>1</v>
      </c>
      <c r="F117" s="193" t="s">
        <v>2512</v>
      </c>
      <c r="G117" s="191"/>
      <c r="H117" s="194">
        <v>3.2</v>
      </c>
      <c r="I117" s="195"/>
      <c r="J117" s="191"/>
      <c r="K117" s="191"/>
      <c r="L117" s="196"/>
      <c r="M117" s="197"/>
      <c r="N117" s="198"/>
      <c r="O117" s="198"/>
      <c r="P117" s="198"/>
      <c r="Q117" s="198"/>
      <c r="R117" s="198"/>
      <c r="S117" s="198"/>
      <c r="T117" s="199"/>
      <c r="AT117" s="200" t="s">
        <v>201</v>
      </c>
      <c r="AU117" s="200" t="s">
        <v>83</v>
      </c>
      <c r="AV117" s="11" t="s">
        <v>83</v>
      </c>
      <c r="AW117" s="11" t="s">
        <v>34</v>
      </c>
      <c r="AX117" s="11" t="s">
        <v>81</v>
      </c>
      <c r="AY117" s="200" t="s">
        <v>169</v>
      </c>
    </row>
    <row r="118" spans="2:65" s="1" customFormat="1" ht="16.5" customHeight="1">
      <c r="B118" s="33"/>
      <c r="C118" s="173" t="s">
        <v>117</v>
      </c>
      <c r="D118" s="173" t="s">
        <v>172</v>
      </c>
      <c r="E118" s="174" t="s">
        <v>2513</v>
      </c>
      <c r="F118" s="175" t="s">
        <v>2514</v>
      </c>
      <c r="G118" s="176" t="s">
        <v>198</v>
      </c>
      <c r="H118" s="177">
        <v>3.2</v>
      </c>
      <c r="I118" s="178"/>
      <c r="J118" s="179">
        <f>ROUND(I118*H118,2)</f>
        <v>0</v>
      </c>
      <c r="K118" s="175" t="s">
        <v>176</v>
      </c>
      <c r="L118" s="37"/>
      <c r="M118" s="180" t="s">
        <v>1</v>
      </c>
      <c r="N118" s="181" t="s">
        <v>44</v>
      </c>
      <c r="O118" s="59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AR118" s="16" t="s">
        <v>199</v>
      </c>
      <c r="AT118" s="16" t="s">
        <v>172</v>
      </c>
      <c r="AU118" s="16" t="s">
        <v>83</v>
      </c>
      <c r="AY118" s="16" t="s">
        <v>169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6" t="s">
        <v>81</v>
      </c>
      <c r="BK118" s="184">
        <f>ROUND(I118*H118,2)</f>
        <v>0</v>
      </c>
      <c r="BL118" s="16" t="s">
        <v>199</v>
      </c>
      <c r="BM118" s="16" t="s">
        <v>2515</v>
      </c>
    </row>
    <row r="119" spans="2:65" s="1" customFormat="1" ht="16.5" customHeight="1">
      <c r="B119" s="33"/>
      <c r="C119" s="173" t="s">
        <v>120</v>
      </c>
      <c r="D119" s="173" t="s">
        <v>172</v>
      </c>
      <c r="E119" s="174" t="s">
        <v>2516</v>
      </c>
      <c r="F119" s="175" t="s">
        <v>2517</v>
      </c>
      <c r="G119" s="176" t="s">
        <v>444</v>
      </c>
      <c r="H119" s="177">
        <v>1</v>
      </c>
      <c r="I119" s="178"/>
      <c r="J119" s="179">
        <f>ROUND(I119*H119,2)</f>
        <v>0</v>
      </c>
      <c r="K119" s="175" t="s">
        <v>1</v>
      </c>
      <c r="L119" s="37"/>
      <c r="M119" s="180" t="s">
        <v>1</v>
      </c>
      <c r="N119" s="181" t="s">
        <v>44</v>
      </c>
      <c r="O119" s="59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AR119" s="16" t="s">
        <v>199</v>
      </c>
      <c r="AT119" s="16" t="s">
        <v>172</v>
      </c>
      <c r="AU119" s="16" t="s">
        <v>83</v>
      </c>
      <c r="AY119" s="16" t="s">
        <v>169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6" t="s">
        <v>81</v>
      </c>
      <c r="BK119" s="184">
        <f>ROUND(I119*H119,2)</f>
        <v>0</v>
      </c>
      <c r="BL119" s="16" t="s">
        <v>199</v>
      </c>
      <c r="BM119" s="16" t="s">
        <v>2518</v>
      </c>
    </row>
    <row r="120" spans="2:65" s="1" customFormat="1" ht="16.5" customHeight="1">
      <c r="B120" s="33"/>
      <c r="C120" s="173" t="s">
        <v>8</v>
      </c>
      <c r="D120" s="173" t="s">
        <v>172</v>
      </c>
      <c r="E120" s="174" t="s">
        <v>2519</v>
      </c>
      <c r="F120" s="175" t="s">
        <v>2520</v>
      </c>
      <c r="G120" s="176" t="s">
        <v>224</v>
      </c>
      <c r="H120" s="177">
        <v>7.8E-2</v>
      </c>
      <c r="I120" s="178"/>
      <c r="J120" s="179">
        <f>ROUND(I120*H120,2)</f>
        <v>0</v>
      </c>
      <c r="K120" s="175" t="s">
        <v>176</v>
      </c>
      <c r="L120" s="37"/>
      <c r="M120" s="180" t="s">
        <v>1</v>
      </c>
      <c r="N120" s="181" t="s">
        <v>44</v>
      </c>
      <c r="O120" s="59"/>
      <c r="P120" s="182">
        <f>O120*H120</f>
        <v>0</v>
      </c>
      <c r="Q120" s="182">
        <v>1.06277</v>
      </c>
      <c r="R120" s="182">
        <f>Q120*H120</f>
        <v>8.2896059999999994E-2</v>
      </c>
      <c r="S120" s="182">
        <v>0</v>
      </c>
      <c r="T120" s="183">
        <f>S120*H120</f>
        <v>0</v>
      </c>
      <c r="AR120" s="16" t="s">
        <v>199</v>
      </c>
      <c r="AT120" s="16" t="s">
        <v>172</v>
      </c>
      <c r="AU120" s="16" t="s">
        <v>83</v>
      </c>
      <c r="AY120" s="16" t="s">
        <v>169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81</v>
      </c>
      <c r="BK120" s="184">
        <f>ROUND(I120*H120,2)</f>
        <v>0</v>
      </c>
      <c r="BL120" s="16" t="s">
        <v>199</v>
      </c>
      <c r="BM120" s="16" t="s">
        <v>2521</v>
      </c>
    </row>
    <row r="121" spans="2:65" s="10" customFormat="1" ht="22.9" customHeight="1">
      <c r="B121" s="157"/>
      <c r="C121" s="158"/>
      <c r="D121" s="159" t="s">
        <v>72</v>
      </c>
      <c r="E121" s="171" t="s">
        <v>184</v>
      </c>
      <c r="F121" s="171" t="s">
        <v>338</v>
      </c>
      <c r="G121" s="158"/>
      <c r="H121" s="158"/>
      <c r="I121" s="161"/>
      <c r="J121" s="172">
        <f>BK121</f>
        <v>0</v>
      </c>
      <c r="K121" s="158"/>
      <c r="L121" s="163"/>
      <c r="M121" s="164"/>
      <c r="N121" s="165"/>
      <c r="O121" s="165"/>
      <c r="P121" s="166">
        <f>SUM(P122:P123)</f>
        <v>0</v>
      </c>
      <c r="Q121" s="165"/>
      <c r="R121" s="166">
        <f>SUM(R122:R123)</f>
        <v>42.336731999999998</v>
      </c>
      <c r="S121" s="165"/>
      <c r="T121" s="167">
        <f>SUM(T122:T123)</f>
        <v>0</v>
      </c>
      <c r="AR121" s="168" t="s">
        <v>81</v>
      </c>
      <c r="AT121" s="169" t="s">
        <v>72</v>
      </c>
      <c r="AU121" s="169" t="s">
        <v>81</v>
      </c>
      <c r="AY121" s="168" t="s">
        <v>169</v>
      </c>
      <c r="BK121" s="170">
        <f>SUM(BK122:BK123)</f>
        <v>0</v>
      </c>
    </row>
    <row r="122" spans="2:65" s="1" customFormat="1" ht="16.5" customHeight="1">
      <c r="B122" s="33"/>
      <c r="C122" s="173" t="s">
        <v>125</v>
      </c>
      <c r="D122" s="173" t="s">
        <v>172</v>
      </c>
      <c r="E122" s="174" t="s">
        <v>2522</v>
      </c>
      <c r="F122" s="175" t="s">
        <v>2523</v>
      </c>
      <c r="G122" s="176" t="s">
        <v>208</v>
      </c>
      <c r="H122" s="177">
        <v>23.7</v>
      </c>
      <c r="I122" s="178"/>
      <c r="J122" s="179">
        <f>ROUND(I122*H122,2)</f>
        <v>0</v>
      </c>
      <c r="K122" s="175" t="s">
        <v>176</v>
      </c>
      <c r="L122" s="37"/>
      <c r="M122" s="180" t="s">
        <v>1</v>
      </c>
      <c r="N122" s="181" t="s">
        <v>44</v>
      </c>
      <c r="O122" s="59"/>
      <c r="P122" s="182">
        <f>O122*H122</f>
        <v>0</v>
      </c>
      <c r="Q122" s="182">
        <v>1.7863599999999999</v>
      </c>
      <c r="R122" s="182">
        <f>Q122*H122</f>
        <v>42.336731999999998</v>
      </c>
      <c r="S122" s="182">
        <v>0</v>
      </c>
      <c r="T122" s="183">
        <f>S122*H122</f>
        <v>0</v>
      </c>
      <c r="AR122" s="16" t="s">
        <v>199</v>
      </c>
      <c r="AT122" s="16" t="s">
        <v>172</v>
      </c>
      <c r="AU122" s="16" t="s">
        <v>83</v>
      </c>
      <c r="AY122" s="16" t="s">
        <v>169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6" t="s">
        <v>81</v>
      </c>
      <c r="BK122" s="184">
        <f>ROUND(I122*H122,2)</f>
        <v>0</v>
      </c>
      <c r="BL122" s="16" t="s">
        <v>199</v>
      </c>
      <c r="BM122" s="16" t="s">
        <v>2524</v>
      </c>
    </row>
    <row r="123" spans="2:65" s="11" customFormat="1" ht="11.25">
      <c r="B123" s="190"/>
      <c r="C123" s="191"/>
      <c r="D123" s="185" t="s">
        <v>201</v>
      </c>
      <c r="E123" s="192" t="s">
        <v>1</v>
      </c>
      <c r="F123" s="193" t="s">
        <v>2525</v>
      </c>
      <c r="G123" s="191"/>
      <c r="H123" s="194">
        <v>23.7</v>
      </c>
      <c r="I123" s="195"/>
      <c r="J123" s="191"/>
      <c r="K123" s="191"/>
      <c r="L123" s="196"/>
      <c r="M123" s="197"/>
      <c r="N123" s="198"/>
      <c r="O123" s="198"/>
      <c r="P123" s="198"/>
      <c r="Q123" s="198"/>
      <c r="R123" s="198"/>
      <c r="S123" s="198"/>
      <c r="T123" s="199"/>
      <c r="AT123" s="200" t="s">
        <v>201</v>
      </c>
      <c r="AU123" s="200" t="s">
        <v>83</v>
      </c>
      <c r="AV123" s="11" t="s">
        <v>83</v>
      </c>
      <c r="AW123" s="11" t="s">
        <v>34</v>
      </c>
      <c r="AX123" s="11" t="s">
        <v>81</v>
      </c>
      <c r="AY123" s="200" t="s">
        <v>169</v>
      </c>
    </row>
    <row r="124" spans="2:65" s="10" customFormat="1" ht="22.9" customHeight="1">
      <c r="B124" s="157"/>
      <c r="C124" s="158"/>
      <c r="D124" s="159" t="s">
        <v>72</v>
      </c>
      <c r="E124" s="171" t="s">
        <v>199</v>
      </c>
      <c r="F124" s="171" t="s">
        <v>1173</v>
      </c>
      <c r="G124" s="158"/>
      <c r="H124" s="158"/>
      <c r="I124" s="161"/>
      <c r="J124" s="172">
        <f>BK124</f>
        <v>0</v>
      </c>
      <c r="K124" s="158"/>
      <c r="L124" s="163"/>
      <c r="M124" s="164"/>
      <c r="N124" s="165"/>
      <c r="O124" s="165"/>
      <c r="P124" s="166">
        <f>SUM(P125:P145)</f>
        <v>0</v>
      </c>
      <c r="Q124" s="165"/>
      <c r="R124" s="166">
        <f>SUM(R125:R145)</f>
        <v>7.8993863700000002</v>
      </c>
      <c r="S124" s="165"/>
      <c r="T124" s="167">
        <f>SUM(T125:T145)</f>
        <v>0</v>
      </c>
      <c r="AR124" s="168" t="s">
        <v>81</v>
      </c>
      <c r="AT124" s="169" t="s">
        <v>72</v>
      </c>
      <c r="AU124" s="169" t="s">
        <v>81</v>
      </c>
      <c r="AY124" s="168" t="s">
        <v>169</v>
      </c>
      <c r="BK124" s="170">
        <f>SUM(BK125:BK145)</f>
        <v>0</v>
      </c>
    </row>
    <row r="125" spans="2:65" s="1" customFormat="1" ht="16.5" customHeight="1">
      <c r="B125" s="33"/>
      <c r="C125" s="173" t="s">
        <v>128</v>
      </c>
      <c r="D125" s="173" t="s">
        <v>172</v>
      </c>
      <c r="E125" s="174" t="s">
        <v>2526</v>
      </c>
      <c r="F125" s="175" t="s">
        <v>2527</v>
      </c>
      <c r="G125" s="176" t="s">
        <v>208</v>
      </c>
      <c r="H125" s="177">
        <v>1.9</v>
      </c>
      <c r="I125" s="178"/>
      <c r="J125" s="179">
        <f>ROUND(I125*H125,2)</f>
        <v>0</v>
      </c>
      <c r="K125" s="175" t="s">
        <v>176</v>
      </c>
      <c r="L125" s="37"/>
      <c r="M125" s="180" t="s">
        <v>1</v>
      </c>
      <c r="N125" s="181" t="s">
        <v>44</v>
      </c>
      <c r="O125" s="59"/>
      <c r="P125" s="182">
        <f>O125*H125</f>
        <v>0</v>
      </c>
      <c r="Q125" s="182">
        <v>2.45343</v>
      </c>
      <c r="R125" s="182">
        <f>Q125*H125</f>
        <v>4.6615169999999999</v>
      </c>
      <c r="S125" s="182">
        <v>0</v>
      </c>
      <c r="T125" s="183">
        <f>S125*H125</f>
        <v>0</v>
      </c>
      <c r="AR125" s="16" t="s">
        <v>199</v>
      </c>
      <c r="AT125" s="16" t="s">
        <v>172</v>
      </c>
      <c r="AU125" s="16" t="s">
        <v>83</v>
      </c>
      <c r="AY125" s="16" t="s">
        <v>169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6" t="s">
        <v>81</v>
      </c>
      <c r="BK125" s="184">
        <f>ROUND(I125*H125,2)</f>
        <v>0</v>
      </c>
      <c r="BL125" s="16" t="s">
        <v>199</v>
      </c>
      <c r="BM125" s="16" t="s">
        <v>2528</v>
      </c>
    </row>
    <row r="126" spans="2:65" s="11" customFormat="1" ht="11.25">
      <c r="B126" s="190"/>
      <c r="C126" s="191"/>
      <c r="D126" s="185" t="s">
        <v>201</v>
      </c>
      <c r="E126" s="192" t="s">
        <v>1</v>
      </c>
      <c r="F126" s="193" t="s">
        <v>2529</v>
      </c>
      <c r="G126" s="191"/>
      <c r="H126" s="194">
        <v>1.9</v>
      </c>
      <c r="I126" s="195"/>
      <c r="J126" s="191"/>
      <c r="K126" s="191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201</v>
      </c>
      <c r="AU126" s="200" t="s">
        <v>83</v>
      </c>
      <c r="AV126" s="11" t="s">
        <v>83</v>
      </c>
      <c r="AW126" s="11" t="s">
        <v>34</v>
      </c>
      <c r="AX126" s="11" t="s">
        <v>81</v>
      </c>
      <c r="AY126" s="200" t="s">
        <v>169</v>
      </c>
    </row>
    <row r="127" spans="2:65" s="1" customFormat="1" ht="16.5" customHeight="1">
      <c r="B127" s="33"/>
      <c r="C127" s="173" t="s">
        <v>131</v>
      </c>
      <c r="D127" s="173" t="s">
        <v>172</v>
      </c>
      <c r="E127" s="174" t="s">
        <v>2530</v>
      </c>
      <c r="F127" s="175" t="s">
        <v>2531</v>
      </c>
      <c r="G127" s="176" t="s">
        <v>198</v>
      </c>
      <c r="H127" s="177">
        <v>12.47</v>
      </c>
      <c r="I127" s="178"/>
      <c r="J127" s="179">
        <f>ROUND(I127*H127,2)</f>
        <v>0</v>
      </c>
      <c r="K127" s="175" t="s">
        <v>176</v>
      </c>
      <c r="L127" s="37"/>
      <c r="M127" s="180" t="s">
        <v>1</v>
      </c>
      <c r="N127" s="181" t="s">
        <v>44</v>
      </c>
      <c r="O127" s="59"/>
      <c r="P127" s="182">
        <f>O127*H127</f>
        <v>0</v>
      </c>
      <c r="Q127" s="182">
        <v>5.3299999999999997E-3</v>
      </c>
      <c r="R127" s="182">
        <f>Q127*H127</f>
        <v>6.6465099999999999E-2</v>
      </c>
      <c r="S127" s="182">
        <v>0</v>
      </c>
      <c r="T127" s="183">
        <f>S127*H127</f>
        <v>0</v>
      </c>
      <c r="AR127" s="16" t="s">
        <v>199</v>
      </c>
      <c r="AT127" s="16" t="s">
        <v>172</v>
      </c>
      <c r="AU127" s="16" t="s">
        <v>83</v>
      </c>
      <c r="AY127" s="16" t="s">
        <v>169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6" t="s">
        <v>81</v>
      </c>
      <c r="BK127" s="184">
        <f>ROUND(I127*H127,2)</f>
        <v>0</v>
      </c>
      <c r="BL127" s="16" t="s">
        <v>199</v>
      </c>
      <c r="BM127" s="16" t="s">
        <v>2532</v>
      </c>
    </row>
    <row r="128" spans="2:65" s="11" customFormat="1" ht="11.25">
      <c r="B128" s="190"/>
      <c r="C128" s="191"/>
      <c r="D128" s="185" t="s">
        <v>201</v>
      </c>
      <c r="E128" s="192" t="s">
        <v>1</v>
      </c>
      <c r="F128" s="193" t="s">
        <v>2533</v>
      </c>
      <c r="G128" s="191"/>
      <c r="H128" s="194">
        <v>10</v>
      </c>
      <c r="I128" s="195"/>
      <c r="J128" s="191"/>
      <c r="K128" s="191"/>
      <c r="L128" s="196"/>
      <c r="M128" s="197"/>
      <c r="N128" s="198"/>
      <c r="O128" s="198"/>
      <c r="P128" s="198"/>
      <c r="Q128" s="198"/>
      <c r="R128" s="198"/>
      <c r="S128" s="198"/>
      <c r="T128" s="199"/>
      <c r="AT128" s="200" t="s">
        <v>201</v>
      </c>
      <c r="AU128" s="200" t="s">
        <v>83</v>
      </c>
      <c r="AV128" s="11" t="s">
        <v>83</v>
      </c>
      <c r="AW128" s="11" t="s">
        <v>34</v>
      </c>
      <c r="AX128" s="11" t="s">
        <v>73</v>
      </c>
      <c r="AY128" s="200" t="s">
        <v>169</v>
      </c>
    </row>
    <row r="129" spans="2:65" s="11" customFormat="1" ht="11.25">
      <c r="B129" s="190"/>
      <c r="C129" s="191"/>
      <c r="D129" s="185" t="s">
        <v>201</v>
      </c>
      <c r="E129" s="192" t="s">
        <v>1</v>
      </c>
      <c r="F129" s="193" t="s">
        <v>2534</v>
      </c>
      <c r="G129" s="191"/>
      <c r="H129" s="194">
        <v>2.4700000000000002</v>
      </c>
      <c r="I129" s="195"/>
      <c r="J129" s="191"/>
      <c r="K129" s="191"/>
      <c r="L129" s="196"/>
      <c r="M129" s="197"/>
      <c r="N129" s="198"/>
      <c r="O129" s="198"/>
      <c r="P129" s="198"/>
      <c r="Q129" s="198"/>
      <c r="R129" s="198"/>
      <c r="S129" s="198"/>
      <c r="T129" s="199"/>
      <c r="AT129" s="200" t="s">
        <v>201</v>
      </c>
      <c r="AU129" s="200" t="s">
        <v>83</v>
      </c>
      <c r="AV129" s="11" t="s">
        <v>83</v>
      </c>
      <c r="AW129" s="11" t="s">
        <v>34</v>
      </c>
      <c r="AX129" s="11" t="s">
        <v>73</v>
      </c>
      <c r="AY129" s="200" t="s">
        <v>169</v>
      </c>
    </row>
    <row r="130" spans="2:65" s="12" customFormat="1" ht="11.25">
      <c r="B130" s="201"/>
      <c r="C130" s="202"/>
      <c r="D130" s="185" t="s">
        <v>201</v>
      </c>
      <c r="E130" s="203" t="s">
        <v>1</v>
      </c>
      <c r="F130" s="204" t="s">
        <v>212</v>
      </c>
      <c r="G130" s="202"/>
      <c r="H130" s="205">
        <v>12.47</v>
      </c>
      <c r="I130" s="206"/>
      <c r="J130" s="202"/>
      <c r="K130" s="202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201</v>
      </c>
      <c r="AU130" s="211" t="s">
        <v>83</v>
      </c>
      <c r="AV130" s="12" t="s">
        <v>199</v>
      </c>
      <c r="AW130" s="12" t="s">
        <v>34</v>
      </c>
      <c r="AX130" s="12" t="s">
        <v>81</v>
      </c>
      <c r="AY130" s="211" t="s">
        <v>169</v>
      </c>
    </row>
    <row r="131" spans="2:65" s="1" customFormat="1" ht="16.5" customHeight="1">
      <c r="B131" s="33"/>
      <c r="C131" s="173" t="s">
        <v>134</v>
      </c>
      <c r="D131" s="173" t="s">
        <v>172</v>
      </c>
      <c r="E131" s="174" t="s">
        <v>2535</v>
      </c>
      <c r="F131" s="175" t="s">
        <v>2536</v>
      </c>
      <c r="G131" s="176" t="s">
        <v>198</v>
      </c>
      <c r="H131" s="177">
        <v>12.47</v>
      </c>
      <c r="I131" s="178"/>
      <c r="J131" s="179">
        <f>ROUND(I131*H131,2)</f>
        <v>0</v>
      </c>
      <c r="K131" s="175" t="s">
        <v>176</v>
      </c>
      <c r="L131" s="37"/>
      <c r="M131" s="180" t="s">
        <v>1</v>
      </c>
      <c r="N131" s="181" t="s">
        <v>44</v>
      </c>
      <c r="O131" s="59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AR131" s="16" t="s">
        <v>199</v>
      </c>
      <c r="AT131" s="16" t="s">
        <v>172</v>
      </c>
      <c r="AU131" s="16" t="s">
        <v>83</v>
      </c>
      <c r="AY131" s="16" t="s">
        <v>169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6" t="s">
        <v>81</v>
      </c>
      <c r="BK131" s="184">
        <f>ROUND(I131*H131,2)</f>
        <v>0</v>
      </c>
      <c r="BL131" s="16" t="s">
        <v>199</v>
      </c>
      <c r="BM131" s="16" t="s">
        <v>2537</v>
      </c>
    </row>
    <row r="132" spans="2:65" s="1" customFormat="1" ht="16.5" customHeight="1">
      <c r="B132" s="33"/>
      <c r="C132" s="173" t="s">
        <v>137</v>
      </c>
      <c r="D132" s="173" t="s">
        <v>172</v>
      </c>
      <c r="E132" s="174" t="s">
        <v>2538</v>
      </c>
      <c r="F132" s="175" t="s">
        <v>2539</v>
      </c>
      <c r="G132" s="176" t="s">
        <v>198</v>
      </c>
      <c r="H132" s="177">
        <v>10</v>
      </c>
      <c r="I132" s="178"/>
      <c r="J132" s="179">
        <f>ROUND(I132*H132,2)</f>
        <v>0</v>
      </c>
      <c r="K132" s="175" t="s">
        <v>176</v>
      </c>
      <c r="L132" s="37"/>
      <c r="M132" s="180" t="s">
        <v>1</v>
      </c>
      <c r="N132" s="181" t="s">
        <v>44</v>
      </c>
      <c r="O132" s="59"/>
      <c r="P132" s="182">
        <f>O132*H132</f>
        <v>0</v>
      </c>
      <c r="Q132" s="182">
        <v>8.8000000000000003E-4</v>
      </c>
      <c r="R132" s="182">
        <f>Q132*H132</f>
        <v>8.8000000000000005E-3</v>
      </c>
      <c r="S132" s="182">
        <v>0</v>
      </c>
      <c r="T132" s="183">
        <f>S132*H132</f>
        <v>0</v>
      </c>
      <c r="AR132" s="16" t="s">
        <v>199</v>
      </c>
      <c r="AT132" s="16" t="s">
        <v>172</v>
      </c>
      <c r="AU132" s="16" t="s">
        <v>83</v>
      </c>
      <c r="AY132" s="16" t="s">
        <v>169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6" t="s">
        <v>81</v>
      </c>
      <c r="BK132" s="184">
        <f>ROUND(I132*H132,2)</f>
        <v>0</v>
      </c>
      <c r="BL132" s="16" t="s">
        <v>199</v>
      </c>
      <c r="BM132" s="16" t="s">
        <v>2540</v>
      </c>
    </row>
    <row r="133" spans="2:65" s="1" customFormat="1" ht="16.5" customHeight="1">
      <c r="B133" s="33"/>
      <c r="C133" s="173" t="s">
        <v>7</v>
      </c>
      <c r="D133" s="173" t="s">
        <v>172</v>
      </c>
      <c r="E133" s="174" t="s">
        <v>2541</v>
      </c>
      <c r="F133" s="175" t="s">
        <v>2542</v>
      </c>
      <c r="G133" s="176" t="s">
        <v>198</v>
      </c>
      <c r="H133" s="177">
        <v>10</v>
      </c>
      <c r="I133" s="178"/>
      <c r="J133" s="179">
        <f>ROUND(I133*H133,2)</f>
        <v>0</v>
      </c>
      <c r="K133" s="175" t="s">
        <v>176</v>
      </c>
      <c r="L133" s="37"/>
      <c r="M133" s="180" t="s">
        <v>1</v>
      </c>
      <c r="N133" s="181" t="s">
        <v>44</v>
      </c>
      <c r="O133" s="59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AR133" s="16" t="s">
        <v>199</v>
      </c>
      <c r="AT133" s="16" t="s">
        <v>172</v>
      </c>
      <c r="AU133" s="16" t="s">
        <v>83</v>
      </c>
      <c r="AY133" s="16" t="s">
        <v>169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6" t="s">
        <v>81</v>
      </c>
      <c r="BK133" s="184">
        <f>ROUND(I133*H133,2)</f>
        <v>0</v>
      </c>
      <c r="BL133" s="16" t="s">
        <v>199</v>
      </c>
      <c r="BM133" s="16" t="s">
        <v>2543</v>
      </c>
    </row>
    <row r="134" spans="2:65" s="1" customFormat="1" ht="16.5" customHeight="1">
      <c r="B134" s="33"/>
      <c r="C134" s="173" t="s">
        <v>375</v>
      </c>
      <c r="D134" s="173" t="s">
        <v>172</v>
      </c>
      <c r="E134" s="174" t="s">
        <v>2544</v>
      </c>
      <c r="F134" s="175" t="s">
        <v>2545</v>
      </c>
      <c r="G134" s="176" t="s">
        <v>224</v>
      </c>
      <c r="H134" s="177">
        <v>0.154</v>
      </c>
      <c r="I134" s="178"/>
      <c r="J134" s="179">
        <f>ROUND(I134*H134,2)</f>
        <v>0</v>
      </c>
      <c r="K134" s="175" t="s">
        <v>176</v>
      </c>
      <c r="L134" s="37"/>
      <c r="M134" s="180" t="s">
        <v>1</v>
      </c>
      <c r="N134" s="181" t="s">
        <v>44</v>
      </c>
      <c r="O134" s="59"/>
      <c r="P134" s="182">
        <f>O134*H134</f>
        <v>0</v>
      </c>
      <c r="Q134" s="182">
        <v>1.0551600000000001</v>
      </c>
      <c r="R134" s="182">
        <f>Q134*H134</f>
        <v>0.16249464000000002</v>
      </c>
      <c r="S134" s="182">
        <v>0</v>
      </c>
      <c r="T134" s="183">
        <f>S134*H134</f>
        <v>0</v>
      </c>
      <c r="AR134" s="16" t="s">
        <v>199</v>
      </c>
      <c r="AT134" s="16" t="s">
        <v>172</v>
      </c>
      <c r="AU134" s="16" t="s">
        <v>83</v>
      </c>
      <c r="AY134" s="16" t="s">
        <v>169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6" t="s">
        <v>81</v>
      </c>
      <c r="BK134" s="184">
        <f>ROUND(I134*H134,2)</f>
        <v>0</v>
      </c>
      <c r="BL134" s="16" t="s">
        <v>199</v>
      </c>
      <c r="BM134" s="16" t="s">
        <v>2546</v>
      </c>
    </row>
    <row r="135" spans="2:65" s="1" customFormat="1" ht="16.5" customHeight="1">
      <c r="B135" s="33"/>
      <c r="C135" s="173" t="s">
        <v>379</v>
      </c>
      <c r="D135" s="173" t="s">
        <v>172</v>
      </c>
      <c r="E135" s="174" t="s">
        <v>2547</v>
      </c>
      <c r="F135" s="175" t="s">
        <v>2548</v>
      </c>
      <c r="G135" s="176" t="s">
        <v>224</v>
      </c>
      <c r="H135" s="177">
        <v>0.05</v>
      </c>
      <c r="I135" s="178"/>
      <c r="J135" s="179">
        <f>ROUND(I135*H135,2)</f>
        <v>0</v>
      </c>
      <c r="K135" s="175" t="s">
        <v>176</v>
      </c>
      <c r="L135" s="37"/>
      <c r="M135" s="180" t="s">
        <v>1</v>
      </c>
      <c r="N135" s="181" t="s">
        <v>44</v>
      </c>
      <c r="O135" s="59"/>
      <c r="P135" s="182">
        <f>O135*H135</f>
        <v>0</v>
      </c>
      <c r="Q135" s="182">
        <v>1.06277</v>
      </c>
      <c r="R135" s="182">
        <f>Q135*H135</f>
        <v>5.3138500000000005E-2</v>
      </c>
      <c r="S135" s="182">
        <v>0</v>
      </c>
      <c r="T135" s="183">
        <f>S135*H135</f>
        <v>0</v>
      </c>
      <c r="AR135" s="16" t="s">
        <v>199</v>
      </c>
      <c r="AT135" s="16" t="s">
        <v>172</v>
      </c>
      <c r="AU135" s="16" t="s">
        <v>83</v>
      </c>
      <c r="AY135" s="16" t="s">
        <v>169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6" t="s">
        <v>81</v>
      </c>
      <c r="BK135" s="184">
        <f>ROUND(I135*H135,2)</f>
        <v>0</v>
      </c>
      <c r="BL135" s="16" t="s">
        <v>199</v>
      </c>
      <c r="BM135" s="16" t="s">
        <v>2549</v>
      </c>
    </row>
    <row r="136" spans="2:65" s="11" customFormat="1" ht="11.25">
      <c r="B136" s="190"/>
      <c r="C136" s="191"/>
      <c r="D136" s="185" t="s">
        <v>201</v>
      </c>
      <c r="E136" s="192" t="s">
        <v>1</v>
      </c>
      <c r="F136" s="193" t="s">
        <v>2550</v>
      </c>
      <c r="G136" s="191"/>
      <c r="H136" s="194">
        <v>0.05</v>
      </c>
      <c r="I136" s="195"/>
      <c r="J136" s="191"/>
      <c r="K136" s="191"/>
      <c r="L136" s="196"/>
      <c r="M136" s="197"/>
      <c r="N136" s="198"/>
      <c r="O136" s="198"/>
      <c r="P136" s="198"/>
      <c r="Q136" s="198"/>
      <c r="R136" s="198"/>
      <c r="S136" s="198"/>
      <c r="T136" s="199"/>
      <c r="AT136" s="200" t="s">
        <v>201</v>
      </c>
      <c r="AU136" s="200" t="s">
        <v>83</v>
      </c>
      <c r="AV136" s="11" t="s">
        <v>83</v>
      </c>
      <c r="AW136" s="11" t="s">
        <v>34</v>
      </c>
      <c r="AX136" s="11" t="s">
        <v>81</v>
      </c>
      <c r="AY136" s="200" t="s">
        <v>169</v>
      </c>
    </row>
    <row r="137" spans="2:65" s="1" customFormat="1" ht="16.5" customHeight="1">
      <c r="B137" s="33"/>
      <c r="C137" s="173" t="s">
        <v>383</v>
      </c>
      <c r="D137" s="173" t="s">
        <v>172</v>
      </c>
      <c r="E137" s="174" t="s">
        <v>2551</v>
      </c>
      <c r="F137" s="175" t="s">
        <v>2552</v>
      </c>
      <c r="G137" s="176" t="s">
        <v>208</v>
      </c>
      <c r="H137" s="177">
        <v>1.155</v>
      </c>
      <c r="I137" s="178"/>
      <c r="J137" s="179">
        <f>ROUND(I137*H137,2)</f>
        <v>0</v>
      </c>
      <c r="K137" s="175" t="s">
        <v>176</v>
      </c>
      <c r="L137" s="37"/>
      <c r="M137" s="180" t="s">
        <v>1</v>
      </c>
      <c r="N137" s="181" t="s">
        <v>44</v>
      </c>
      <c r="O137" s="59"/>
      <c r="P137" s="182">
        <f>O137*H137</f>
        <v>0</v>
      </c>
      <c r="Q137" s="182">
        <v>2.4533999999999998</v>
      </c>
      <c r="R137" s="182">
        <f>Q137*H137</f>
        <v>2.8336769999999998</v>
      </c>
      <c r="S137" s="182">
        <v>0</v>
      </c>
      <c r="T137" s="183">
        <f>S137*H137</f>
        <v>0</v>
      </c>
      <c r="AR137" s="16" t="s">
        <v>199</v>
      </c>
      <c r="AT137" s="16" t="s">
        <v>172</v>
      </c>
      <c r="AU137" s="16" t="s">
        <v>83</v>
      </c>
      <c r="AY137" s="16" t="s">
        <v>169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6" t="s">
        <v>81</v>
      </c>
      <c r="BK137" s="184">
        <f>ROUND(I137*H137,2)</f>
        <v>0</v>
      </c>
      <c r="BL137" s="16" t="s">
        <v>199</v>
      </c>
      <c r="BM137" s="16" t="s">
        <v>2553</v>
      </c>
    </row>
    <row r="138" spans="2:65" s="11" customFormat="1" ht="11.25">
      <c r="B138" s="190"/>
      <c r="C138" s="191"/>
      <c r="D138" s="185" t="s">
        <v>201</v>
      </c>
      <c r="E138" s="192" t="s">
        <v>1</v>
      </c>
      <c r="F138" s="193" t="s">
        <v>2554</v>
      </c>
      <c r="G138" s="191"/>
      <c r="H138" s="194">
        <v>1.155</v>
      </c>
      <c r="I138" s="195"/>
      <c r="J138" s="191"/>
      <c r="K138" s="191"/>
      <c r="L138" s="196"/>
      <c r="M138" s="197"/>
      <c r="N138" s="198"/>
      <c r="O138" s="198"/>
      <c r="P138" s="198"/>
      <c r="Q138" s="198"/>
      <c r="R138" s="198"/>
      <c r="S138" s="198"/>
      <c r="T138" s="199"/>
      <c r="AT138" s="200" t="s">
        <v>201</v>
      </c>
      <c r="AU138" s="200" t="s">
        <v>83</v>
      </c>
      <c r="AV138" s="11" t="s">
        <v>83</v>
      </c>
      <c r="AW138" s="11" t="s">
        <v>34</v>
      </c>
      <c r="AX138" s="11" t="s">
        <v>81</v>
      </c>
      <c r="AY138" s="200" t="s">
        <v>169</v>
      </c>
    </row>
    <row r="139" spans="2:65" s="1" customFormat="1" ht="16.5" customHeight="1">
      <c r="B139" s="33"/>
      <c r="C139" s="173" t="s">
        <v>400</v>
      </c>
      <c r="D139" s="173" t="s">
        <v>172</v>
      </c>
      <c r="E139" s="174" t="s">
        <v>2555</v>
      </c>
      <c r="F139" s="175" t="s">
        <v>2556</v>
      </c>
      <c r="G139" s="176" t="s">
        <v>198</v>
      </c>
      <c r="H139" s="177">
        <v>7.7</v>
      </c>
      <c r="I139" s="178"/>
      <c r="J139" s="179">
        <f>ROUND(I139*H139,2)</f>
        <v>0</v>
      </c>
      <c r="K139" s="175" t="s">
        <v>176</v>
      </c>
      <c r="L139" s="37"/>
      <c r="M139" s="180" t="s">
        <v>1</v>
      </c>
      <c r="N139" s="181" t="s">
        <v>44</v>
      </c>
      <c r="O139" s="59"/>
      <c r="P139" s="182">
        <f>O139*H139</f>
        <v>0</v>
      </c>
      <c r="Q139" s="182">
        <v>5.1900000000000002E-3</v>
      </c>
      <c r="R139" s="182">
        <f>Q139*H139</f>
        <v>3.9963000000000005E-2</v>
      </c>
      <c r="S139" s="182">
        <v>0</v>
      </c>
      <c r="T139" s="183">
        <f>S139*H139</f>
        <v>0</v>
      </c>
      <c r="AR139" s="16" t="s">
        <v>199</v>
      </c>
      <c r="AT139" s="16" t="s">
        <v>172</v>
      </c>
      <c r="AU139" s="16" t="s">
        <v>83</v>
      </c>
      <c r="AY139" s="16" t="s">
        <v>169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6" t="s">
        <v>81</v>
      </c>
      <c r="BK139" s="184">
        <f>ROUND(I139*H139,2)</f>
        <v>0</v>
      </c>
      <c r="BL139" s="16" t="s">
        <v>199</v>
      </c>
      <c r="BM139" s="16" t="s">
        <v>2557</v>
      </c>
    </row>
    <row r="140" spans="2:65" s="11" customFormat="1" ht="11.25">
      <c r="B140" s="190"/>
      <c r="C140" s="191"/>
      <c r="D140" s="185" t="s">
        <v>201</v>
      </c>
      <c r="E140" s="192" t="s">
        <v>1</v>
      </c>
      <c r="F140" s="193" t="s">
        <v>2558</v>
      </c>
      <c r="G140" s="191"/>
      <c r="H140" s="194">
        <v>7.7</v>
      </c>
      <c r="I140" s="195"/>
      <c r="J140" s="191"/>
      <c r="K140" s="191"/>
      <c r="L140" s="196"/>
      <c r="M140" s="197"/>
      <c r="N140" s="198"/>
      <c r="O140" s="198"/>
      <c r="P140" s="198"/>
      <c r="Q140" s="198"/>
      <c r="R140" s="198"/>
      <c r="S140" s="198"/>
      <c r="T140" s="199"/>
      <c r="AT140" s="200" t="s">
        <v>201</v>
      </c>
      <c r="AU140" s="200" t="s">
        <v>83</v>
      </c>
      <c r="AV140" s="11" t="s">
        <v>83</v>
      </c>
      <c r="AW140" s="11" t="s">
        <v>34</v>
      </c>
      <c r="AX140" s="11" t="s">
        <v>81</v>
      </c>
      <c r="AY140" s="200" t="s">
        <v>169</v>
      </c>
    </row>
    <row r="141" spans="2:65" s="1" customFormat="1" ht="16.5" customHeight="1">
      <c r="B141" s="33"/>
      <c r="C141" s="173" t="s">
        <v>407</v>
      </c>
      <c r="D141" s="173" t="s">
        <v>172</v>
      </c>
      <c r="E141" s="174" t="s">
        <v>2559</v>
      </c>
      <c r="F141" s="175" t="s">
        <v>2560</v>
      </c>
      <c r="G141" s="176" t="s">
        <v>198</v>
      </c>
      <c r="H141" s="177">
        <v>7.7</v>
      </c>
      <c r="I141" s="178"/>
      <c r="J141" s="179">
        <f>ROUND(I141*H141,2)</f>
        <v>0</v>
      </c>
      <c r="K141" s="175" t="s">
        <v>176</v>
      </c>
      <c r="L141" s="37"/>
      <c r="M141" s="180" t="s">
        <v>1</v>
      </c>
      <c r="N141" s="181" t="s">
        <v>44</v>
      </c>
      <c r="O141" s="59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AR141" s="16" t="s">
        <v>199</v>
      </c>
      <c r="AT141" s="16" t="s">
        <v>172</v>
      </c>
      <c r="AU141" s="16" t="s">
        <v>83</v>
      </c>
      <c r="AY141" s="16" t="s">
        <v>169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6" t="s">
        <v>81</v>
      </c>
      <c r="BK141" s="184">
        <f>ROUND(I141*H141,2)</f>
        <v>0</v>
      </c>
      <c r="BL141" s="16" t="s">
        <v>199</v>
      </c>
      <c r="BM141" s="16" t="s">
        <v>2561</v>
      </c>
    </row>
    <row r="142" spans="2:65" s="1" customFormat="1" ht="16.5" customHeight="1">
      <c r="B142" s="33"/>
      <c r="C142" s="173" t="s">
        <v>413</v>
      </c>
      <c r="D142" s="173" t="s">
        <v>172</v>
      </c>
      <c r="E142" s="174" t="s">
        <v>2562</v>
      </c>
      <c r="F142" s="175" t="s">
        <v>2563</v>
      </c>
      <c r="G142" s="176" t="s">
        <v>224</v>
      </c>
      <c r="H142" s="177">
        <v>6.9000000000000006E-2</v>
      </c>
      <c r="I142" s="178"/>
      <c r="J142" s="179">
        <f>ROUND(I142*H142,2)</f>
        <v>0</v>
      </c>
      <c r="K142" s="175" t="s">
        <v>176</v>
      </c>
      <c r="L142" s="37"/>
      <c r="M142" s="180" t="s">
        <v>1</v>
      </c>
      <c r="N142" s="181" t="s">
        <v>44</v>
      </c>
      <c r="O142" s="59"/>
      <c r="P142" s="182">
        <f>O142*H142</f>
        <v>0</v>
      </c>
      <c r="Q142" s="182">
        <v>1.06277</v>
      </c>
      <c r="R142" s="182">
        <f>Q142*H142</f>
        <v>7.3331130000000008E-2</v>
      </c>
      <c r="S142" s="182">
        <v>0</v>
      </c>
      <c r="T142" s="183">
        <f>S142*H142</f>
        <v>0</v>
      </c>
      <c r="AR142" s="16" t="s">
        <v>199</v>
      </c>
      <c r="AT142" s="16" t="s">
        <v>172</v>
      </c>
      <c r="AU142" s="16" t="s">
        <v>83</v>
      </c>
      <c r="AY142" s="16" t="s">
        <v>169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6" t="s">
        <v>81</v>
      </c>
      <c r="BK142" s="184">
        <f>ROUND(I142*H142,2)</f>
        <v>0</v>
      </c>
      <c r="BL142" s="16" t="s">
        <v>199</v>
      </c>
      <c r="BM142" s="16" t="s">
        <v>2564</v>
      </c>
    </row>
    <row r="143" spans="2:65" s="11" customFormat="1" ht="11.25">
      <c r="B143" s="190"/>
      <c r="C143" s="191"/>
      <c r="D143" s="185" t="s">
        <v>201</v>
      </c>
      <c r="E143" s="192" t="s">
        <v>1</v>
      </c>
      <c r="F143" s="193" t="s">
        <v>2565</v>
      </c>
      <c r="G143" s="191"/>
      <c r="H143" s="194">
        <v>6.9000000000000006E-2</v>
      </c>
      <c r="I143" s="195"/>
      <c r="J143" s="191"/>
      <c r="K143" s="191"/>
      <c r="L143" s="196"/>
      <c r="M143" s="197"/>
      <c r="N143" s="198"/>
      <c r="O143" s="198"/>
      <c r="P143" s="198"/>
      <c r="Q143" s="198"/>
      <c r="R143" s="198"/>
      <c r="S143" s="198"/>
      <c r="T143" s="199"/>
      <c r="AT143" s="200" t="s">
        <v>201</v>
      </c>
      <c r="AU143" s="200" t="s">
        <v>83</v>
      </c>
      <c r="AV143" s="11" t="s">
        <v>83</v>
      </c>
      <c r="AW143" s="11" t="s">
        <v>34</v>
      </c>
      <c r="AX143" s="11" t="s">
        <v>81</v>
      </c>
      <c r="AY143" s="200" t="s">
        <v>169</v>
      </c>
    </row>
    <row r="144" spans="2:65" s="1" customFormat="1" ht="16.5" customHeight="1">
      <c r="B144" s="33"/>
      <c r="C144" s="173" t="s">
        <v>418</v>
      </c>
      <c r="D144" s="173" t="s">
        <v>172</v>
      </c>
      <c r="E144" s="174" t="s">
        <v>1174</v>
      </c>
      <c r="F144" s="175" t="s">
        <v>1175</v>
      </c>
      <c r="G144" s="176" t="s">
        <v>208</v>
      </c>
      <c r="H144" s="177">
        <v>1.08</v>
      </c>
      <c r="I144" s="178"/>
      <c r="J144" s="179">
        <f>ROUND(I144*H144,2)</f>
        <v>0</v>
      </c>
      <c r="K144" s="175" t="s">
        <v>176</v>
      </c>
      <c r="L144" s="37"/>
      <c r="M144" s="180" t="s">
        <v>1</v>
      </c>
      <c r="N144" s="181" t="s">
        <v>44</v>
      </c>
      <c r="O144" s="59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AR144" s="16" t="s">
        <v>199</v>
      </c>
      <c r="AT144" s="16" t="s">
        <v>172</v>
      </c>
      <c r="AU144" s="16" t="s">
        <v>83</v>
      </c>
      <c r="AY144" s="16" t="s">
        <v>169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6" t="s">
        <v>81</v>
      </c>
      <c r="BK144" s="184">
        <f>ROUND(I144*H144,2)</f>
        <v>0</v>
      </c>
      <c r="BL144" s="16" t="s">
        <v>199</v>
      </c>
      <c r="BM144" s="16" t="s">
        <v>2566</v>
      </c>
    </row>
    <row r="145" spans="2:65" s="11" customFormat="1" ht="11.25">
      <c r="B145" s="190"/>
      <c r="C145" s="191"/>
      <c r="D145" s="185" t="s">
        <v>201</v>
      </c>
      <c r="E145" s="192" t="s">
        <v>1</v>
      </c>
      <c r="F145" s="193" t="s">
        <v>2567</v>
      </c>
      <c r="G145" s="191"/>
      <c r="H145" s="194">
        <v>1.08</v>
      </c>
      <c r="I145" s="195"/>
      <c r="J145" s="191"/>
      <c r="K145" s="191"/>
      <c r="L145" s="196"/>
      <c r="M145" s="197"/>
      <c r="N145" s="198"/>
      <c r="O145" s="198"/>
      <c r="P145" s="198"/>
      <c r="Q145" s="198"/>
      <c r="R145" s="198"/>
      <c r="S145" s="198"/>
      <c r="T145" s="199"/>
      <c r="AT145" s="200" t="s">
        <v>201</v>
      </c>
      <c r="AU145" s="200" t="s">
        <v>83</v>
      </c>
      <c r="AV145" s="11" t="s">
        <v>83</v>
      </c>
      <c r="AW145" s="11" t="s">
        <v>34</v>
      </c>
      <c r="AX145" s="11" t="s">
        <v>81</v>
      </c>
      <c r="AY145" s="200" t="s">
        <v>169</v>
      </c>
    </row>
    <row r="146" spans="2:65" s="10" customFormat="1" ht="22.9" customHeight="1">
      <c r="B146" s="157"/>
      <c r="C146" s="158"/>
      <c r="D146" s="159" t="s">
        <v>72</v>
      </c>
      <c r="E146" s="171" t="s">
        <v>221</v>
      </c>
      <c r="F146" s="171" t="s">
        <v>364</v>
      </c>
      <c r="G146" s="158"/>
      <c r="H146" s="158"/>
      <c r="I146" s="161"/>
      <c r="J146" s="172">
        <f>BK146</f>
        <v>0</v>
      </c>
      <c r="K146" s="158"/>
      <c r="L146" s="163"/>
      <c r="M146" s="164"/>
      <c r="N146" s="165"/>
      <c r="O146" s="165"/>
      <c r="P146" s="166">
        <f>SUM(P147:P155)</f>
        <v>0</v>
      </c>
      <c r="Q146" s="165"/>
      <c r="R146" s="166">
        <f>SUM(R147:R155)</f>
        <v>8.1778982400000011</v>
      </c>
      <c r="S146" s="165"/>
      <c r="T146" s="167">
        <f>SUM(T147:T155)</f>
        <v>0</v>
      </c>
      <c r="AR146" s="168" t="s">
        <v>81</v>
      </c>
      <c r="AT146" s="169" t="s">
        <v>72</v>
      </c>
      <c r="AU146" s="169" t="s">
        <v>81</v>
      </c>
      <c r="AY146" s="168" t="s">
        <v>169</v>
      </c>
      <c r="BK146" s="170">
        <f>SUM(BK147:BK155)</f>
        <v>0</v>
      </c>
    </row>
    <row r="147" spans="2:65" s="1" customFormat="1" ht="16.5" customHeight="1">
      <c r="B147" s="33"/>
      <c r="C147" s="173" t="s">
        <v>423</v>
      </c>
      <c r="D147" s="173" t="s">
        <v>172</v>
      </c>
      <c r="E147" s="174" t="s">
        <v>2568</v>
      </c>
      <c r="F147" s="175" t="s">
        <v>2569</v>
      </c>
      <c r="G147" s="176" t="s">
        <v>198</v>
      </c>
      <c r="H147" s="177">
        <v>260.64</v>
      </c>
      <c r="I147" s="178"/>
      <c r="J147" s="179">
        <f>ROUND(I147*H147,2)</f>
        <v>0</v>
      </c>
      <c r="K147" s="175" t="s">
        <v>176</v>
      </c>
      <c r="L147" s="37"/>
      <c r="M147" s="180" t="s">
        <v>1</v>
      </c>
      <c r="N147" s="181" t="s">
        <v>44</v>
      </c>
      <c r="O147" s="59"/>
      <c r="P147" s="182">
        <f>O147*H147</f>
        <v>0</v>
      </c>
      <c r="Q147" s="182">
        <v>2.6360000000000001E-2</v>
      </c>
      <c r="R147" s="182">
        <f>Q147*H147</f>
        <v>6.8704704000000003</v>
      </c>
      <c r="S147" s="182">
        <v>0</v>
      </c>
      <c r="T147" s="183">
        <f>S147*H147</f>
        <v>0</v>
      </c>
      <c r="AR147" s="16" t="s">
        <v>199</v>
      </c>
      <c r="AT147" s="16" t="s">
        <v>172</v>
      </c>
      <c r="AU147" s="16" t="s">
        <v>83</v>
      </c>
      <c r="AY147" s="16" t="s">
        <v>169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6" t="s">
        <v>81</v>
      </c>
      <c r="BK147" s="184">
        <f>ROUND(I147*H147,2)</f>
        <v>0</v>
      </c>
      <c r="BL147" s="16" t="s">
        <v>199</v>
      </c>
      <c r="BM147" s="16" t="s">
        <v>2570</v>
      </c>
    </row>
    <row r="148" spans="2:65" s="11" customFormat="1" ht="11.25">
      <c r="B148" s="190"/>
      <c r="C148" s="191"/>
      <c r="D148" s="185" t="s">
        <v>201</v>
      </c>
      <c r="E148" s="192" t="s">
        <v>1</v>
      </c>
      <c r="F148" s="193" t="s">
        <v>2571</v>
      </c>
      <c r="G148" s="191"/>
      <c r="H148" s="194">
        <v>180.16</v>
      </c>
      <c r="I148" s="195"/>
      <c r="J148" s="191"/>
      <c r="K148" s="191"/>
      <c r="L148" s="196"/>
      <c r="M148" s="197"/>
      <c r="N148" s="198"/>
      <c r="O148" s="198"/>
      <c r="P148" s="198"/>
      <c r="Q148" s="198"/>
      <c r="R148" s="198"/>
      <c r="S148" s="198"/>
      <c r="T148" s="199"/>
      <c r="AT148" s="200" t="s">
        <v>201</v>
      </c>
      <c r="AU148" s="200" t="s">
        <v>83</v>
      </c>
      <c r="AV148" s="11" t="s">
        <v>83</v>
      </c>
      <c r="AW148" s="11" t="s">
        <v>34</v>
      </c>
      <c r="AX148" s="11" t="s">
        <v>73</v>
      </c>
      <c r="AY148" s="200" t="s">
        <v>169</v>
      </c>
    </row>
    <row r="149" spans="2:65" s="11" customFormat="1" ht="11.25">
      <c r="B149" s="190"/>
      <c r="C149" s="191"/>
      <c r="D149" s="185" t="s">
        <v>201</v>
      </c>
      <c r="E149" s="192" t="s">
        <v>1</v>
      </c>
      <c r="F149" s="193" t="s">
        <v>2572</v>
      </c>
      <c r="G149" s="191"/>
      <c r="H149" s="194">
        <v>80.48</v>
      </c>
      <c r="I149" s="195"/>
      <c r="J149" s="191"/>
      <c r="K149" s="191"/>
      <c r="L149" s="196"/>
      <c r="M149" s="197"/>
      <c r="N149" s="198"/>
      <c r="O149" s="198"/>
      <c r="P149" s="198"/>
      <c r="Q149" s="198"/>
      <c r="R149" s="198"/>
      <c r="S149" s="198"/>
      <c r="T149" s="199"/>
      <c r="AT149" s="200" t="s">
        <v>201</v>
      </c>
      <c r="AU149" s="200" t="s">
        <v>83</v>
      </c>
      <c r="AV149" s="11" t="s">
        <v>83</v>
      </c>
      <c r="AW149" s="11" t="s">
        <v>34</v>
      </c>
      <c r="AX149" s="11" t="s">
        <v>73</v>
      </c>
      <c r="AY149" s="200" t="s">
        <v>169</v>
      </c>
    </row>
    <row r="150" spans="2:65" s="12" customFormat="1" ht="11.25">
      <c r="B150" s="201"/>
      <c r="C150" s="202"/>
      <c r="D150" s="185" t="s">
        <v>201</v>
      </c>
      <c r="E150" s="203" t="s">
        <v>1</v>
      </c>
      <c r="F150" s="204" t="s">
        <v>212</v>
      </c>
      <c r="G150" s="202"/>
      <c r="H150" s="205">
        <v>260.64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201</v>
      </c>
      <c r="AU150" s="211" t="s">
        <v>83</v>
      </c>
      <c r="AV150" s="12" t="s">
        <v>199</v>
      </c>
      <c r="AW150" s="12" t="s">
        <v>34</v>
      </c>
      <c r="AX150" s="12" t="s">
        <v>81</v>
      </c>
      <c r="AY150" s="211" t="s">
        <v>169</v>
      </c>
    </row>
    <row r="151" spans="2:65" s="1" customFormat="1" ht="16.5" customHeight="1">
      <c r="B151" s="33"/>
      <c r="C151" s="173" t="s">
        <v>427</v>
      </c>
      <c r="D151" s="173" t="s">
        <v>172</v>
      </c>
      <c r="E151" s="174" t="s">
        <v>2573</v>
      </c>
      <c r="F151" s="175" t="s">
        <v>2574</v>
      </c>
      <c r="G151" s="176" t="s">
        <v>198</v>
      </c>
      <c r="H151" s="177">
        <v>260.64</v>
      </c>
      <c r="I151" s="178"/>
      <c r="J151" s="179">
        <f>ROUND(I151*H151,2)</f>
        <v>0</v>
      </c>
      <c r="K151" s="175" t="s">
        <v>1</v>
      </c>
      <c r="L151" s="37"/>
      <c r="M151" s="180" t="s">
        <v>1</v>
      </c>
      <c r="N151" s="181" t="s">
        <v>44</v>
      </c>
      <c r="O151" s="59"/>
      <c r="P151" s="182">
        <f>O151*H151</f>
        <v>0</v>
      </c>
      <c r="Q151" s="182">
        <v>1E-3</v>
      </c>
      <c r="R151" s="182">
        <f>Q151*H151</f>
        <v>0.26063999999999998</v>
      </c>
      <c r="S151" s="182">
        <v>0</v>
      </c>
      <c r="T151" s="183">
        <f>S151*H151</f>
        <v>0</v>
      </c>
      <c r="AR151" s="16" t="s">
        <v>199</v>
      </c>
      <c r="AT151" s="16" t="s">
        <v>172</v>
      </c>
      <c r="AU151" s="16" t="s">
        <v>83</v>
      </c>
      <c r="AY151" s="16" t="s">
        <v>169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6" t="s">
        <v>81</v>
      </c>
      <c r="BK151" s="184">
        <f>ROUND(I151*H151,2)</f>
        <v>0</v>
      </c>
      <c r="BL151" s="16" t="s">
        <v>199</v>
      </c>
      <c r="BM151" s="16" t="s">
        <v>2575</v>
      </c>
    </row>
    <row r="152" spans="2:65" s="1" customFormat="1" ht="16.5" customHeight="1">
      <c r="B152" s="33"/>
      <c r="C152" s="173" t="s">
        <v>431</v>
      </c>
      <c r="D152" s="173" t="s">
        <v>172</v>
      </c>
      <c r="E152" s="174" t="s">
        <v>2576</v>
      </c>
      <c r="F152" s="175" t="s">
        <v>2577</v>
      </c>
      <c r="G152" s="176" t="s">
        <v>208</v>
      </c>
      <c r="H152" s="177">
        <v>9.6000000000000002E-2</v>
      </c>
      <c r="I152" s="178"/>
      <c r="J152" s="179">
        <f>ROUND(I152*H152,2)</f>
        <v>0</v>
      </c>
      <c r="K152" s="175" t="s">
        <v>176</v>
      </c>
      <c r="L152" s="37"/>
      <c r="M152" s="180" t="s">
        <v>1</v>
      </c>
      <c r="N152" s="181" t="s">
        <v>44</v>
      </c>
      <c r="O152" s="59"/>
      <c r="P152" s="182">
        <f>O152*H152</f>
        <v>0</v>
      </c>
      <c r="Q152" s="182">
        <v>2.45329</v>
      </c>
      <c r="R152" s="182">
        <f>Q152*H152</f>
        <v>0.23551584</v>
      </c>
      <c r="S152" s="182">
        <v>0</v>
      </c>
      <c r="T152" s="183">
        <f>S152*H152</f>
        <v>0</v>
      </c>
      <c r="AR152" s="16" t="s">
        <v>199</v>
      </c>
      <c r="AT152" s="16" t="s">
        <v>172</v>
      </c>
      <c r="AU152" s="16" t="s">
        <v>83</v>
      </c>
      <c r="AY152" s="16" t="s">
        <v>169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6" t="s">
        <v>81</v>
      </c>
      <c r="BK152" s="184">
        <f>ROUND(I152*H152,2)</f>
        <v>0</v>
      </c>
      <c r="BL152" s="16" t="s">
        <v>199</v>
      </c>
      <c r="BM152" s="16" t="s">
        <v>2578</v>
      </c>
    </row>
    <row r="153" spans="2:65" s="11" customFormat="1" ht="11.25">
      <c r="B153" s="190"/>
      <c r="C153" s="191"/>
      <c r="D153" s="185" t="s">
        <v>201</v>
      </c>
      <c r="E153" s="192" t="s">
        <v>1</v>
      </c>
      <c r="F153" s="193" t="s">
        <v>2579</v>
      </c>
      <c r="G153" s="191"/>
      <c r="H153" s="194">
        <v>9.6000000000000002E-2</v>
      </c>
      <c r="I153" s="195"/>
      <c r="J153" s="191"/>
      <c r="K153" s="191"/>
      <c r="L153" s="196"/>
      <c r="M153" s="197"/>
      <c r="N153" s="198"/>
      <c r="O153" s="198"/>
      <c r="P153" s="198"/>
      <c r="Q153" s="198"/>
      <c r="R153" s="198"/>
      <c r="S153" s="198"/>
      <c r="T153" s="199"/>
      <c r="AT153" s="200" t="s">
        <v>201</v>
      </c>
      <c r="AU153" s="200" t="s">
        <v>83</v>
      </c>
      <c r="AV153" s="11" t="s">
        <v>83</v>
      </c>
      <c r="AW153" s="11" t="s">
        <v>34</v>
      </c>
      <c r="AX153" s="11" t="s">
        <v>81</v>
      </c>
      <c r="AY153" s="200" t="s">
        <v>169</v>
      </c>
    </row>
    <row r="154" spans="2:65" s="1" customFormat="1" ht="16.5" customHeight="1">
      <c r="B154" s="33"/>
      <c r="C154" s="173" t="s">
        <v>435</v>
      </c>
      <c r="D154" s="173" t="s">
        <v>172</v>
      </c>
      <c r="E154" s="174" t="s">
        <v>2580</v>
      </c>
      <c r="F154" s="175" t="s">
        <v>2581</v>
      </c>
      <c r="G154" s="176" t="s">
        <v>198</v>
      </c>
      <c r="H154" s="177">
        <v>30.8</v>
      </c>
      <c r="I154" s="178"/>
      <c r="J154" s="179">
        <f>ROUND(I154*H154,2)</f>
        <v>0</v>
      </c>
      <c r="K154" s="175" t="s">
        <v>1</v>
      </c>
      <c r="L154" s="37"/>
      <c r="M154" s="180" t="s">
        <v>1</v>
      </c>
      <c r="N154" s="181" t="s">
        <v>44</v>
      </c>
      <c r="O154" s="59"/>
      <c r="P154" s="182">
        <f>O154*H154</f>
        <v>0</v>
      </c>
      <c r="Q154" s="182">
        <v>2.6339999999999999E-2</v>
      </c>
      <c r="R154" s="182">
        <f>Q154*H154</f>
        <v>0.81127199999999999</v>
      </c>
      <c r="S154" s="182">
        <v>0</v>
      </c>
      <c r="T154" s="183">
        <f>S154*H154</f>
        <v>0</v>
      </c>
      <c r="AR154" s="16" t="s">
        <v>199</v>
      </c>
      <c r="AT154" s="16" t="s">
        <v>172</v>
      </c>
      <c r="AU154" s="16" t="s">
        <v>83</v>
      </c>
      <c r="AY154" s="16" t="s">
        <v>169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6" t="s">
        <v>81</v>
      </c>
      <c r="BK154" s="184">
        <f>ROUND(I154*H154,2)</f>
        <v>0</v>
      </c>
      <c r="BL154" s="16" t="s">
        <v>199</v>
      </c>
      <c r="BM154" s="16" t="s">
        <v>2582</v>
      </c>
    </row>
    <row r="155" spans="2:65" s="11" customFormat="1" ht="11.25">
      <c r="B155" s="190"/>
      <c r="C155" s="191"/>
      <c r="D155" s="185" t="s">
        <v>201</v>
      </c>
      <c r="E155" s="192" t="s">
        <v>1</v>
      </c>
      <c r="F155" s="193" t="s">
        <v>2583</v>
      </c>
      <c r="G155" s="191"/>
      <c r="H155" s="194">
        <v>30.8</v>
      </c>
      <c r="I155" s="195"/>
      <c r="J155" s="191"/>
      <c r="K155" s="191"/>
      <c r="L155" s="196"/>
      <c r="M155" s="197"/>
      <c r="N155" s="198"/>
      <c r="O155" s="198"/>
      <c r="P155" s="198"/>
      <c r="Q155" s="198"/>
      <c r="R155" s="198"/>
      <c r="S155" s="198"/>
      <c r="T155" s="199"/>
      <c r="AT155" s="200" t="s">
        <v>201</v>
      </c>
      <c r="AU155" s="200" t="s">
        <v>83</v>
      </c>
      <c r="AV155" s="11" t="s">
        <v>83</v>
      </c>
      <c r="AW155" s="11" t="s">
        <v>34</v>
      </c>
      <c r="AX155" s="11" t="s">
        <v>81</v>
      </c>
      <c r="AY155" s="200" t="s">
        <v>169</v>
      </c>
    </row>
    <row r="156" spans="2:65" s="10" customFormat="1" ht="22.9" customHeight="1">
      <c r="B156" s="157"/>
      <c r="C156" s="158"/>
      <c r="D156" s="159" t="s">
        <v>72</v>
      </c>
      <c r="E156" s="171" t="s">
        <v>233</v>
      </c>
      <c r="F156" s="171" t="s">
        <v>2220</v>
      </c>
      <c r="G156" s="158"/>
      <c r="H156" s="158"/>
      <c r="I156" s="161"/>
      <c r="J156" s="172">
        <f>BK156</f>
        <v>0</v>
      </c>
      <c r="K156" s="158"/>
      <c r="L156" s="163"/>
      <c r="M156" s="164"/>
      <c r="N156" s="165"/>
      <c r="O156" s="165"/>
      <c r="P156" s="166">
        <f>SUM(P157:P158)</f>
        <v>0</v>
      </c>
      <c r="Q156" s="165"/>
      <c r="R156" s="166">
        <f>SUM(R157:R158)</f>
        <v>0.11280000000000001</v>
      </c>
      <c r="S156" s="165"/>
      <c r="T156" s="167">
        <f>SUM(T157:T158)</f>
        <v>0</v>
      </c>
      <c r="AR156" s="168" t="s">
        <v>81</v>
      </c>
      <c r="AT156" s="169" t="s">
        <v>72</v>
      </c>
      <c r="AU156" s="169" t="s">
        <v>81</v>
      </c>
      <c r="AY156" s="168" t="s">
        <v>169</v>
      </c>
      <c r="BK156" s="170">
        <f>SUM(BK157:BK158)</f>
        <v>0</v>
      </c>
    </row>
    <row r="157" spans="2:65" s="1" customFormat="1" ht="16.5" customHeight="1">
      <c r="B157" s="33"/>
      <c r="C157" s="173" t="s">
        <v>441</v>
      </c>
      <c r="D157" s="173" t="s">
        <v>172</v>
      </c>
      <c r="E157" s="174" t="s">
        <v>2584</v>
      </c>
      <c r="F157" s="175" t="s">
        <v>2585</v>
      </c>
      <c r="G157" s="176" t="s">
        <v>301</v>
      </c>
      <c r="H157" s="177">
        <v>10</v>
      </c>
      <c r="I157" s="178"/>
      <c r="J157" s="179">
        <f>ROUND(I157*H157,2)</f>
        <v>0</v>
      </c>
      <c r="K157" s="175" t="s">
        <v>1</v>
      </c>
      <c r="L157" s="37"/>
      <c r="M157" s="180" t="s">
        <v>1</v>
      </c>
      <c r="N157" s="181" t="s">
        <v>44</v>
      </c>
      <c r="O157" s="59"/>
      <c r="P157" s="182">
        <f>O157*H157</f>
        <v>0</v>
      </c>
      <c r="Q157" s="182">
        <v>1.2800000000000001E-3</v>
      </c>
      <c r="R157" s="182">
        <f>Q157*H157</f>
        <v>1.2800000000000001E-2</v>
      </c>
      <c r="S157" s="182">
        <v>0</v>
      </c>
      <c r="T157" s="183">
        <f>S157*H157</f>
        <v>0</v>
      </c>
      <c r="AR157" s="16" t="s">
        <v>199</v>
      </c>
      <c r="AT157" s="16" t="s">
        <v>172</v>
      </c>
      <c r="AU157" s="16" t="s">
        <v>83</v>
      </c>
      <c r="AY157" s="16" t="s">
        <v>169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6" t="s">
        <v>81</v>
      </c>
      <c r="BK157" s="184">
        <f>ROUND(I157*H157,2)</f>
        <v>0</v>
      </c>
      <c r="BL157" s="16" t="s">
        <v>199</v>
      </c>
      <c r="BM157" s="16" t="s">
        <v>2586</v>
      </c>
    </row>
    <row r="158" spans="2:65" s="1" customFormat="1" ht="16.5" customHeight="1">
      <c r="B158" s="33"/>
      <c r="C158" s="173" t="s">
        <v>446</v>
      </c>
      <c r="D158" s="173" t="s">
        <v>172</v>
      </c>
      <c r="E158" s="174" t="s">
        <v>2587</v>
      </c>
      <c r="F158" s="175" t="s">
        <v>2588</v>
      </c>
      <c r="G158" s="176" t="s">
        <v>444</v>
      </c>
      <c r="H158" s="177">
        <v>1</v>
      </c>
      <c r="I158" s="178"/>
      <c r="J158" s="179">
        <f>ROUND(I158*H158,2)</f>
        <v>0</v>
      </c>
      <c r="K158" s="175" t="s">
        <v>1</v>
      </c>
      <c r="L158" s="37"/>
      <c r="M158" s="180" t="s">
        <v>1</v>
      </c>
      <c r="N158" s="181" t="s">
        <v>44</v>
      </c>
      <c r="O158" s="59"/>
      <c r="P158" s="182">
        <f>O158*H158</f>
        <v>0</v>
      </c>
      <c r="Q158" s="182">
        <v>0.1</v>
      </c>
      <c r="R158" s="182">
        <f>Q158*H158</f>
        <v>0.1</v>
      </c>
      <c r="S158" s="182">
        <v>0</v>
      </c>
      <c r="T158" s="183">
        <f>S158*H158</f>
        <v>0</v>
      </c>
      <c r="AR158" s="16" t="s">
        <v>199</v>
      </c>
      <c r="AT158" s="16" t="s">
        <v>172</v>
      </c>
      <c r="AU158" s="16" t="s">
        <v>83</v>
      </c>
      <c r="AY158" s="16" t="s">
        <v>169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6" t="s">
        <v>81</v>
      </c>
      <c r="BK158" s="184">
        <f>ROUND(I158*H158,2)</f>
        <v>0</v>
      </c>
      <c r="BL158" s="16" t="s">
        <v>199</v>
      </c>
      <c r="BM158" s="16" t="s">
        <v>2589</v>
      </c>
    </row>
    <row r="159" spans="2:65" s="10" customFormat="1" ht="22.9" customHeight="1">
      <c r="B159" s="157"/>
      <c r="C159" s="158"/>
      <c r="D159" s="159" t="s">
        <v>72</v>
      </c>
      <c r="E159" s="171" t="s">
        <v>237</v>
      </c>
      <c r="F159" s="171" t="s">
        <v>459</v>
      </c>
      <c r="G159" s="158"/>
      <c r="H159" s="158"/>
      <c r="I159" s="161"/>
      <c r="J159" s="172">
        <f>BK159</f>
        <v>0</v>
      </c>
      <c r="K159" s="158"/>
      <c r="L159" s="163"/>
      <c r="M159" s="164"/>
      <c r="N159" s="165"/>
      <c r="O159" s="165"/>
      <c r="P159" s="166">
        <f>SUM(P160:P166)</f>
        <v>0</v>
      </c>
      <c r="Q159" s="165"/>
      <c r="R159" s="166">
        <f>SUM(R160:R166)</f>
        <v>4.9980000000000007E-3</v>
      </c>
      <c r="S159" s="165"/>
      <c r="T159" s="167">
        <f>SUM(T160:T166)</f>
        <v>7.6993999999999998</v>
      </c>
      <c r="AR159" s="168" t="s">
        <v>81</v>
      </c>
      <c r="AT159" s="169" t="s">
        <v>72</v>
      </c>
      <c r="AU159" s="169" t="s">
        <v>81</v>
      </c>
      <c r="AY159" s="168" t="s">
        <v>169</v>
      </c>
      <c r="BK159" s="170">
        <f>SUM(BK160:BK166)</f>
        <v>0</v>
      </c>
    </row>
    <row r="160" spans="2:65" s="1" customFormat="1" ht="16.5" customHeight="1">
      <c r="B160" s="33"/>
      <c r="C160" s="173" t="s">
        <v>451</v>
      </c>
      <c r="D160" s="173" t="s">
        <v>172</v>
      </c>
      <c r="E160" s="174" t="s">
        <v>2590</v>
      </c>
      <c r="F160" s="175" t="s">
        <v>2591</v>
      </c>
      <c r="G160" s="176" t="s">
        <v>198</v>
      </c>
      <c r="H160" s="177">
        <v>4.2</v>
      </c>
      <c r="I160" s="178"/>
      <c r="J160" s="179">
        <f>ROUND(I160*H160,2)</f>
        <v>0</v>
      </c>
      <c r="K160" s="175" t="s">
        <v>176</v>
      </c>
      <c r="L160" s="37"/>
      <c r="M160" s="180" t="s">
        <v>1</v>
      </c>
      <c r="N160" s="181" t="s">
        <v>44</v>
      </c>
      <c r="O160" s="59"/>
      <c r="P160" s="182">
        <f>O160*H160</f>
        <v>0</v>
      </c>
      <c r="Q160" s="182">
        <v>1.1900000000000001E-3</v>
      </c>
      <c r="R160" s="182">
        <f>Q160*H160</f>
        <v>4.9980000000000007E-3</v>
      </c>
      <c r="S160" s="182">
        <v>0</v>
      </c>
      <c r="T160" s="183">
        <f>S160*H160</f>
        <v>0</v>
      </c>
      <c r="AR160" s="16" t="s">
        <v>199</v>
      </c>
      <c r="AT160" s="16" t="s">
        <v>172</v>
      </c>
      <c r="AU160" s="16" t="s">
        <v>83</v>
      </c>
      <c r="AY160" s="16" t="s">
        <v>169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6" t="s">
        <v>81</v>
      </c>
      <c r="BK160" s="184">
        <f>ROUND(I160*H160,2)</f>
        <v>0</v>
      </c>
      <c r="BL160" s="16" t="s">
        <v>199</v>
      </c>
      <c r="BM160" s="16" t="s">
        <v>2592</v>
      </c>
    </row>
    <row r="161" spans="2:65" s="11" customFormat="1" ht="11.25">
      <c r="B161" s="190"/>
      <c r="C161" s="191"/>
      <c r="D161" s="185" t="s">
        <v>201</v>
      </c>
      <c r="E161" s="192" t="s">
        <v>1</v>
      </c>
      <c r="F161" s="193" t="s">
        <v>2593</v>
      </c>
      <c r="G161" s="191"/>
      <c r="H161" s="194">
        <v>4.2</v>
      </c>
      <c r="I161" s="195"/>
      <c r="J161" s="191"/>
      <c r="K161" s="191"/>
      <c r="L161" s="196"/>
      <c r="M161" s="197"/>
      <c r="N161" s="198"/>
      <c r="O161" s="198"/>
      <c r="P161" s="198"/>
      <c r="Q161" s="198"/>
      <c r="R161" s="198"/>
      <c r="S161" s="198"/>
      <c r="T161" s="199"/>
      <c r="AT161" s="200" t="s">
        <v>201</v>
      </c>
      <c r="AU161" s="200" t="s">
        <v>83</v>
      </c>
      <c r="AV161" s="11" t="s">
        <v>83</v>
      </c>
      <c r="AW161" s="11" t="s">
        <v>34</v>
      </c>
      <c r="AX161" s="11" t="s">
        <v>81</v>
      </c>
      <c r="AY161" s="200" t="s">
        <v>169</v>
      </c>
    </row>
    <row r="162" spans="2:65" s="1" customFormat="1" ht="16.5" customHeight="1">
      <c r="B162" s="33"/>
      <c r="C162" s="173" t="s">
        <v>455</v>
      </c>
      <c r="D162" s="173" t="s">
        <v>172</v>
      </c>
      <c r="E162" s="174" t="s">
        <v>2594</v>
      </c>
      <c r="F162" s="175" t="s">
        <v>2595</v>
      </c>
      <c r="G162" s="176" t="s">
        <v>208</v>
      </c>
      <c r="H162" s="177">
        <v>2.4060000000000001</v>
      </c>
      <c r="I162" s="178"/>
      <c r="J162" s="179">
        <f>ROUND(I162*H162,2)</f>
        <v>0</v>
      </c>
      <c r="K162" s="175" t="s">
        <v>176</v>
      </c>
      <c r="L162" s="37"/>
      <c r="M162" s="180" t="s">
        <v>1</v>
      </c>
      <c r="N162" s="181" t="s">
        <v>44</v>
      </c>
      <c r="O162" s="59"/>
      <c r="P162" s="182">
        <f>O162*H162</f>
        <v>0</v>
      </c>
      <c r="Q162" s="182">
        <v>0</v>
      </c>
      <c r="R162" s="182">
        <f>Q162*H162</f>
        <v>0</v>
      </c>
      <c r="S162" s="182">
        <v>2.4</v>
      </c>
      <c r="T162" s="183">
        <f>S162*H162</f>
        <v>5.7744</v>
      </c>
      <c r="AR162" s="16" t="s">
        <v>199</v>
      </c>
      <c r="AT162" s="16" t="s">
        <v>172</v>
      </c>
      <c r="AU162" s="16" t="s">
        <v>83</v>
      </c>
      <c r="AY162" s="16" t="s">
        <v>169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6" t="s">
        <v>81</v>
      </c>
      <c r="BK162" s="184">
        <f>ROUND(I162*H162,2)</f>
        <v>0</v>
      </c>
      <c r="BL162" s="16" t="s">
        <v>199</v>
      </c>
      <c r="BM162" s="16" t="s">
        <v>2596</v>
      </c>
    </row>
    <row r="163" spans="2:65" s="11" customFormat="1" ht="11.25">
      <c r="B163" s="190"/>
      <c r="C163" s="191"/>
      <c r="D163" s="185" t="s">
        <v>201</v>
      </c>
      <c r="E163" s="192" t="s">
        <v>1</v>
      </c>
      <c r="F163" s="193" t="s">
        <v>2597</v>
      </c>
      <c r="G163" s="191"/>
      <c r="H163" s="194">
        <v>2.4060000000000001</v>
      </c>
      <c r="I163" s="195"/>
      <c r="J163" s="191"/>
      <c r="K163" s="191"/>
      <c r="L163" s="196"/>
      <c r="M163" s="197"/>
      <c r="N163" s="198"/>
      <c r="O163" s="198"/>
      <c r="P163" s="198"/>
      <c r="Q163" s="198"/>
      <c r="R163" s="198"/>
      <c r="S163" s="198"/>
      <c r="T163" s="199"/>
      <c r="AT163" s="200" t="s">
        <v>201</v>
      </c>
      <c r="AU163" s="200" t="s">
        <v>83</v>
      </c>
      <c r="AV163" s="11" t="s">
        <v>83</v>
      </c>
      <c r="AW163" s="11" t="s">
        <v>34</v>
      </c>
      <c r="AX163" s="11" t="s">
        <v>81</v>
      </c>
      <c r="AY163" s="200" t="s">
        <v>169</v>
      </c>
    </row>
    <row r="164" spans="2:65" s="1" customFormat="1" ht="16.5" customHeight="1">
      <c r="B164" s="33"/>
      <c r="C164" s="173" t="s">
        <v>460</v>
      </c>
      <c r="D164" s="173" t="s">
        <v>172</v>
      </c>
      <c r="E164" s="174" t="s">
        <v>2598</v>
      </c>
      <c r="F164" s="175" t="s">
        <v>2599</v>
      </c>
      <c r="G164" s="176" t="s">
        <v>301</v>
      </c>
      <c r="H164" s="177">
        <v>38.5</v>
      </c>
      <c r="I164" s="178"/>
      <c r="J164" s="179">
        <f>ROUND(I164*H164,2)</f>
        <v>0</v>
      </c>
      <c r="K164" s="175" t="s">
        <v>1</v>
      </c>
      <c r="L164" s="37"/>
      <c r="M164" s="180" t="s">
        <v>1</v>
      </c>
      <c r="N164" s="181" t="s">
        <v>44</v>
      </c>
      <c r="O164" s="59"/>
      <c r="P164" s="182">
        <f>O164*H164</f>
        <v>0</v>
      </c>
      <c r="Q164" s="182">
        <v>0</v>
      </c>
      <c r="R164" s="182">
        <f>Q164*H164</f>
        <v>0</v>
      </c>
      <c r="S164" s="182">
        <v>0.05</v>
      </c>
      <c r="T164" s="183">
        <f>S164*H164</f>
        <v>1.925</v>
      </c>
      <c r="AR164" s="16" t="s">
        <v>199</v>
      </c>
      <c r="AT164" s="16" t="s">
        <v>172</v>
      </c>
      <c r="AU164" s="16" t="s">
        <v>83</v>
      </c>
      <c r="AY164" s="16" t="s">
        <v>169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6" t="s">
        <v>81</v>
      </c>
      <c r="BK164" s="184">
        <f>ROUND(I164*H164,2)</f>
        <v>0</v>
      </c>
      <c r="BL164" s="16" t="s">
        <v>199</v>
      </c>
      <c r="BM164" s="16" t="s">
        <v>2600</v>
      </c>
    </row>
    <row r="165" spans="2:65" s="1" customFormat="1" ht="16.5" customHeight="1">
      <c r="B165" s="33"/>
      <c r="C165" s="173" t="s">
        <v>464</v>
      </c>
      <c r="D165" s="173" t="s">
        <v>172</v>
      </c>
      <c r="E165" s="174" t="s">
        <v>2601</v>
      </c>
      <c r="F165" s="175" t="s">
        <v>2602</v>
      </c>
      <c r="G165" s="176" t="s">
        <v>198</v>
      </c>
      <c r="H165" s="177">
        <v>42.35</v>
      </c>
      <c r="I165" s="178"/>
      <c r="J165" s="179">
        <f>ROUND(I165*H165,2)</f>
        <v>0</v>
      </c>
      <c r="K165" s="175" t="s">
        <v>1</v>
      </c>
      <c r="L165" s="37"/>
      <c r="M165" s="180" t="s">
        <v>1</v>
      </c>
      <c r="N165" s="181" t="s">
        <v>44</v>
      </c>
      <c r="O165" s="59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AR165" s="16" t="s">
        <v>199</v>
      </c>
      <c r="AT165" s="16" t="s">
        <v>172</v>
      </c>
      <c r="AU165" s="16" t="s">
        <v>83</v>
      </c>
      <c r="AY165" s="16" t="s">
        <v>169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6" t="s">
        <v>81</v>
      </c>
      <c r="BK165" s="184">
        <f>ROUND(I165*H165,2)</f>
        <v>0</v>
      </c>
      <c r="BL165" s="16" t="s">
        <v>199</v>
      </c>
      <c r="BM165" s="16" t="s">
        <v>2603</v>
      </c>
    </row>
    <row r="166" spans="2:65" s="11" customFormat="1" ht="11.25">
      <c r="B166" s="190"/>
      <c r="C166" s="191"/>
      <c r="D166" s="185" t="s">
        <v>201</v>
      </c>
      <c r="E166" s="192" t="s">
        <v>1</v>
      </c>
      <c r="F166" s="193" t="s">
        <v>2604</v>
      </c>
      <c r="G166" s="191"/>
      <c r="H166" s="194">
        <v>42.35</v>
      </c>
      <c r="I166" s="195"/>
      <c r="J166" s="191"/>
      <c r="K166" s="191"/>
      <c r="L166" s="196"/>
      <c r="M166" s="197"/>
      <c r="N166" s="198"/>
      <c r="O166" s="198"/>
      <c r="P166" s="198"/>
      <c r="Q166" s="198"/>
      <c r="R166" s="198"/>
      <c r="S166" s="198"/>
      <c r="T166" s="199"/>
      <c r="AT166" s="200" t="s">
        <v>201</v>
      </c>
      <c r="AU166" s="200" t="s">
        <v>83</v>
      </c>
      <c r="AV166" s="11" t="s">
        <v>83</v>
      </c>
      <c r="AW166" s="11" t="s">
        <v>34</v>
      </c>
      <c r="AX166" s="11" t="s">
        <v>81</v>
      </c>
      <c r="AY166" s="200" t="s">
        <v>169</v>
      </c>
    </row>
    <row r="167" spans="2:65" s="10" customFormat="1" ht="22.9" customHeight="1">
      <c r="B167" s="157"/>
      <c r="C167" s="158"/>
      <c r="D167" s="159" t="s">
        <v>72</v>
      </c>
      <c r="E167" s="171" t="s">
        <v>227</v>
      </c>
      <c r="F167" s="171" t="s">
        <v>228</v>
      </c>
      <c r="G167" s="158"/>
      <c r="H167" s="158"/>
      <c r="I167" s="161"/>
      <c r="J167" s="172">
        <f>BK167</f>
        <v>0</v>
      </c>
      <c r="K167" s="158"/>
      <c r="L167" s="163"/>
      <c r="M167" s="164"/>
      <c r="N167" s="165"/>
      <c r="O167" s="165"/>
      <c r="P167" s="166">
        <f>SUM(P168:P171)</f>
        <v>0</v>
      </c>
      <c r="Q167" s="165"/>
      <c r="R167" s="166">
        <f>SUM(R168:R171)</f>
        <v>0</v>
      </c>
      <c r="S167" s="165"/>
      <c r="T167" s="167">
        <f>SUM(T168:T171)</f>
        <v>0</v>
      </c>
      <c r="AR167" s="168" t="s">
        <v>81</v>
      </c>
      <c r="AT167" s="169" t="s">
        <v>72</v>
      </c>
      <c r="AU167" s="169" t="s">
        <v>81</v>
      </c>
      <c r="AY167" s="168" t="s">
        <v>169</v>
      </c>
      <c r="BK167" s="170">
        <f>SUM(BK168:BK171)</f>
        <v>0</v>
      </c>
    </row>
    <row r="168" spans="2:65" s="1" customFormat="1" ht="16.5" customHeight="1">
      <c r="B168" s="33"/>
      <c r="C168" s="173" t="s">
        <v>469</v>
      </c>
      <c r="D168" s="173" t="s">
        <v>172</v>
      </c>
      <c r="E168" s="174" t="s">
        <v>230</v>
      </c>
      <c r="F168" s="175" t="s">
        <v>231</v>
      </c>
      <c r="G168" s="176" t="s">
        <v>224</v>
      </c>
      <c r="H168" s="177">
        <v>7.6989999999999998</v>
      </c>
      <c r="I168" s="178"/>
      <c r="J168" s="179">
        <f>ROUND(I168*H168,2)</f>
        <v>0</v>
      </c>
      <c r="K168" s="175" t="s">
        <v>176</v>
      </c>
      <c r="L168" s="37"/>
      <c r="M168" s="180" t="s">
        <v>1</v>
      </c>
      <c r="N168" s="181" t="s">
        <v>44</v>
      </c>
      <c r="O168" s="59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AR168" s="16" t="s">
        <v>199</v>
      </c>
      <c r="AT168" s="16" t="s">
        <v>172</v>
      </c>
      <c r="AU168" s="16" t="s">
        <v>83</v>
      </c>
      <c r="AY168" s="16" t="s">
        <v>169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6" t="s">
        <v>81</v>
      </c>
      <c r="BK168" s="184">
        <f>ROUND(I168*H168,2)</f>
        <v>0</v>
      </c>
      <c r="BL168" s="16" t="s">
        <v>199</v>
      </c>
      <c r="BM168" s="16" t="s">
        <v>2605</v>
      </c>
    </row>
    <row r="169" spans="2:65" s="1" customFormat="1" ht="16.5" customHeight="1">
      <c r="B169" s="33"/>
      <c r="C169" s="173" t="s">
        <v>476</v>
      </c>
      <c r="D169" s="173" t="s">
        <v>172</v>
      </c>
      <c r="E169" s="174" t="s">
        <v>234</v>
      </c>
      <c r="F169" s="175" t="s">
        <v>2606</v>
      </c>
      <c r="G169" s="176" t="s">
        <v>224</v>
      </c>
      <c r="H169" s="177">
        <v>7.6989999999999998</v>
      </c>
      <c r="I169" s="178"/>
      <c r="J169" s="179">
        <f>ROUND(I169*H169,2)</f>
        <v>0</v>
      </c>
      <c r="K169" s="175" t="s">
        <v>176</v>
      </c>
      <c r="L169" s="37"/>
      <c r="M169" s="180" t="s">
        <v>1</v>
      </c>
      <c r="N169" s="181" t="s">
        <v>44</v>
      </c>
      <c r="O169" s="59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AR169" s="16" t="s">
        <v>199</v>
      </c>
      <c r="AT169" s="16" t="s">
        <v>172</v>
      </c>
      <c r="AU169" s="16" t="s">
        <v>83</v>
      </c>
      <c r="AY169" s="16" t="s">
        <v>169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6" t="s">
        <v>81</v>
      </c>
      <c r="BK169" s="184">
        <f>ROUND(I169*H169,2)</f>
        <v>0</v>
      </c>
      <c r="BL169" s="16" t="s">
        <v>199</v>
      </c>
      <c r="BM169" s="16" t="s">
        <v>2607</v>
      </c>
    </row>
    <row r="170" spans="2:65" s="1" customFormat="1" ht="19.5">
      <c r="B170" s="33"/>
      <c r="C170" s="34"/>
      <c r="D170" s="185" t="s">
        <v>187</v>
      </c>
      <c r="E170" s="34"/>
      <c r="F170" s="186" t="s">
        <v>2608</v>
      </c>
      <c r="G170" s="34"/>
      <c r="H170" s="34"/>
      <c r="I170" s="102"/>
      <c r="J170" s="34"/>
      <c r="K170" s="34"/>
      <c r="L170" s="37"/>
      <c r="M170" s="212"/>
      <c r="N170" s="59"/>
      <c r="O170" s="59"/>
      <c r="P170" s="59"/>
      <c r="Q170" s="59"/>
      <c r="R170" s="59"/>
      <c r="S170" s="59"/>
      <c r="T170" s="60"/>
      <c r="AT170" s="16" t="s">
        <v>187</v>
      </c>
      <c r="AU170" s="16" t="s">
        <v>83</v>
      </c>
    </row>
    <row r="171" spans="2:65" s="1" customFormat="1" ht="16.5" customHeight="1">
      <c r="B171" s="33"/>
      <c r="C171" s="173" t="s">
        <v>484</v>
      </c>
      <c r="D171" s="173" t="s">
        <v>172</v>
      </c>
      <c r="E171" s="174" t="s">
        <v>2150</v>
      </c>
      <c r="F171" s="175" t="s">
        <v>2151</v>
      </c>
      <c r="G171" s="176" t="s">
        <v>224</v>
      </c>
      <c r="H171" s="177">
        <v>7.6989999999999998</v>
      </c>
      <c r="I171" s="178"/>
      <c r="J171" s="179">
        <f>ROUND(I171*H171,2)</f>
        <v>0</v>
      </c>
      <c r="K171" s="175" t="s">
        <v>176</v>
      </c>
      <c r="L171" s="37"/>
      <c r="M171" s="180" t="s">
        <v>1</v>
      </c>
      <c r="N171" s="181" t="s">
        <v>44</v>
      </c>
      <c r="O171" s="59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AR171" s="16" t="s">
        <v>199</v>
      </c>
      <c r="AT171" s="16" t="s">
        <v>172</v>
      </c>
      <c r="AU171" s="16" t="s">
        <v>83</v>
      </c>
      <c r="AY171" s="16" t="s">
        <v>169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6" t="s">
        <v>81</v>
      </c>
      <c r="BK171" s="184">
        <f>ROUND(I171*H171,2)</f>
        <v>0</v>
      </c>
      <c r="BL171" s="16" t="s">
        <v>199</v>
      </c>
      <c r="BM171" s="16" t="s">
        <v>2609</v>
      </c>
    </row>
    <row r="172" spans="2:65" s="10" customFormat="1" ht="22.9" customHeight="1">
      <c r="B172" s="157"/>
      <c r="C172" s="158"/>
      <c r="D172" s="159" t="s">
        <v>72</v>
      </c>
      <c r="E172" s="171" t="s">
        <v>474</v>
      </c>
      <c r="F172" s="171" t="s">
        <v>475</v>
      </c>
      <c r="G172" s="158"/>
      <c r="H172" s="158"/>
      <c r="I172" s="161"/>
      <c r="J172" s="172">
        <f>BK172</f>
        <v>0</v>
      </c>
      <c r="K172" s="158"/>
      <c r="L172" s="163"/>
      <c r="M172" s="164"/>
      <c r="N172" s="165"/>
      <c r="O172" s="165"/>
      <c r="P172" s="166">
        <f>P173</f>
        <v>0</v>
      </c>
      <c r="Q172" s="165"/>
      <c r="R172" s="166">
        <f>R173</f>
        <v>0</v>
      </c>
      <c r="S172" s="165"/>
      <c r="T172" s="167">
        <f>T173</f>
        <v>0</v>
      </c>
      <c r="AR172" s="168" t="s">
        <v>81</v>
      </c>
      <c r="AT172" s="169" t="s">
        <v>72</v>
      </c>
      <c r="AU172" s="169" t="s">
        <v>81</v>
      </c>
      <c r="AY172" s="168" t="s">
        <v>169</v>
      </c>
      <c r="BK172" s="170">
        <f>BK173</f>
        <v>0</v>
      </c>
    </row>
    <row r="173" spans="2:65" s="1" customFormat="1" ht="16.5" customHeight="1">
      <c r="B173" s="33"/>
      <c r="C173" s="173" t="s">
        <v>488</v>
      </c>
      <c r="D173" s="173" t="s">
        <v>172</v>
      </c>
      <c r="E173" s="174" t="s">
        <v>2610</v>
      </c>
      <c r="F173" s="175" t="s">
        <v>2611</v>
      </c>
      <c r="G173" s="176" t="s">
        <v>224</v>
      </c>
      <c r="H173" s="177">
        <v>60.192999999999998</v>
      </c>
      <c r="I173" s="178"/>
      <c r="J173" s="179">
        <f>ROUND(I173*H173,2)</f>
        <v>0</v>
      </c>
      <c r="K173" s="175" t="s">
        <v>1</v>
      </c>
      <c r="L173" s="37"/>
      <c r="M173" s="180" t="s">
        <v>1</v>
      </c>
      <c r="N173" s="181" t="s">
        <v>44</v>
      </c>
      <c r="O173" s="59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AR173" s="16" t="s">
        <v>199</v>
      </c>
      <c r="AT173" s="16" t="s">
        <v>172</v>
      </c>
      <c r="AU173" s="16" t="s">
        <v>83</v>
      </c>
      <c r="AY173" s="16" t="s">
        <v>169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6" t="s">
        <v>81</v>
      </c>
      <c r="BK173" s="184">
        <f>ROUND(I173*H173,2)</f>
        <v>0</v>
      </c>
      <c r="BL173" s="16" t="s">
        <v>199</v>
      </c>
      <c r="BM173" s="16" t="s">
        <v>2612</v>
      </c>
    </row>
    <row r="174" spans="2:65" s="10" customFormat="1" ht="25.9" customHeight="1">
      <c r="B174" s="157"/>
      <c r="C174" s="158"/>
      <c r="D174" s="159" t="s">
        <v>72</v>
      </c>
      <c r="E174" s="160" t="s">
        <v>480</v>
      </c>
      <c r="F174" s="160" t="s">
        <v>481</v>
      </c>
      <c r="G174" s="158"/>
      <c r="H174" s="158"/>
      <c r="I174" s="161"/>
      <c r="J174" s="162">
        <f>BK174</f>
        <v>0</v>
      </c>
      <c r="K174" s="158"/>
      <c r="L174" s="163"/>
      <c r="M174" s="164"/>
      <c r="N174" s="165"/>
      <c r="O174" s="165"/>
      <c r="P174" s="166">
        <f>P175+P184+P188+P190+P196+P199</f>
        <v>0</v>
      </c>
      <c r="Q174" s="165"/>
      <c r="R174" s="166">
        <f>R175+R184+R188+R190+R196+R199</f>
        <v>1.28945804</v>
      </c>
      <c r="S174" s="165"/>
      <c r="T174" s="167">
        <f>T175+T184+T188+T190+T196+T199</f>
        <v>0</v>
      </c>
      <c r="AR174" s="168" t="s">
        <v>83</v>
      </c>
      <c r="AT174" s="169" t="s">
        <v>72</v>
      </c>
      <c r="AU174" s="169" t="s">
        <v>73</v>
      </c>
      <c r="AY174" s="168" t="s">
        <v>169</v>
      </c>
      <c r="BK174" s="170">
        <f>BK175+BK184+BK188+BK190+BK196+BK199</f>
        <v>0</v>
      </c>
    </row>
    <row r="175" spans="2:65" s="10" customFormat="1" ht="22.9" customHeight="1">
      <c r="B175" s="157"/>
      <c r="C175" s="158"/>
      <c r="D175" s="159" t="s">
        <v>72</v>
      </c>
      <c r="E175" s="171" t="s">
        <v>482</v>
      </c>
      <c r="F175" s="171" t="s">
        <v>483</v>
      </c>
      <c r="G175" s="158"/>
      <c r="H175" s="158"/>
      <c r="I175" s="161"/>
      <c r="J175" s="172">
        <f>BK175</f>
        <v>0</v>
      </c>
      <c r="K175" s="158"/>
      <c r="L175" s="163"/>
      <c r="M175" s="164"/>
      <c r="N175" s="165"/>
      <c r="O175" s="165"/>
      <c r="P175" s="166">
        <f>SUM(P176:P183)</f>
        <v>0</v>
      </c>
      <c r="Q175" s="165"/>
      <c r="R175" s="166">
        <f>SUM(R176:R183)</f>
        <v>5.9158040000000002E-2</v>
      </c>
      <c r="S175" s="165"/>
      <c r="T175" s="167">
        <f>SUM(T176:T183)</f>
        <v>0</v>
      </c>
      <c r="AR175" s="168" t="s">
        <v>83</v>
      </c>
      <c r="AT175" s="169" t="s">
        <v>72</v>
      </c>
      <c r="AU175" s="169" t="s">
        <v>81</v>
      </c>
      <c r="AY175" s="168" t="s">
        <v>169</v>
      </c>
      <c r="BK175" s="170">
        <f>SUM(BK176:BK183)</f>
        <v>0</v>
      </c>
    </row>
    <row r="176" spans="2:65" s="1" customFormat="1" ht="16.5" customHeight="1">
      <c r="B176" s="33"/>
      <c r="C176" s="173" t="s">
        <v>493</v>
      </c>
      <c r="D176" s="173" t="s">
        <v>172</v>
      </c>
      <c r="E176" s="174" t="s">
        <v>485</v>
      </c>
      <c r="F176" s="175" t="s">
        <v>486</v>
      </c>
      <c r="G176" s="176" t="s">
        <v>198</v>
      </c>
      <c r="H176" s="177">
        <v>11.55</v>
      </c>
      <c r="I176" s="178"/>
      <c r="J176" s="179">
        <f>ROUND(I176*H176,2)</f>
        <v>0</v>
      </c>
      <c r="K176" s="175" t="s">
        <v>176</v>
      </c>
      <c r="L176" s="37"/>
      <c r="M176" s="180" t="s">
        <v>1</v>
      </c>
      <c r="N176" s="181" t="s">
        <v>44</v>
      </c>
      <c r="O176" s="59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AR176" s="16" t="s">
        <v>125</v>
      </c>
      <c r="AT176" s="16" t="s">
        <v>172</v>
      </c>
      <c r="AU176" s="16" t="s">
        <v>83</v>
      </c>
      <c r="AY176" s="16" t="s">
        <v>169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6" t="s">
        <v>81</v>
      </c>
      <c r="BK176" s="184">
        <f>ROUND(I176*H176,2)</f>
        <v>0</v>
      </c>
      <c r="BL176" s="16" t="s">
        <v>125</v>
      </c>
      <c r="BM176" s="16" t="s">
        <v>2613</v>
      </c>
    </row>
    <row r="177" spans="2:65" s="11" customFormat="1" ht="11.25">
      <c r="B177" s="190"/>
      <c r="C177" s="191"/>
      <c r="D177" s="185" t="s">
        <v>201</v>
      </c>
      <c r="E177" s="192" t="s">
        <v>1</v>
      </c>
      <c r="F177" s="193" t="s">
        <v>2614</v>
      </c>
      <c r="G177" s="191"/>
      <c r="H177" s="194">
        <v>11.55</v>
      </c>
      <c r="I177" s="195"/>
      <c r="J177" s="191"/>
      <c r="K177" s="191"/>
      <c r="L177" s="196"/>
      <c r="M177" s="197"/>
      <c r="N177" s="198"/>
      <c r="O177" s="198"/>
      <c r="P177" s="198"/>
      <c r="Q177" s="198"/>
      <c r="R177" s="198"/>
      <c r="S177" s="198"/>
      <c r="T177" s="199"/>
      <c r="AT177" s="200" t="s">
        <v>201</v>
      </c>
      <c r="AU177" s="200" t="s">
        <v>83</v>
      </c>
      <c r="AV177" s="11" t="s">
        <v>83</v>
      </c>
      <c r="AW177" s="11" t="s">
        <v>34</v>
      </c>
      <c r="AX177" s="11" t="s">
        <v>81</v>
      </c>
      <c r="AY177" s="200" t="s">
        <v>169</v>
      </c>
    </row>
    <row r="178" spans="2:65" s="1" customFormat="1" ht="16.5" customHeight="1">
      <c r="B178" s="33"/>
      <c r="C178" s="239" t="s">
        <v>498</v>
      </c>
      <c r="D178" s="239" t="s">
        <v>447</v>
      </c>
      <c r="E178" s="240" t="s">
        <v>489</v>
      </c>
      <c r="F178" s="241" t="s">
        <v>490</v>
      </c>
      <c r="G178" s="242" t="s">
        <v>224</v>
      </c>
      <c r="H178" s="243">
        <v>3.0000000000000001E-3</v>
      </c>
      <c r="I178" s="244"/>
      <c r="J178" s="245">
        <f>ROUND(I178*H178,2)</f>
        <v>0</v>
      </c>
      <c r="K178" s="241" t="s">
        <v>176</v>
      </c>
      <c r="L178" s="246"/>
      <c r="M178" s="247" t="s">
        <v>1</v>
      </c>
      <c r="N178" s="248" t="s">
        <v>44</v>
      </c>
      <c r="O178" s="59"/>
      <c r="P178" s="182">
        <f>O178*H178</f>
        <v>0</v>
      </c>
      <c r="Q178" s="182">
        <v>1</v>
      </c>
      <c r="R178" s="182">
        <f>Q178*H178</f>
        <v>3.0000000000000001E-3</v>
      </c>
      <c r="S178" s="182">
        <v>0</v>
      </c>
      <c r="T178" s="183">
        <f>S178*H178</f>
        <v>0</v>
      </c>
      <c r="AR178" s="16" t="s">
        <v>435</v>
      </c>
      <c r="AT178" s="16" t="s">
        <v>447</v>
      </c>
      <c r="AU178" s="16" t="s">
        <v>83</v>
      </c>
      <c r="AY178" s="16" t="s">
        <v>169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6" t="s">
        <v>81</v>
      </c>
      <c r="BK178" s="184">
        <f>ROUND(I178*H178,2)</f>
        <v>0</v>
      </c>
      <c r="BL178" s="16" t="s">
        <v>125</v>
      </c>
      <c r="BM178" s="16" t="s">
        <v>2615</v>
      </c>
    </row>
    <row r="179" spans="2:65" s="11" customFormat="1" ht="11.25">
      <c r="B179" s="190"/>
      <c r="C179" s="191"/>
      <c r="D179" s="185" t="s">
        <v>201</v>
      </c>
      <c r="E179" s="191"/>
      <c r="F179" s="193" t="s">
        <v>2616</v>
      </c>
      <c r="G179" s="191"/>
      <c r="H179" s="194">
        <v>3.0000000000000001E-3</v>
      </c>
      <c r="I179" s="195"/>
      <c r="J179" s="191"/>
      <c r="K179" s="191"/>
      <c r="L179" s="196"/>
      <c r="M179" s="197"/>
      <c r="N179" s="198"/>
      <c r="O179" s="198"/>
      <c r="P179" s="198"/>
      <c r="Q179" s="198"/>
      <c r="R179" s="198"/>
      <c r="S179" s="198"/>
      <c r="T179" s="199"/>
      <c r="AT179" s="200" t="s">
        <v>201</v>
      </c>
      <c r="AU179" s="200" t="s">
        <v>83</v>
      </c>
      <c r="AV179" s="11" t="s">
        <v>83</v>
      </c>
      <c r="AW179" s="11" t="s">
        <v>4</v>
      </c>
      <c r="AX179" s="11" t="s">
        <v>81</v>
      </c>
      <c r="AY179" s="200" t="s">
        <v>169</v>
      </c>
    </row>
    <row r="180" spans="2:65" s="1" customFormat="1" ht="16.5" customHeight="1">
      <c r="B180" s="33"/>
      <c r="C180" s="173" t="s">
        <v>501</v>
      </c>
      <c r="D180" s="173" t="s">
        <v>172</v>
      </c>
      <c r="E180" s="174" t="s">
        <v>502</v>
      </c>
      <c r="F180" s="175" t="s">
        <v>503</v>
      </c>
      <c r="G180" s="176" t="s">
        <v>198</v>
      </c>
      <c r="H180" s="177">
        <v>11.55</v>
      </c>
      <c r="I180" s="178"/>
      <c r="J180" s="179">
        <f>ROUND(I180*H180,2)</f>
        <v>0</v>
      </c>
      <c r="K180" s="175" t="s">
        <v>176</v>
      </c>
      <c r="L180" s="37"/>
      <c r="M180" s="180" t="s">
        <v>1</v>
      </c>
      <c r="N180" s="181" t="s">
        <v>44</v>
      </c>
      <c r="O180" s="59"/>
      <c r="P180" s="182">
        <f>O180*H180</f>
        <v>0</v>
      </c>
      <c r="Q180" s="182">
        <v>4.0000000000000002E-4</v>
      </c>
      <c r="R180" s="182">
        <f>Q180*H180</f>
        <v>4.6200000000000008E-3</v>
      </c>
      <c r="S180" s="182">
        <v>0</v>
      </c>
      <c r="T180" s="183">
        <f>S180*H180</f>
        <v>0</v>
      </c>
      <c r="AR180" s="16" t="s">
        <v>125</v>
      </c>
      <c r="AT180" s="16" t="s">
        <v>172</v>
      </c>
      <c r="AU180" s="16" t="s">
        <v>83</v>
      </c>
      <c r="AY180" s="16" t="s">
        <v>169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6" t="s">
        <v>81</v>
      </c>
      <c r="BK180" s="184">
        <f>ROUND(I180*H180,2)</f>
        <v>0</v>
      </c>
      <c r="BL180" s="16" t="s">
        <v>125</v>
      </c>
      <c r="BM180" s="16" t="s">
        <v>2617</v>
      </c>
    </row>
    <row r="181" spans="2:65" s="1" customFormat="1" ht="16.5" customHeight="1">
      <c r="B181" s="33"/>
      <c r="C181" s="239" t="s">
        <v>506</v>
      </c>
      <c r="D181" s="239" t="s">
        <v>447</v>
      </c>
      <c r="E181" s="240" t="s">
        <v>2618</v>
      </c>
      <c r="F181" s="241" t="s">
        <v>2619</v>
      </c>
      <c r="G181" s="242" t="s">
        <v>198</v>
      </c>
      <c r="H181" s="243">
        <v>13.282999999999999</v>
      </c>
      <c r="I181" s="244"/>
      <c r="J181" s="245">
        <f>ROUND(I181*H181,2)</f>
        <v>0</v>
      </c>
      <c r="K181" s="241" t="s">
        <v>176</v>
      </c>
      <c r="L181" s="246"/>
      <c r="M181" s="247" t="s">
        <v>1</v>
      </c>
      <c r="N181" s="248" t="s">
        <v>44</v>
      </c>
      <c r="O181" s="59"/>
      <c r="P181" s="182">
        <f>O181*H181</f>
        <v>0</v>
      </c>
      <c r="Q181" s="182">
        <v>3.8800000000000002E-3</v>
      </c>
      <c r="R181" s="182">
        <f>Q181*H181</f>
        <v>5.153804E-2</v>
      </c>
      <c r="S181" s="182">
        <v>0</v>
      </c>
      <c r="T181" s="183">
        <f>S181*H181</f>
        <v>0</v>
      </c>
      <c r="AR181" s="16" t="s">
        <v>435</v>
      </c>
      <c r="AT181" s="16" t="s">
        <v>447</v>
      </c>
      <c r="AU181" s="16" t="s">
        <v>83</v>
      </c>
      <c r="AY181" s="16" t="s">
        <v>169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6" t="s">
        <v>81</v>
      </c>
      <c r="BK181" s="184">
        <f>ROUND(I181*H181,2)</f>
        <v>0</v>
      </c>
      <c r="BL181" s="16" t="s">
        <v>125</v>
      </c>
      <c r="BM181" s="16" t="s">
        <v>2620</v>
      </c>
    </row>
    <row r="182" spans="2:65" s="11" customFormat="1" ht="11.25">
      <c r="B182" s="190"/>
      <c r="C182" s="191"/>
      <c r="D182" s="185" t="s">
        <v>201</v>
      </c>
      <c r="E182" s="191"/>
      <c r="F182" s="193" t="s">
        <v>2621</v>
      </c>
      <c r="G182" s="191"/>
      <c r="H182" s="194">
        <v>13.282999999999999</v>
      </c>
      <c r="I182" s="195"/>
      <c r="J182" s="191"/>
      <c r="K182" s="191"/>
      <c r="L182" s="196"/>
      <c r="M182" s="197"/>
      <c r="N182" s="198"/>
      <c r="O182" s="198"/>
      <c r="P182" s="198"/>
      <c r="Q182" s="198"/>
      <c r="R182" s="198"/>
      <c r="S182" s="198"/>
      <c r="T182" s="199"/>
      <c r="AT182" s="200" t="s">
        <v>201</v>
      </c>
      <c r="AU182" s="200" t="s">
        <v>83</v>
      </c>
      <c r="AV182" s="11" t="s">
        <v>83</v>
      </c>
      <c r="AW182" s="11" t="s">
        <v>4</v>
      </c>
      <c r="AX182" s="11" t="s">
        <v>81</v>
      </c>
      <c r="AY182" s="200" t="s">
        <v>169</v>
      </c>
    </row>
    <row r="183" spans="2:65" s="1" customFormat="1" ht="16.5" customHeight="1">
      <c r="B183" s="33"/>
      <c r="C183" s="173" t="s">
        <v>511</v>
      </c>
      <c r="D183" s="173" t="s">
        <v>172</v>
      </c>
      <c r="E183" s="174" t="s">
        <v>544</v>
      </c>
      <c r="F183" s="175" t="s">
        <v>545</v>
      </c>
      <c r="G183" s="176" t="s">
        <v>546</v>
      </c>
      <c r="H183" s="249"/>
      <c r="I183" s="178"/>
      <c r="J183" s="179">
        <f>ROUND(I183*H183,2)</f>
        <v>0</v>
      </c>
      <c r="K183" s="175" t="s">
        <v>176</v>
      </c>
      <c r="L183" s="37"/>
      <c r="M183" s="180" t="s">
        <v>1</v>
      </c>
      <c r="N183" s="181" t="s">
        <v>44</v>
      </c>
      <c r="O183" s="59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AR183" s="16" t="s">
        <v>125</v>
      </c>
      <c r="AT183" s="16" t="s">
        <v>172</v>
      </c>
      <c r="AU183" s="16" t="s">
        <v>83</v>
      </c>
      <c r="AY183" s="16" t="s">
        <v>169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6" t="s">
        <v>81</v>
      </c>
      <c r="BK183" s="184">
        <f>ROUND(I183*H183,2)</f>
        <v>0</v>
      </c>
      <c r="BL183" s="16" t="s">
        <v>125</v>
      </c>
      <c r="BM183" s="16" t="s">
        <v>2622</v>
      </c>
    </row>
    <row r="184" spans="2:65" s="10" customFormat="1" ht="22.9" customHeight="1">
      <c r="B184" s="157"/>
      <c r="C184" s="158"/>
      <c r="D184" s="159" t="s">
        <v>72</v>
      </c>
      <c r="E184" s="171" t="s">
        <v>548</v>
      </c>
      <c r="F184" s="171" t="s">
        <v>549</v>
      </c>
      <c r="G184" s="158"/>
      <c r="H184" s="158"/>
      <c r="I184" s="161"/>
      <c r="J184" s="172">
        <f>BK184</f>
        <v>0</v>
      </c>
      <c r="K184" s="158"/>
      <c r="L184" s="163"/>
      <c r="M184" s="164"/>
      <c r="N184" s="165"/>
      <c r="O184" s="165"/>
      <c r="P184" s="166">
        <f>SUM(P185:P187)</f>
        <v>0</v>
      </c>
      <c r="Q184" s="165"/>
      <c r="R184" s="166">
        <f>SUM(R185:R187)</f>
        <v>0</v>
      </c>
      <c r="S184" s="165"/>
      <c r="T184" s="167">
        <f>SUM(T185:T187)</f>
        <v>0</v>
      </c>
      <c r="AR184" s="168" t="s">
        <v>83</v>
      </c>
      <c r="AT184" s="169" t="s">
        <v>72</v>
      </c>
      <c r="AU184" s="169" t="s">
        <v>81</v>
      </c>
      <c r="AY184" s="168" t="s">
        <v>169</v>
      </c>
      <c r="BK184" s="170">
        <f>SUM(BK185:BK187)</f>
        <v>0</v>
      </c>
    </row>
    <row r="185" spans="2:65" s="1" customFormat="1" ht="16.5" customHeight="1">
      <c r="B185" s="33"/>
      <c r="C185" s="173" t="s">
        <v>516</v>
      </c>
      <c r="D185" s="173" t="s">
        <v>172</v>
      </c>
      <c r="E185" s="174" t="s">
        <v>2623</v>
      </c>
      <c r="F185" s="175" t="s">
        <v>2624</v>
      </c>
      <c r="G185" s="176" t="s">
        <v>198</v>
      </c>
      <c r="H185" s="177">
        <v>10</v>
      </c>
      <c r="I185" s="178"/>
      <c r="J185" s="179">
        <f>ROUND(I185*H185,2)</f>
        <v>0</v>
      </c>
      <c r="K185" s="175" t="s">
        <v>1</v>
      </c>
      <c r="L185" s="37"/>
      <c r="M185" s="180" t="s">
        <v>1</v>
      </c>
      <c r="N185" s="181" t="s">
        <v>44</v>
      </c>
      <c r="O185" s="59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AR185" s="16" t="s">
        <v>125</v>
      </c>
      <c r="AT185" s="16" t="s">
        <v>172</v>
      </c>
      <c r="AU185" s="16" t="s">
        <v>83</v>
      </c>
      <c r="AY185" s="16" t="s">
        <v>169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6" t="s">
        <v>81</v>
      </c>
      <c r="BK185" s="184">
        <f>ROUND(I185*H185,2)</f>
        <v>0</v>
      </c>
      <c r="BL185" s="16" t="s">
        <v>125</v>
      </c>
      <c r="BM185" s="16" t="s">
        <v>2625</v>
      </c>
    </row>
    <row r="186" spans="2:65" s="11" customFormat="1" ht="11.25">
      <c r="B186" s="190"/>
      <c r="C186" s="191"/>
      <c r="D186" s="185" t="s">
        <v>201</v>
      </c>
      <c r="E186" s="192" t="s">
        <v>1</v>
      </c>
      <c r="F186" s="193" t="s">
        <v>2626</v>
      </c>
      <c r="G186" s="191"/>
      <c r="H186" s="194">
        <v>10</v>
      </c>
      <c r="I186" s="195"/>
      <c r="J186" s="191"/>
      <c r="K186" s="191"/>
      <c r="L186" s="196"/>
      <c r="M186" s="197"/>
      <c r="N186" s="198"/>
      <c r="O186" s="198"/>
      <c r="P186" s="198"/>
      <c r="Q186" s="198"/>
      <c r="R186" s="198"/>
      <c r="S186" s="198"/>
      <c r="T186" s="199"/>
      <c r="AT186" s="200" t="s">
        <v>201</v>
      </c>
      <c r="AU186" s="200" t="s">
        <v>83</v>
      </c>
      <c r="AV186" s="11" t="s">
        <v>83</v>
      </c>
      <c r="AW186" s="11" t="s">
        <v>34</v>
      </c>
      <c r="AX186" s="11" t="s">
        <v>81</v>
      </c>
      <c r="AY186" s="200" t="s">
        <v>169</v>
      </c>
    </row>
    <row r="187" spans="2:65" s="1" customFormat="1" ht="16.5" customHeight="1">
      <c r="B187" s="33"/>
      <c r="C187" s="173" t="s">
        <v>519</v>
      </c>
      <c r="D187" s="173" t="s">
        <v>172</v>
      </c>
      <c r="E187" s="174" t="s">
        <v>560</v>
      </c>
      <c r="F187" s="175" t="s">
        <v>561</v>
      </c>
      <c r="G187" s="176" t="s">
        <v>546</v>
      </c>
      <c r="H187" s="249"/>
      <c r="I187" s="178"/>
      <c r="J187" s="179">
        <f>ROUND(I187*H187,2)</f>
        <v>0</v>
      </c>
      <c r="K187" s="175" t="s">
        <v>176</v>
      </c>
      <c r="L187" s="37"/>
      <c r="M187" s="180" t="s">
        <v>1</v>
      </c>
      <c r="N187" s="181" t="s">
        <v>44</v>
      </c>
      <c r="O187" s="59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AR187" s="16" t="s">
        <v>125</v>
      </c>
      <c r="AT187" s="16" t="s">
        <v>172</v>
      </c>
      <c r="AU187" s="16" t="s">
        <v>83</v>
      </c>
      <c r="AY187" s="16" t="s">
        <v>169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6" t="s">
        <v>81</v>
      </c>
      <c r="BK187" s="184">
        <f>ROUND(I187*H187,2)</f>
        <v>0</v>
      </c>
      <c r="BL187" s="16" t="s">
        <v>125</v>
      </c>
      <c r="BM187" s="16" t="s">
        <v>2627</v>
      </c>
    </row>
    <row r="188" spans="2:65" s="10" customFormat="1" ht="22.9" customHeight="1">
      <c r="B188" s="157"/>
      <c r="C188" s="158"/>
      <c r="D188" s="159" t="s">
        <v>72</v>
      </c>
      <c r="E188" s="171" t="s">
        <v>1178</v>
      </c>
      <c r="F188" s="171" t="s">
        <v>2239</v>
      </c>
      <c r="G188" s="158"/>
      <c r="H188" s="158"/>
      <c r="I188" s="161"/>
      <c r="J188" s="172">
        <f>BK188</f>
        <v>0</v>
      </c>
      <c r="K188" s="158"/>
      <c r="L188" s="163"/>
      <c r="M188" s="164"/>
      <c r="N188" s="165"/>
      <c r="O188" s="165"/>
      <c r="P188" s="166">
        <f>P189</f>
        <v>0</v>
      </c>
      <c r="Q188" s="165"/>
      <c r="R188" s="166">
        <f>R189</f>
        <v>0</v>
      </c>
      <c r="S188" s="165"/>
      <c r="T188" s="167">
        <f>T189</f>
        <v>0</v>
      </c>
      <c r="AR188" s="168" t="s">
        <v>83</v>
      </c>
      <c r="AT188" s="169" t="s">
        <v>72</v>
      </c>
      <c r="AU188" s="169" t="s">
        <v>81</v>
      </c>
      <c r="AY188" s="168" t="s">
        <v>169</v>
      </c>
      <c r="BK188" s="170">
        <f>BK189</f>
        <v>0</v>
      </c>
    </row>
    <row r="189" spans="2:65" s="1" customFormat="1" ht="16.5" customHeight="1">
      <c r="B189" s="33"/>
      <c r="C189" s="173" t="s">
        <v>525</v>
      </c>
      <c r="D189" s="173" t="s">
        <v>172</v>
      </c>
      <c r="E189" s="174" t="s">
        <v>1207</v>
      </c>
      <c r="F189" s="175" t="s">
        <v>1208</v>
      </c>
      <c r="G189" s="176" t="s">
        <v>301</v>
      </c>
      <c r="H189" s="177">
        <v>10</v>
      </c>
      <c r="I189" s="178"/>
      <c r="J189" s="179">
        <f>ROUND(I189*H189,2)</f>
        <v>0</v>
      </c>
      <c r="K189" s="175" t="s">
        <v>176</v>
      </c>
      <c r="L189" s="37"/>
      <c r="M189" s="180" t="s">
        <v>1</v>
      </c>
      <c r="N189" s="181" t="s">
        <v>44</v>
      </c>
      <c r="O189" s="59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AR189" s="16" t="s">
        <v>125</v>
      </c>
      <c r="AT189" s="16" t="s">
        <v>172</v>
      </c>
      <c r="AU189" s="16" t="s">
        <v>83</v>
      </c>
      <c r="AY189" s="16" t="s">
        <v>169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6" t="s">
        <v>81</v>
      </c>
      <c r="BK189" s="184">
        <f>ROUND(I189*H189,2)</f>
        <v>0</v>
      </c>
      <c r="BL189" s="16" t="s">
        <v>125</v>
      </c>
      <c r="BM189" s="16" t="s">
        <v>2628</v>
      </c>
    </row>
    <row r="190" spans="2:65" s="10" customFormat="1" ht="22.9" customHeight="1">
      <c r="B190" s="157"/>
      <c r="C190" s="158"/>
      <c r="D190" s="159" t="s">
        <v>72</v>
      </c>
      <c r="E190" s="171" t="s">
        <v>924</v>
      </c>
      <c r="F190" s="171" t="s">
        <v>925</v>
      </c>
      <c r="G190" s="158"/>
      <c r="H190" s="158"/>
      <c r="I190" s="161"/>
      <c r="J190" s="172">
        <f>BK190</f>
        <v>0</v>
      </c>
      <c r="K190" s="158"/>
      <c r="L190" s="163"/>
      <c r="M190" s="164"/>
      <c r="N190" s="165"/>
      <c r="O190" s="165"/>
      <c r="P190" s="166">
        <f>SUM(P191:P195)</f>
        <v>0</v>
      </c>
      <c r="Q190" s="165"/>
      <c r="R190" s="166">
        <f>SUM(R191:R195)</f>
        <v>0</v>
      </c>
      <c r="S190" s="165"/>
      <c r="T190" s="167">
        <f>SUM(T191:T195)</f>
        <v>0</v>
      </c>
      <c r="AR190" s="168" t="s">
        <v>83</v>
      </c>
      <c r="AT190" s="169" t="s">
        <v>72</v>
      </c>
      <c r="AU190" s="169" t="s">
        <v>81</v>
      </c>
      <c r="AY190" s="168" t="s">
        <v>169</v>
      </c>
      <c r="BK190" s="170">
        <f>SUM(BK191:BK195)</f>
        <v>0</v>
      </c>
    </row>
    <row r="191" spans="2:65" s="1" customFormat="1" ht="22.5" customHeight="1">
      <c r="B191" s="33"/>
      <c r="C191" s="173" t="s">
        <v>531</v>
      </c>
      <c r="D191" s="173" t="s">
        <v>172</v>
      </c>
      <c r="E191" s="174" t="s">
        <v>2629</v>
      </c>
      <c r="F191" s="175" t="s">
        <v>2630</v>
      </c>
      <c r="G191" s="176" t="s">
        <v>301</v>
      </c>
      <c r="H191" s="177">
        <v>13</v>
      </c>
      <c r="I191" s="178"/>
      <c r="J191" s="179">
        <f>ROUND(I191*H191,2)</f>
        <v>0</v>
      </c>
      <c r="K191" s="175" t="s">
        <v>1</v>
      </c>
      <c r="L191" s="37"/>
      <c r="M191" s="180" t="s">
        <v>1</v>
      </c>
      <c r="N191" s="181" t="s">
        <v>44</v>
      </c>
      <c r="O191" s="59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AR191" s="16" t="s">
        <v>125</v>
      </c>
      <c r="AT191" s="16" t="s">
        <v>172</v>
      </c>
      <c r="AU191" s="16" t="s">
        <v>83</v>
      </c>
      <c r="AY191" s="16" t="s">
        <v>169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6" t="s">
        <v>81</v>
      </c>
      <c r="BK191" s="184">
        <f>ROUND(I191*H191,2)</f>
        <v>0</v>
      </c>
      <c r="BL191" s="16" t="s">
        <v>125</v>
      </c>
      <c r="BM191" s="16" t="s">
        <v>2631</v>
      </c>
    </row>
    <row r="192" spans="2:65" s="1" customFormat="1" ht="19.5">
      <c r="B192" s="33"/>
      <c r="C192" s="34"/>
      <c r="D192" s="185" t="s">
        <v>187</v>
      </c>
      <c r="E192" s="34"/>
      <c r="F192" s="186" t="s">
        <v>934</v>
      </c>
      <c r="G192" s="34"/>
      <c r="H192" s="34"/>
      <c r="I192" s="102"/>
      <c r="J192" s="34"/>
      <c r="K192" s="34"/>
      <c r="L192" s="37"/>
      <c r="M192" s="212"/>
      <c r="N192" s="59"/>
      <c r="O192" s="59"/>
      <c r="P192" s="59"/>
      <c r="Q192" s="59"/>
      <c r="R192" s="59"/>
      <c r="S192" s="59"/>
      <c r="T192" s="60"/>
      <c r="AT192" s="16" t="s">
        <v>187</v>
      </c>
      <c r="AU192" s="16" t="s">
        <v>83</v>
      </c>
    </row>
    <row r="193" spans="2:65" s="1" customFormat="1" ht="22.5" customHeight="1">
      <c r="B193" s="33"/>
      <c r="C193" s="173" t="s">
        <v>538</v>
      </c>
      <c r="D193" s="173" t="s">
        <v>172</v>
      </c>
      <c r="E193" s="174" t="s">
        <v>2632</v>
      </c>
      <c r="F193" s="175" t="s">
        <v>2633</v>
      </c>
      <c r="G193" s="176" t="s">
        <v>444</v>
      </c>
      <c r="H193" s="177">
        <v>1</v>
      </c>
      <c r="I193" s="178"/>
      <c r="J193" s="179">
        <f>ROUND(I193*H193,2)</f>
        <v>0</v>
      </c>
      <c r="K193" s="175" t="s">
        <v>1</v>
      </c>
      <c r="L193" s="37"/>
      <c r="M193" s="180" t="s">
        <v>1</v>
      </c>
      <c r="N193" s="181" t="s">
        <v>44</v>
      </c>
      <c r="O193" s="59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AR193" s="16" t="s">
        <v>125</v>
      </c>
      <c r="AT193" s="16" t="s">
        <v>172</v>
      </c>
      <c r="AU193" s="16" t="s">
        <v>83</v>
      </c>
      <c r="AY193" s="16" t="s">
        <v>169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6" t="s">
        <v>81</v>
      </c>
      <c r="BK193" s="184">
        <f>ROUND(I193*H193,2)</f>
        <v>0</v>
      </c>
      <c r="BL193" s="16" t="s">
        <v>125</v>
      </c>
      <c r="BM193" s="16" t="s">
        <v>2634</v>
      </c>
    </row>
    <row r="194" spans="2:65" s="1" customFormat="1" ht="19.5">
      <c r="B194" s="33"/>
      <c r="C194" s="34"/>
      <c r="D194" s="185" t="s">
        <v>187</v>
      </c>
      <c r="E194" s="34"/>
      <c r="F194" s="186" t="s">
        <v>934</v>
      </c>
      <c r="G194" s="34"/>
      <c r="H194" s="34"/>
      <c r="I194" s="102"/>
      <c r="J194" s="34"/>
      <c r="K194" s="34"/>
      <c r="L194" s="37"/>
      <c r="M194" s="212"/>
      <c r="N194" s="59"/>
      <c r="O194" s="59"/>
      <c r="P194" s="59"/>
      <c r="Q194" s="59"/>
      <c r="R194" s="59"/>
      <c r="S194" s="59"/>
      <c r="T194" s="60"/>
      <c r="AT194" s="16" t="s">
        <v>187</v>
      </c>
      <c r="AU194" s="16" t="s">
        <v>83</v>
      </c>
    </row>
    <row r="195" spans="2:65" s="1" customFormat="1" ht="16.5" customHeight="1">
      <c r="B195" s="33"/>
      <c r="C195" s="173" t="s">
        <v>543</v>
      </c>
      <c r="D195" s="173" t="s">
        <v>172</v>
      </c>
      <c r="E195" s="174" t="s">
        <v>947</v>
      </c>
      <c r="F195" s="175" t="s">
        <v>948</v>
      </c>
      <c r="G195" s="176" t="s">
        <v>546</v>
      </c>
      <c r="H195" s="249"/>
      <c r="I195" s="178"/>
      <c r="J195" s="179">
        <f>ROUND(I195*H195,2)</f>
        <v>0</v>
      </c>
      <c r="K195" s="175" t="s">
        <v>176</v>
      </c>
      <c r="L195" s="37"/>
      <c r="M195" s="180" t="s">
        <v>1</v>
      </c>
      <c r="N195" s="181" t="s">
        <v>44</v>
      </c>
      <c r="O195" s="59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AR195" s="16" t="s">
        <v>125</v>
      </c>
      <c r="AT195" s="16" t="s">
        <v>172</v>
      </c>
      <c r="AU195" s="16" t="s">
        <v>83</v>
      </c>
      <c r="AY195" s="16" t="s">
        <v>169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6" t="s">
        <v>81</v>
      </c>
      <c r="BK195" s="184">
        <f>ROUND(I195*H195,2)</f>
        <v>0</v>
      </c>
      <c r="BL195" s="16" t="s">
        <v>125</v>
      </c>
      <c r="BM195" s="16" t="s">
        <v>2635</v>
      </c>
    </row>
    <row r="196" spans="2:65" s="10" customFormat="1" ht="22.9" customHeight="1">
      <c r="B196" s="157"/>
      <c r="C196" s="158"/>
      <c r="D196" s="159" t="s">
        <v>72</v>
      </c>
      <c r="E196" s="171" t="s">
        <v>2636</v>
      </c>
      <c r="F196" s="171" t="s">
        <v>2637</v>
      </c>
      <c r="G196" s="158"/>
      <c r="H196" s="158"/>
      <c r="I196" s="161"/>
      <c r="J196" s="172">
        <f>BK196</f>
        <v>0</v>
      </c>
      <c r="K196" s="158"/>
      <c r="L196" s="163"/>
      <c r="M196" s="164"/>
      <c r="N196" s="165"/>
      <c r="O196" s="165"/>
      <c r="P196" s="166">
        <f>SUM(P197:P198)</f>
        <v>0</v>
      </c>
      <c r="Q196" s="165"/>
      <c r="R196" s="166">
        <f>SUM(R197:R198)</f>
        <v>1.21275</v>
      </c>
      <c r="S196" s="165"/>
      <c r="T196" s="167">
        <f>SUM(T197:T198)</f>
        <v>0</v>
      </c>
      <c r="AR196" s="168" t="s">
        <v>83</v>
      </c>
      <c r="AT196" s="169" t="s">
        <v>72</v>
      </c>
      <c r="AU196" s="169" t="s">
        <v>81</v>
      </c>
      <c r="AY196" s="168" t="s">
        <v>169</v>
      </c>
      <c r="BK196" s="170">
        <f>SUM(BK197:BK198)</f>
        <v>0</v>
      </c>
    </row>
    <row r="197" spans="2:65" s="1" customFormat="1" ht="16.5" customHeight="1">
      <c r="B197" s="33"/>
      <c r="C197" s="173" t="s">
        <v>550</v>
      </c>
      <c r="D197" s="173" t="s">
        <v>172</v>
      </c>
      <c r="E197" s="174" t="s">
        <v>2638</v>
      </c>
      <c r="F197" s="175" t="s">
        <v>2639</v>
      </c>
      <c r="G197" s="176" t="s">
        <v>301</v>
      </c>
      <c r="H197" s="177">
        <v>38.5</v>
      </c>
      <c r="I197" s="178"/>
      <c r="J197" s="179">
        <f>ROUND(I197*H197,2)</f>
        <v>0</v>
      </c>
      <c r="K197" s="175" t="s">
        <v>1</v>
      </c>
      <c r="L197" s="37"/>
      <c r="M197" s="180" t="s">
        <v>1</v>
      </c>
      <c r="N197" s="181" t="s">
        <v>44</v>
      </c>
      <c r="O197" s="59"/>
      <c r="P197" s="182">
        <f>O197*H197</f>
        <v>0</v>
      </c>
      <c r="Q197" s="182">
        <v>3.15E-2</v>
      </c>
      <c r="R197" s="182">
        <f>Q197*H197</f>
        <v>1.21275</v>
      </c>
      <c r="S197" s="182">
        <v>0</v>
      </c>
      <c r="T197" s="183">
        <f>S197*H197</f>
        <v>0</v>
      </c>
      <c r="AR197" s="16" t="s">
        <v>125</v>
      </c>
      <c r="AT197" s="16" t="s">
        <v>172</v>
      </c>
      <c r="AU197" s="16" t="s">
        <v>83</v>
      </c>
      <c r="AY197" s="16" t="s">
        <v>169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6" t="s">
        <v>81</v>
      </c>
      <c r="BK197" s="184">
        <f>ROUND(I197*H197,2)</f>
        <v>0</v>
      </c>
      <c r="BL197" s="16" t="s">
        <v>125</v>
      </c>
      <c r="BM197" s="16" t="s">
        <v>2640</v>
      </c>
    </row>
    <row r="198" spans="2:65" s="1" customFormat="1" ht="16.5" customHeight="1">
      <c r="B198" s="33"/>
      <c r="C198" s="173" t="s">
        <v>554</v>
      </c>
      <c r="D198" s="173" t="s">
        <v>172</v>
      </c>
      <c r="E198" s="174" t="s">
        <v>2641</v>
      </c>
      <c r="F198" s="175" t="s">
        <v>2642</v>
      </c>
      <c r="G198" s="176" t="s">
        <v>546</v>
      </c>
      <c r="H198" s="249"/>
      <c r="I198" s="178"/>
      <c r="J198" s="179">
        <f>ROUND(I198*H198,2)</f>
        <v>0</v>
      </c>
      <c r="K198" s="175" t="s">
        <v>176</v>
      </c>
      <c r="L198" s="37"/>
      <c r="M198" s="180" t="s">
        <v>1</v>
      </c>
      <c r="N198" s="181" t="s">
        <v>44</v>
      </c>
      <c r="O198" s="59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AR198" s="16" t="s">
        <v>125</v>
      </c>
      <c r="AT198" s="16" t="s">
        <v>172</v>
      </c>
      <c r="AU198" s="16" t="s">
        <v>83</v>
      </c>
      <c r="AY198" s="16" t="s">
        <v>169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6" t="s">
        <v>81</v>
      </c>
      <c r="BK198" s="184">
        <f>ROUND(I198*H198,2)</f>
        <v>0</v>
      </c>
      <c r="BL198" s="16" t="s">
        <v>125</v>
      </c>
      <c r="BM198" s="16" t="s">
        <v>2643</v>
      </c>
    </row>
    <row r="199" spans="2:65" s="10" customFormat="1" ht="22.9" customHeight="1">
      <c r="B199" s="157"/>
      <c r="C199" s="158"/>
      <c r="D199" s="159" t="s">
        <v>72</v>
      </c>
      <c r="E199" s="171" t="s">
        <v>1044</v>
      </c>
      <c r="F199" s="171" t="s">
        <v>1045</v>
      </c>
      <c r="G199" s="158"/>
      <c r="H199" s="158"/>
      <c r="I199" s="161"/>
      <c r="J199" s="172">
        <f>BK199</f>
        <v>0</v>
      </c>
      <c r="K199" s="158"/>
      <c r="L199" s="163"/>
      <c r="M199" s="164"/>
      <c r="N199" s="165"/>
      <c r="O199" s="165"/>
      <c r="P199" s="166">
        <f>SUM(P200:P202)</f>
        <v>0</v>
      </c>
      <c r="Q199" s="165"/>
      <c r="R199" s="166">
        <f>SUM(R200:R202)</f>
        <v>1.755E-2</v>
      </c>
      <c r="S199" s="165"/>
      <c r="T199" s="167">
        <f>SUM(T200:T202)</f>
        <v>0</v>
      </c>
      <c r="AR199" s="168" t="s">
        <v>83</v>
      </c>
      <c r="AT199" s="169" t="s">
        <v>72</v>
      </c>
      <c r="AU199" s="169" t="s">
        <v>81</v>
      </c>
      <c r="AY199" s="168" t="s">
        <v>169</v>
      </c>
      <c r="BK199" s="170">
        <f>SUM(BK200:BK202)</f>
        <v>0</v>
      </c>
    </row>
    <row r="200" spans="2:65" s="1" customFormat="1" ht="16.5" customHeight="1">
      <c r="B200" s="33"/>
      <c r="C200" s="173" t="s">
        <v>559</v>
      </c>
      <c r="D200" s="173" t="s">
        <v>172</v>
      </c>
      <c r="E200" s="174" t="s">
        <v>2644</v>
      </c>
      <c r="F200" s="175" t="s">
        <v>2645</v>
      </c>
      <c r="G200" s="176" t="s">
        <v>2646</v>
      </c>
      <c r="H200" s="177">
        <v>116</v>
      </c>
      <c r="I200" s="178"/>
      <c r="J200" s="179">
        <f>ROUND(I200*H200,2)</f>
        <v>0</v>
      </c>
      <c r="K200" s="175" t="s">
        <v>1</v>
      </c>
      <c r="L200" s="37"/>
      <c r="M200" s="180" t="s">
        <v>1</v>
      </c>
      <c r="N200" s="181" t="s">
        <v>44</v>
      </c>
      <c r="O200" s="59"/>
      <c r="P200" s="182">
        <f>O200*H200</f>
        <v>0</v>
      </c>
      <c r="Q200" s="182">
        <v>1.4999999999999999E-4</v>
      </c>
      <c r="R200" s="182">
        <f>Q200*H200</f>
        <v>1.7399999999999999E-2</v>
      </c>
      <c r="S200" s="182">
        <v>0</v>
      </c>
      <c r="T200" s="183">
        <f>S200*H200</f>
        <v>0</v>
      </c>
      <c r="AR200" s="16" t="s">
        <v>125</v>
      </c>
      <c r="AT200" s="16" t="s">
        <v>172</v>
      </c>
      <c r="AU200" s="16" t="s">
        <v>83</v>
      </c>
      <c r="AY200" s="16" t="s">
        <v>169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6" t="s">
        <v>81</v>
      </c>
      <c r="BK200" s="184">
        <f>ROUND(I200*H200,2)</f>
        <v>0</v>
      </c>
      <c r="BL200" s="16" t="s">
        <v>125</v>
      </c>
      <c r="BM200" s="16" t="s">
        <v>2647</v>
      </c>
    </row>
    <row r="201" spans="2:65" s="1" customFormat="1" ht="22.5" customHeight="1">
      <c r="B201" s="33"/>
      <c r="C201" s="173" t="s">
        <v>565</v>
      </c>
      <c r="D201" s="173" t="s">
        <v>172</v>
      </c>
      <c r="E201" s="174" t="s">
        <v>2648</v>
      </c>
      <c r="F201" s="175" t="s">
        <v>2649</v>
      </c>
      <c r="G201" s="176" t="s">
        <v>444</v>
      </c>
      <c r="H201" s="177">
        <v>1</v>
      </c>
      <c r="I201" s="178"/>
      <c r="J201" s="179">
        <f>ROUND(I201*H201,2)</f>
        <v>0</v>
      </c>
      <c r="K201" s="175" t="s">
        <v>1</v>
      </c>
      <c r="L201" s="37"/>
      <c r="M201" s="180" t="s">
        <v>1</v>
      </c>
      <c r="N201" s="181" t="s">
        <v>44</v>
      </c>
      <c r="O201" s="59"/>
      <c r="P201" s="182">
        <f>O201*H201</f>
        <v>0</v>
      </c>
      <c r="Q201" s="182">
        <v>1.4999999999999999E-4</v>
      </c>
      <c r="R201" s="182">
        <f>Q201*H201</f>
        <v>1.4999999999999999E-4</v>
      </c>
      <c r="S201" s="182">
        <v>0</v>
      </c>
      <c r="T201" s="183">
        <f>S201*H201</f>
        <v>0</v>
      </c>
      <c r="AR201" s="16" t="s">
        <v>125</v>
      </c>
      <c r="AT201" s="16" t="s">
        <v>172</v>
      </c>
      <c r="AU201" s="16" t="s">
        <v>83</v>
      </c>
      <c r="AY201" s="16" t="s">
        <v>169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6" t="s">
        <v>81</v>
      </c>
      <c r="BK201" s="184">
        <f>ROUND(I201*H201,2)</f>
        <v>0</v>
      </c>
      <c r="BL201" s="16" t="s">
        <v>125</v>
      </c>
      <c r="BM201" s="16" t="s">
        <v>2650</v>
      </c>
    </row>
    <row r="202" spans="2:65" s="1" customFormat="1" ht="16.5" customHeight="1">
      <c r="B202" s="33"/>
      <c r="C202" s="173" t="s">
        <v>570</v>
      </c>
      <c r="D202" s="173" t="s">
        <v>172</v>
      </c>
      <c r="E202" s="174" t="s">
        <v>1059</v>
      </c>
      <c r="F202" s="175" t="s">
        <v>1060</v>
      </c>
      <c r="G202" s="176" t="s">
        <v>546</v>
      </c>
      <c r="H202" s="249"/>
      <c r="I202" s="178"/>
      <c r="J202" s="179">
        <f>ROUND(I202*H202,2)</f>
        <v>0</v>
      </c>
      <c r="K202" s="175" t="s">
        <v>176</v>
      </c>
      <c r="L202" s="37"/>
      <c r="M202" s="213" t="s">
        <v>1</v>
      </c>
      <c r="N202" s="214" t="s">
        <v>44</v>
      </c>
      <c r="O202" s="188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AR202" s="16" t="s">
        <v>125</v>
      </c>
      <c r="AT202" s="16" t="s">
        <v>172</v>
      </c>
      <c r="AU202" s="16" t="s">
        <v>83</v>
      </c>
      <c r="AY202" s="16" t="s">
        <v>169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6" t="s">
        <v>81</v>
      </c>
      <c r="BK202" s="184">
        <f>ROUND(I202*H202,2)</f>
        <v>0</v>
      </c>
      <c r="BL202" s="16" t="s">
        <v>125</v>
      </c>
      <c r="BM202" s="16" t="s">
        <v>2651</v>
      </c>
    </row>
    <row r="203" spans="2:65" s="1" customFormat="1" ht="6.95" customHeight="1">
      <c r="B203" s="45"/>
      <c r="C203" s="46"/>
      <c r="D203" s="46"/>
      <c r="E203" s="46"/>
      <c r="F203" s="46"/>
      <c r="G203" s="46"/>
      <c r="H203" s="46"/>
      <c r="I203" s="124"/>
      <c r="J203" s="46"/>
      <c r="K203" s="46"/>
      <c r="L203" s="37"/>
    </row>
  </sheetData>
  <sheetProtection algorithmName="SHA-512" hashValue="WyVmFL+qfqnijxerWLtq5VogP2kBk7YDc9jUBJGOOwOJu6/WIOU/YVztSJ9xpzHMqqfbOMa6TbonLtdLSJLWPA==" saltValue="9IODrPaugXZdv4X95TAjpGb9QUWFn3hSWpU+W9DWWTLbtiO+cL7KixfW2xAjrg8bJ6iRsnDSTwPPUfOpYQOSGg==" spinCount="100000" sheet="1" objects="1" scenarios="1" formatColumns="0" formatRows="0" autoFilter="0"/>
  <autoFilter ref="C95:K202" xr:uid="{00000000-0009-0000-0000-000010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rowBreaks count="2" manualBreakCount="2">
    <brk id="123" min="2" max="10" man="1"/>
    <brk id="198" min="2" max="10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M146"/>
  <sheetViews>
    <sheetView showGridLines="0" view="pageBreakPreview" topLeftCell="A125" zoomScaleNormal="100" zoomScaleSheetLayoutView="100" workbookViewId="0">
      <selection activeCell="F118" sqref="F11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130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2652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ROUND(J88,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ROUND((SUM(BE88:BE145)),  2)</f>
        <v>0</v>
      </c>
      <c r="I33" s="113">
        <v>0.21</v>
      </c>
      <c r="J33" s="112">
        <f>ROUND(((SUM(BE88:BE145))*I33),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ROUND((SUM(BF88:BF145)),  2)</f>
        <v>0</v>
      </c>
      <c r="I34" s="113">
        <v>0.15</v>
      </c>
      <c r="J34" s="112">
        <f>ROUND(((SUM(BF88:BF145))*I34),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ROUND((SUM(BG88:BG145)),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ROUND((SUM(BH88:BH145)),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ROUND((SUM(BI88:BI145)),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17 - SO 11 - VEŘEJNÉ OSVĚTLENÍ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J88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J89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J90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J105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249</v>
      </c>
      <c r="E63" s="143"/>
      <c r="F63" s="143"/>
      <c r="G63" s="143"/>
      <c r="H63" s="143"/>
      <c r="I63" s="144"/>
      <c r="J63" s="145">
        <f>J109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192</v>
      </c>
      <c r="E64" s="143"/>
      <c r="F64" s="143"/>
      <c r="G64" s="143"/>
      <c r="H64" s="143"/>
      <c r="I64" s="144"/>
      <c r="J64" s="145">
        <f>J111</f>
        <v>0</v>
      </c>
      <c r="K64" s="141"/>
      <c r="L64" s="146"/>
    </row>
    <row r="65" spans="2:12" s="7" customFormat="1" ht="24.95" customHeight="1">
      <c r="B65" s="133"/>
      <c r="C65" s="134"/>
      <c r="D65" s="135" t="s">
        <v>251</v>
      </c>
      <c r="E65" s="136"/>
      <c r="F65" s="136"/>
      <c r="G65" s="136"/>
      <c r="H65" s="136"/>
      <c r="I65" s="137"/>
      <c r="J65" s="138">
        <f>J115</f>
        <v>0</v>
      </c>
      <c r="K65" s="134"/>
      <c r="L65" s="139"/>
    </row>
    <row r="66" spans="2:12" s="8" customFormat="1" ht="19.899999999999999" customHeight="1">
      <c r="B66" s="140"/>
      <c r="C66" s="141"/>
      <c r="D66" s="142" t="s">
        <v>2653</v>
      </c>
      <c r="E66" s="143"/>
      <c r="F66" s="143"/>
      <c r="G66" s="143"/>
      <c r="H66" s="143"/>
      <c r="I66" s="144"/>
      <c r="J66" s="145">
        <f>J116</f>
        <v>0</v>
      </c>
      <c r="K66" s="141"/>
      <c r="L66" s="146"/>
    </row>
    <row r="67" spans="2:12" s="8" customFormat="1" ht="19.899999999999999" customHeight="1">
      <c r="B67" s="140"/>
      <c r="C67" s="141"/>
      <c r="D67" s="142" t="s">
        <v>2654</v>
      </c>
      <c r="E67" s="143"/>
      <c r="F67" s="143"/>
      <c r="G67" s="143"/>
      <c r="H67" s="143"/>
      <c r="I67" s="144"/>
      <c r="J67" s="145">
        <f>J126</f>
        <v>0</v>
      </c>
      <c r="K67" s="141"/>
      <c r="L67" s="146"/>
    </row>
    <row r="68" spans="2:12" s="8" customFormat="1" ht="19.899999999999999" customHeight="1">
      <c r="B68" s="140"/>
      <c r="C68" s="141"/>
      <c r="D68" s="142" t="s">
        <v>1545</v>
      </c>
      <c r="E68" s="143"/>
      <c r="F68" s="143"/>
      <c r="G68" s="143"/>
      <c r="H68" s="143"/>
      <c r="I68" s="144"/>
      <c r="J68" s="145">
        <f>J143</f>
        <v>0</v>
      </c>
      <c r="K68" s="141"/>
      <c r="L68" s="146"/>
    </row>
    <row r="69" spans="2:12" s="1" customFormat="1" ht="21.75" customHeight="1">
      <c r="B69" s="33"/>
      <c r="C69" s="34"/>
      <c r="D69" s="34"/>
      <c r="E69" s="34"/>
      <c r="F69" s="34"/>
      <c r="G69" s="34"/>
      <c r="H69" s="34"/>
      <c r="I69" s="102"/>
      <c r="J69" s="34"/>
      <c r="K69" s="34"/>
      <c r="L69" s="37"/>
    </row>
    <row r="70" spans="2:12" s="1" customFormat="1" ht="6.95" customHeight="1">
      <c r="B70" s="45"/>
      <c r="C70" s="46"/>
      <c r="D70" s="46"/>
      <c r="E70" s="46"/>
      <c r="F70" s="46"/>
      <c r="G70" s="46"/>
      <c r="H70" s="46"/>
      <c r="I70" s="124"/>
      <c r="J70" s="46"/>
      <c r="K70" s="46"/>
      <c r="L70" s="37"/>
    </row>
    <row r="74" spans="2:12" s="1" customFormat="1" ht="6.95" customHeight="1">
      <c r="B74" s="47"/>
      <c r="C74" s="48"/>
      <c r="D74" s="48"/>
      <c r="E74" s="48"/>
      <c r="F74" s="48"/>
      <c r="G74" s="48"/>
      <c r="H74" s="48"/>
      <c r="I74" s="127"/>
      <c r="J74" s="48"/>
      <c r="K74" s="48"/>
      <c r="L74" s="37"/>
    </row>
    <row r="75" spans="2:12" s="1" customFormat="1" ht="24.95" customHeight="1">
      <c r="B75" s="33"/>
      <c r="C75" s="22" t="s">
        <v>153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6.95" customHeight="1">
      <c r="B76" s="33"/>
      <c r="C76" s="34"/>
      <c r="D76" s="34"/>
      <c r="E76" s="34"/>
      <c r="F76" s="34"/>
      <c r="G76" s="34"/>
      <c r="H76" s="34"/>
      <c r="I76" s="102"/>
      <c r="J76" s="34"/>
      <c r="K76" s="34"/>
      <c r="L76" s="37"/>
    </row>
    <row r="77" spans="2:12" s="1" customFormat="1" ht="12" customHeight="1">
      <c r="B77" s="33"/>
      <c r="C77" s="28" t="s">
        <v>16</v>
      </c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6.5" customHeight="1">
      <c r="B78" s="33"/>
      <c r="C78" s="34"/>
      <c r="D78" s="34"/>
      <c r="E78" s="299" t="str">
        <f>E7</f>
        <v>Hasičská zbrojnice s manipulačním prostorem a moderní zázemí technických služeb obce Líbeznice</v>
      </c>
      <c r="F78" s="300"/>
      <c r="G78" s="300"/>
      <c r="H78" s="300"/>
      <c r="I78" s="102"/>
      <c r="J78" s="34"/>
      <c r="K78" s="34"/>
      <c r="L78" s="37"/>
    </row>
    <row r="79" spans="2:12" s="1" customFormat="1" ht="12" customHeight="1">
      <c r="B79" s="33"/>
      <c r="C79" s="28" t="s">
        <v>143</v>
      </c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6.5" customHeight="1">
      <c r="B80" s="33"/>
      <c r="C80" s="34"/>
      <c r="D80" s="34"/>
      <c r="E80" s="271" t="str">
        <f>E9</f>
        <v>17 - SO 11 - VEŘEJNÉ OSVĚTLENÍ</v>
      </c>
      <c r="F80" s="270"/>
      <c r="G80" s="270"/>
      <c r="H80" s="270"/>
      <c r="I80" s="102"/>
      <c r="J80" s="34"/>
      <c r="K80" s="34"/>
      <c r="L80" s="37"/>
    </row>
    <row r="81" spans="2:65" s="1" customFormat="1" ht="6.95" customHeight="1">
      <c r="B81" s="33"/>
      <c r="C81" s="34"/>
      <c r="D81" s="34"/>
      <c r="E81" s="34"/>
      <c r="F81" s="34"/>
      <c r="G81" s="34"/>
      <c r="H81" s="34"/>
      <c r="I81" s="102"/>
      <c r="J81" s="34"/>
      <c r="K81" s="34"/>
      <c r="L81" s="37"/>
    </row>
    <row r="82" spans="2:65" s="1" customFormat="1" ht="12" customHeight="1">
      <c r="B82" s="33"/>
      <c r="C82" s="28" t="s">
        <v>22</v>
      </c>
      <c r="D82" s="34"/>
      <c r="E82" s="34"/>
      <c r="F82" s="26" t="str">
        <f>F12</f>
        <v>k.ú. Líbeznice</v>
      </c>
      <c r="G82" s="34"/>
      <c r="H82" s="34"/>
      <c r="I82" s="103" t="s">
        <v>24</v>
      </c>
      <c r="J82" s="54" t="str">
        <f>IF(J12="","",J12)</f>
        <v>30. 10. 2018</v>
      </c>
      <c r="K82" s="34"/>
      <c r="L82" s="37"/>
    </row>
    <row r="83" spans="2:65" s="1" customFormat="1" ht="6.95" customHeight="1">
      <c r="B83" s="33"/>
      <c r="C83" s="34"/>
      <c r="D83" s="34"/>
      <c r="E83" s="34"/>
      <c r="F83" s="34"/>
      <c r="G83" s="34"/>
      <c r="H83" s="34"/>
      <c r="I83" s="102"/>
      <c r="J83" s="34"/>
      <c r="K83" s="34"/>
      <c r="L83" s="37"/>
    </row>
    <row r="84" spans="2:65" s="1" customFormat="1" ht="13.7" customHeight="1">
      <c r="B84" s="33"/>
      <c r="C84" s="28" t="s">
        <v>26</v>
      </c>
      <c r="D84" s="34"/>
      <c r="E84" s="34"/>
      <c r="F84" s="26" t="str">
        <f>E15</f>
        <v>Obec Líbeznice</v>
      </c>
      <c r="G84" s="34"/>
      <c r="H84" s="34"/>
      <c r="I84" s="103" t="s">
        <v>32</v>
      </c>
      <c r="J84" s="31" t="str">
        <f>E21</f>
        <v>Atelier RENO spol.s.r.o.</v>
      </c>
      <c r="K84" s="34"/>
      <c r="L84" s="37"/>
    </row>
    <row r="85" spans="2:65" s="1" customFormat="1" ht="13.7" customHeight="1">
      <c r="B85" s="33"/>
      <c r="C85" s="28" t="s">
        <v>30</v>
      </c>
      <c r="D85" s="34"/>
      <c r="E85" s="34"/>
      <c r="F85" s="26" t="str">
        <f>IF(E18="","",E18)</f>
        <v>Vyplň údaj</v>
      </c>
      <c r="G85" s="34"/>
      <c r="H85" s="34"/>
      <c r="I85" s="103" t="s">
        <v>35</v>
      </c>
      <c r="J85" s="31" t="str">
        <f>E24</f>
        <v>Vladimír Mrázek</v>
      </c>
      <c r="K85" s="34"/>
      <c r="L85" s="37"/>
    </row>
    <row r="86" spans="2:65" s="1" customFormat="1" ht="10.35" customHeight="1">
      <c r="B86" s="33"/>
      <c r="C86" s="34"/>
      <c r="D86" s="34"/>
      <c r="E86" s="34"/>
      <c r="F86" s="34"/>
      <c r="G86" s="34"/>
      <c r="H86" s="34"/>
      <c r="I86" s="102"/>
      <c r="J86" s="34"/>
      <c r="K86" s="34"/>
      <c r="L86" s="37"/>
    </row>
    <row r="87" spans="2:65" s="9" customFormat="1" ht="29.25" customHeight="1">
      <c r="B87" s="147"/>
      <c r="C87" s="148" t="s">
        <v>154</v>
      </c>
      <c r="D87" s="149" t="s">
        <v>58</v>
      </c>
      <c r="E87" s="149" t="s">
        <v>54</v>
      </c>
      <c r="F87" s="149" t="s">
        <v>55</v>
      </c>
      <c r="G87" s="149" t="s">
        <v>155</v>
      </c>
      <c r="H87" s="149" t="s">
        <v>156</v>
      </c>
      <c r="I87" s="150" t="s">
        <v>157</v>
      </c>
      <c r="J87" s="149" t="s">
        <v>147</v>
      </c>
      <c r="K87" s="151" t="s">
        <v>158</v>
      </c>
      <c r="L87" s="152"/>
      <c r="M87" s="63" t="s">
        <v>1</v>
      </c>
      <c r="N87" s="64" t="s">
        <v>43</v>
      </c>
      <c r="O87" s="64" t="s">
        <v>159</v>
      </c>
      <c r="P87" s="64" t="s">
        <v>160</v>
      </c>
      <c r="Q87" s="64" t="s">
        <v>161</v>
      </c>
      <c r="R87" s="64" t="s">
        <v>162</v>
      </c>
      <c r="S87" s="64" t="s">
        <v>163</v>
      </c>
      <c r="T87" s="65" t="s">
        <v>164</v>
      </c>
    </row>
    <row r="88" spans="2:65" s="1" customFormat="1" ht="22.9" customHeight="1">
      <c r="B88" s="33"/>
      <c r="C88" s="70" t="s">
        <v>165</v>
      </c>
      <c r="D88" s="34"/>
      <c r="E88" s="34"/>
      <c r="F88" s="34"/>
      <c r="G88" s="34"/>
      <c r="H88" s="34"/>
      <c r="I88" s="102"/>
      <c r="J88" s="153">
        <f>BK88</f>
        <v>0</v>
      </c>
      <c r="K88" s="34"/>
      <c r="L88" s="37"/>
      <c r="M88" s="66"/>
      <c r="N88" s="67"/>
      <c r="O88" s="67"/>
      <c r="P88" s="154">
        <f>P89+P115</f>
        <v>0</v>
      </c>
      <c r="Q88" s="67"/>
      <c r="R88" s="154">
        <f>R89+R115</f>
        <v>7.6350000000000001E-2</v>
      </c>
      <c r="S88" s="67"/>
      <c r="T88" s="155">
        <f>T89+T115</f>
        <v>2</v>
      </c>
      <c r="AT88" s="16" t="s">
        <v>72</v>
      </c>
      <c r="AU88" s="16" t="s">
        <v>149</v>
      </c>
      <c r="BK88" s="156">
        <f>BK89+BK115</f>
        <v>0</v>
      </c>
    </row>
    <row r="89" spans="2:65" s="10" customFormat="1" ht="25.9" customHeight="1">
      <c r="B89" s="157"/>
      <c r="C89" s="158"/>
      <c r="D89" s="159" t="s">
        <v>72</v>
      </c>
      <c r="E89" s="160" t="s">
        <v>193</v>
      </c>
      <c r="F89" s="160" t="s">
        <v>194</v>
      </c>
      <c r="G89" s="158"/>
      <c r="H89" s="158"/>
      <c r="I89" s="161"/>
      <c r="J89" s="162">
        <f>BK89</f>
        <v>0</v>
      </c>
      <c r="K89" s="158"/>
      <c r="L89" s="163"/>
      <c r="M89" s="164"/>
      <c r="N89" s="165"/>
      <c r="O89" s="165"/>
      <c r="P89" s="166">
        <f>P90+P105+P109+P111</f>
        <v>0</v>
      </c>
      <c r="Q89" s="165"/>
      <c r="R89" s="166">
        <f>R90+R105+R109+R111</f>
        <v>3.4999999999999994E-4</v>
      </c>
      <c r="S89" s="165"/>
      <c r="T89" s="167">
        <f>T90+T105+T109+T111</f>
        <v>2</v>
      </c>
      <c r="AR89" s="168" t="s">
        <v>81</v>
      </c>
      <c r="AT89" s="169" t="s">
        <v>72</v>
      </c>
      <c r="AU89" s="169" t="s">
        <v>73</v>
      </c>
      <c r="AY89" s="168" t="s">
        <v>169</v>
      </c>
      <c r="BK89" s="170">
        <f>BK90+BK105+BK109+BK111</f>
        <v>0</v>
      </c>
    </row>
    <row r="90" spans="2:65" s="10" customFormat="1" ht="22.9" customHeight="1">
      <c r="B90" s="157"/>
      <c r="C90" s="158"/>
      <c r="D90" s="159" t="s">
        <v>72</v>
      </c>
      <c r="E90" s="171" t="s">
        <v>81</v>
      </c>
      <c r="F90" s="171" t="s">
        <v>195</v>
      </c>
      <c r="G90" s="158"/>
      <c r="H90" s="158"/>
      <c r="I90" s="161"/>
      <c r="J90" s="172">
        <f>BK90</f>
        <v>0</v>
      </c>
      <c r="K90" s="158"/>
      <c r="L90" s="163"/>
      <c r="M90" s="164"/>
      <c r="N90" s="165"/>
      <c r="O90" s="165"/>
      <c r="P90" s="166">
        <f>SUM(P91:P104)</f>
        <v>0</v>
      </c>
      <c r="Q90" s="165"/>
      <c r="R90" s="166">
        <f>SUM(R91:R104)</f>
        <v>0</v>
      </c>
      <c r="S90" s="165"/>
      <c r="T90" s="167">
        <f>SUM(T91:T104)</f>
        <v>0</v>
      </c>
      <c r="AR90" s="168" t="s">
        <v>81</v>
      </c>
      <c r="AT90" s="169" t="s">
        <v>72</v>
      </c>
      <c r="AU90" s="169" t="s">
        <v>81</v>
      </c>
      <c r="AY90" s="168" t="s">
        <v>169</v>
      </c>
      <c r="BK90" s="170">
        <f>SUM(BK91:BK104)</f>
        <v>0</v>
      </c>
    </row>
    <row r="91" spans="2:65" s="1" customFormat="1" ht="16.5" customHeight="1">
      <c r="B91" s="33"/>
      <c r="C91" s="173" t="s">
        <v>81</v>
      </c>
      <c r="D91" s="173" t="s">
        <v>172</v>
      </c>
      <c r="E91" s="174" t="s">
        <v>2655</v>
      </c>
      <c r="F91" s="175" t="s">
        <v>2656</v>
      </c>
      <c r="G91" s="176" t="s">
        <v>208</v>
      </c>
      <c r="H91" s="177">
        <v>1</v>
      </c>
      <c r="I91" s="178"/>
      <c r="J91" s="179">
        <f>ROUND(I91*H91,2)</f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6" t="s">
        <v>81</v>
      </c>
      <c r="BK91" s="184">
        <f>ROUND(I91*H91,2)</f>
        <v>0</v>
      </c>
      <c r="BL91" s="16" t="s">
        <v>199</v>
      </c>
      <c r="BM91" s="16" t="s">
        <v>2657</v>
      </c>
    </row>
    <row r="92" spans="2:65" s="1" customFormat="1" ht="16.5" customHeight="1">
      <c r="B92" s="33"/>
      <c r="C92" s="173" t="s">
        <v>83</v>
      </c>
      <c r="D92" s="173" t="s">
        <v>172</v>
      </c>
      <c r="E92" s="174" t="s">
        <v>2658</v>
      </c>
      <c r="F92" s="175" t="s">
        <v>2659</v>
      </c>
      <c r="G92" s="176" t="s">
        <v>208</v>
      </c>
      <c r="H92" s="177">
        <v>1</v>
      </c>
      <c r="I92" s="178"/>
      <c r="J92" s="179">
        <f>ROUND(I92*H92,2)</f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6" t="s">
        <v>81</v>
      </c>
      <c r="BK92" s="184">
        <f>ROUND(I92*H92,2)</f>
        <v>0</v>
      </c>
      <c r="BL92" s="16" t="s">
        <v>199</v>
      </c>
      <c r="BM92" s="16" t="s">
        <v>2660</v>
      </c>
    </row>
    <row r="93" spans="2:65" s="1" customFormat="1" ht="16.5" customHeight="1">
      <c r="B93" s="33"/>
      <c r="C93" s="173" t="s">
        <v>184</v>
      </c>
      <c r="D93" s="173" t="s">
        <v>172</v>
      </c>
      <c r="E93" s="174" t="s">
        <v>1158</v>
      </c>
      <c r="F93" s="175" t="s">
        <v>1159</v>
      </c>
      <c r="G93" s="176" t="s">
        <v>208</v>
      </c>
      <c r="H93" s="177">
        <v>1.75</v>
      </c>
      <c r="I93" s="178"/>
      <c r="J93" s="179">
        <f>ROUND(I93*H93,2)</f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6" t="s">
        <v>81</v>
      </c>
      <c r="BK93" s="184">
        <f>ROUND(I93*H93,2)</f>
        <v>0</v>
      </c>
      <c r="BL93" s="16" t="s">
        <v>199</v>
      </c>
      <c r="BM93" s="16" t="s">
        <v>2661</v>
      </c>
    </row>
    <row r="94" spans="2:65" s="11" customFormat="1" ht="11.25">
      <c r="B94" s="190"/>
      <c r="C94" s="191"/>
      <c r="D94" s="185" t="s">
        <v>201</v>
      </c>
      <c r="E94" s="192" t="s">
        <v>1</v>
      </c>
      <c r="F94" s="193" t="s">
        <v>2662</v>
      </c>
      <c r="G94" s="191"/>
      <c r="H94" s="194">
        <v>1.75</v>
      </c>
      <c r="I94" s="195"/>
      <c r="J94" s="191"/>
      <c r="K94" s="191"/>
      <c r="L94" s="196"/>
      <c r="M94" s="197"/>
      <c r="N94" s="198"/>
      <c r="O94" s="198"/>
      <c r="P94" s="198"/>
      <c r="Q94" s="198"/>
      <c r="R94" s="198"/>
      <c r="S94" s="198"/>
      <c r="T94" s="199"/>
      <c r="AT94" s="200" t="s">
        <v>201</v>
      </c>
      <c r="AU94" s="200" t="s">
        <v>83</v>
      </c>
      <c r="AV94" s="11" t="s">
        <v>83</v>
      </c>
      <c r="AW94" s="11" t="s">
        <v>34</v>
      </c>
      <c r="AX94" s="11" t="s">
        <v>81</v>
      </c>
      <c r="AY94" s="200" t="s">
        <v>169</v>
      </c>
    </row>
    <row r="95" spans="2:65" s="1" customFormat="1" ht="16.5" customHeight="1">
      <c r="B95" s="33"/>
      <c r="C95" s="173" t="s">
        <v>199</v>
      </c>
      <c r="D95" s="173" t="s">
        <v>172</v>
      </c>
      <c r="E95" s="174" t="s">
        <v>1162</v>
      </c>
      <c r="F95" s="175" t="s">
        <v>1163</v>
      </c>
      <c r="G95" s="176" t="s">
        <v>208</v>
      </c>
      <c r="H95" s="177">
        <v>1.75</v>
      </c>
      <c r="I95" s="178"/>
      <c r="J95" s="179">
        <f>ROUND(I95*H95,2)</f>
        <v>0</v>
      </c>
      <c r="K95" s="175" t="s">
        <v>176</v>
      </c>
      <c r="L95" s="37"/>
      <c r="M95" s="180" t="s">
        <v>1</v>
      </c>
      <c r="N95" s="181" t="s">
        <v>44</v>
      </c>
      <c r="O95" s="59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6" t="s">
        <v>81</v>
      </c>
      <c r="BK95" s="184">
        <f>ROUND(I95*H95,2)</f>
        <v>0</v>
      </c>
      <c r="BL95" s="16" t="s">
        <v>199</v>
      </c>
      <c r="BM95" s="16" t="s">
        <v>2663</v>
      </c>
    </row>
    <row r="96" spans="2:65" s="1" customFormat="1" ht="16.5" customHeight="1">
      <c r="B96" s="33"/>
      <c r="C96" s="173" t="s">
        <v>168</v>
      </c>
      <c r="D96" s="173" t="s">
        <v>172</v>
      </c>
      <c r="E96" s="174" t="s">
        <v>282</v>
      </c>
      <c r="F96" s="175" t="s">
        <v>283</v>
      </c>
      <c r="G96" s="176" t="s">
        <v>208</v>
      </c>
      <c r="H96" s="177">
        <v>1.125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2664</v>
      </c>
    </row>
    <row r="97" spans="2:65" s="1" customFormat="1" ht="16.5" customHeight="1">
      <c r="B97" s="33"/>
      <c r="C97" s="173" t="s">
        <v>221</v>
      </c>
      <c r="D97" s="173" t="s">
        <v>172</v>
      </c>
      <c r="E97" s="174" t="s">
        <v>213</v>
      </c>
      <c r="F97" s="175" t="s">
        <v>214</v>
      </c>
      <c r="G97" s="176" t="s">
        <v>208</v>
      </c>
      <c r="H97" s="177">
        <v>1.625</v>
      </c>
      <c r="I97" s="178"/>
      <c r="J97" s="179">
        <f>ROUND(I97*H97,2)</f>
        <v>0</v>
      </c>
      <c r="K97" s="175" t="s">
        <v>176</v>
      </c>
      <c r="L97" s="37"/>
      <c r="M97" s="180" t="s">
        <v>1</v>
      </c>
      <c r="N97" s="181" t="s">
        <v>44</v>
      </c>
      <c r="O97" s="59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6" t="s">
        <v>81</v>
      </c>
      <c r="BK97" s="184">
        <f>ROUND(I97*H97,2)</f>
        <v>0</v>
      </c>
      <c r="BL97" s="16" t="s">
        <v>199</v>
      </c>
      <c r="BM97" s="16" t="s">
        <v>2665</v>
      </c>
    </row>
    <row r="98" spans="2:65" s="11" customFormat="1" ht="11.25">
      <c r="B98" s="190"/>
      <c r="C98" s="191"/>
      <c r="D98" s="185" t="s">
        <v>201</v>
      </c>
      <c r="E98" s="192" t="s">
        <v>1</v>
      </c>
      <c r="F98" s="193" t="s">
        <v>2666</v>
      </c>
      <c r="G98" s="191"/>
      <c r="H98" s="194">
        <v>1.625</v>
      </c>
      <c r="I98" s="195"/>
      <c r="J98" s="191"/>
      <c r="K98" s="191"/>
      <c r="L98" s="196"/>
      <c r="M98" s="197"/>
      <c r="N98" s="198"/>
      <c r="O98" s="198"/>
      <c r="P98" s="198"/>
      <c r="Q98" s="198"/>
      <c r="R98" s="198"/>
      <c r="S98" s="198"/>
      <c r="T98" s="199"/>
      <c r="AT98" s="200" t="s">
        <v>201</v>
      </c>
      <c r="AU98" s="200" t="s">
        <v>83</v>
      </c>
      <c r="AV98" s="11" t="s">
        <v>83</v>
      </c>
      <c r="AW98" s="11" t="s">
        <v>34</v>
      </c>
      <c r="AX98" s="11" t="s">
        <v>81</v>
      </c>
      <c r="AY98" s="200" t="s">
        <v>169</v>
      </c>
    </row>
    <row r="99" spans="2:65" s="1" customFormat="1" ht="16.5" customHeight="1">
      <c r="B99" s="33"/>
      <c r="C99" s="173" t="s">
        <v>229</v>
      </c>
      <c r="D99" s="173" t="s">
        <v>172</v>
      </c>
      <c r="E99" s="174" t="s">
        <v>287</v>
      </c>
      <c r="F99" s="175" t="s">
        <v>288</v>
      </c>
      <c r="G99" s="176" t="s">
        <v>208</v>
      </c>
      <c r="H99" s="177">
        <v>1.125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2667</v>
      </c>
    </row>
    <row r="100" spans="2:65" s="1" customFormat="1" ht="16.5" customHeight="1">
      <c r="B100" s="33"/>
      <c r="C100" s="173" t="s">
        <v>233</v>
      </c>
      <c r="D100" s="173" t="s">
        <v>172</v>
      </c>
      <c r="E100" s="174" t="s">
        <v>218</v>
      </c>
      <c r="F100" s="175" t="s">
        <v>219</v>
      </c>
      <c r="G100" s="176" t="s">
        <v>208</v>
      </c>
      <c r="H100" s="177">
        <v>1.625</v>
      </c>
      <c r="I100" s="178"/>
      <c r="J100" s="179">
        <f>ROUND(I100*H100,2)</f>
        <v>0</v>
      </c>
      <c r="K100" s="175" t="s">
        <v>176</v>
      </c>
      <c r="L100" s="37"/>
      <c r="M100" s="180" t="s">
        <v>1</v>
      </c>
      <c r="N100" s="181" t="s">
        <v>44</v>
      </c>
      <c r="O100" s="59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AR100" s="16" t="s">
        <v>199</v>
      </c>
      <c r="AT100" s="16" t="s">
        <v>172</v>
      </c>
      <c r="AU100" s="16" t="s">
        <v>83</v>
      </c>
      <c r="AY100" s="16" t="s">
        <v>169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6" t="s">
        <v>81</v>
      </c>
      <c r="BK100" s="184">
        <f>ROUND(I100*H100,2)</f>
        <v>0</v>
      </c>
      <c r="BL100" s="16" t="s">
        <v>199</v>
      </c>
      <c r="BM100" s="16" t="s">
        <v>2668</v>
      </c>
    </row>
    <row r="101" spans="2:65" s="1" customFormat="1" ht="16.5" customHeight="1">
      <c r="B101" s="33"/>
      <c r="C101" s="173" t="s">
        <v>237</v>
      </c>
      <c r="D101" s="173" t="s">
        <v>172</v>
      </c>
      <c r="E101" s="174" t="s">
        <v>222</v>
      </c>
      <c r="F101" s="175" t="s">
        <v>223</v>
      </c>
      <c r="G101" s="176" t="s">
        <v>224</v>
      </c>
      <c r="H101" s="177">
        <v>2.7629999999999999</v>
      </c>
      <c r="I101" s="178"/>
      <c r="J101" s="179">
        <f>ROUND(I101*H101,2)</f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2669</v>
      </c>
    </row>
    <row r="102" spans="2:65" s="11" customFormat="1" ht="11.25">
      <c r="B102" s="190"/>
      <c r="C102" s="191"/>
      <c r="D102" s="185" t="s">
        <v>201</v>
      </c>
      <c r="E102" s="192" t="s">
        <v>1</v>
      </c>
      <c r="F102" s="193" t="s">
        <v>2670</v>
      </c>
      <c r="G102" s="191"/>
      <c r="H102" s="194">
        <v>2.7629999999999999</v>
      </c>
      <c r="I102" s="195"/>
      <c r="J102" s="191"/>
      <c r="K102" s="191"/>
      <c r="L102" s="196"/>
      <c r="M102" s="197"/>
      <c r="N102" s="198"/>
      <c r="O102" s="198"/>
      <c r="P102" s="198"/>
      <c r="Q102" s="198"/>
      <c r="R102" s="198"/>
      <c r="S102" s="198"/>
      <c r="T102" s="199"/>
      <c r="AT102" s="200" t="s">
        <v>201</v>
      </c>
      <c r="AU102" s="200" t="s">
        <v>83</v>
      </c>
      <c r="AV102" s="11" t="s">
        <v>83</v>
      </c>
      <c r="AW102" s="11" t="s">
        <v>34</v>
      </c>
      <c r="AX102" s="11" t="s">
        <v>81</v>
      </c>
      <c r="AY102" s="200" t="s">
        <v>169</v>
      </c>
    </row>
    <row r="103" spans="2:65" s="1" customFormat="1" ht="16.5" customHeight="1">
      <c r="B103" s="33"/>
      <c r="C103" s="173" t="s">
        <v>108</v>
      </c>
      <c r="D103" s="173" t="s">
        <v>172</v>
      </c>
      <c r="E103" s="174" t="s">
        <v>293</v>
      </c>
      <c r="F103" s="175" t="s">
        <v>294</v>
      </c>
      <c r="G103" s="176" t="s">
        <v>208</v>
      </c>
      <c r="H103" s="177">
        <v>1.125</v>
      </c>
      <c r="I103" s="178"/>
      <c r="J103" s="179">
        <f>ROUND(I103*H103,2)</f>
        <v>0</v>
      </c>
      <c r="K103" s="175" t="s">
        <v>176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2671</v>
      </c>
    </row>
    <row r="104" spans="2:65" s="11" customFormat="1" ht="11.25">
      <c r="B104" s="190"/>
      <c r="C104" s="191"/>
      <c r="D104" s="185" t="s">
        <v>201</v>
      </c>
      <c r="E104" s="192" t="s">
        <v>1</v>
      </c>
      <c r="F104" s="193" t="s">
        <v>2672</v>
      </c>
      <c r="G104" s="191"/>
      <c r="H104" s="194">
        <v>1.125</v>
      </c>
      <c r="I104" s="195"/>
      <c r="J104" s="191"/>
      <c r="K104" s="191"/>
      <c r="L104" s="196"/>
      <c r="M104" s="197"/>
      <c r="N104" s="198"/>
      <c r="O104" s="198"/>
      <c r="P104" s="198"/>
      <c r="Q104" s="198"/>
      <c r="R104" s="198"/>
      <c r="S104" s="198"/>
      <c r="T104" s="199"/>
      <c r="AT104" s="200" t="s">
        <v>201</v>
      </c>
      <c r="AU104" s="200" t="s">
        <v>83</v>
      </c>
      <c r="AV104" s="11" t="s">
        <v>83</v>
      </c>
      <c r="AW104" s="11" t="s">
        <v>34</v>
      </c>
      <c r="AX104" s="11" t="s">
        <v>81</v>
      </c>
      <c r="AY104" s="200" t="s">
        <v>169</v>
      </c>
    </row>
    <row r="105" spans="2:65" s="10" customFormat="1" ht="22.9" customHeight="1">
      <c r="B105" s="157"/>
      <c r="C105" s="158"/>
      <c r="D105" s="159" t="s">
        <v>72</v>
      </c>
      <c r="E105" s="171" t="s">
        <v>199</v>
      </c>
      <c r="F105" s="171" t="s">
        <v>1173</v>
      </c>
      <c r="G105" s="158"/>
      <c r="H105" s="158"/>
      <c r="I105" s="161"/>
      <c r="J105" s="172">
        <f>BK105</f>
        <v>0</v>
      </c>
      <c r="K105" s="158"/>
      <c r="L105" s="163"/>
      <c r="M105" s="164"/>
      <c r="N105" s="165"/>
      <c r="O105" s="165"/>
      <c r="P105" s="166">
        <f>SUM(P106:P108)</f>
        <v>0</v>
      </c>
      <c r="Q105" s="165"/>
      <c r="R105" s="166">
        <f>SUM(R106:R108)</f>
        <v>3.4999999999999994E-4</v>
      </c>
      <c r="S105" s="165"/>
      <c r="T105" s="167">
        <f>SUM(T106:T108)</f>
        <v>0</v>
      </c>
      <c r="AR105" s="168" t="s">
        <v>81</v>
      </c>
      <c r="AT105" s="169" t="s">
        <v>72</v>
      </c>
      <c r="AU105" s="169" t="s">
        <v>81</v>
      </c>
      <c r="AY105" s="168" t="s">
        <v>169</v>
      </c>
      <c r="BK105" s="170">
        <f>SUM(BK106:BK108)</f>
        <v>0</v>
      </c>
    </row>
    <row r="106" spans="2:65" s="1" customFormat="1" ht="16.5" customHeight="1">
      <c r="B106" s="33"/>
      <c r="C106" s="173" t="s">
        <v>111</v>
      </c>
      <c r="D106" s="173" t="s">
        <v>172</v>
      </c>
      <c r="E106" s="174" t="s">
        <v>2393</v>
      </c>
      <c r="F106" s="175" t="s">
        <v>2394</v>
      </c>
      <c r="G106" s="176" t="s">
        <v>208</v>
      </c>
      <c r="H106" s="177">
        <v>0.625</v>
      </c>
      <c r="I106" s="178"/>
      <c r="J106" s="179">
        <f>ROUND(I106*H106,2)</f>
        <v>0</v>
      </c>
      <c r="K106" s="175" t="s">
        <v>1</v>
      </c>
      <c r="L106" s="37"/>
      <c r="M106" s="180" t="s">
        <v>1</v>
      </c>
      <c r="N106" s="181" t="s">
        <v>44</v>
      </c>
      <c r="O106" s="59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AR106" s="16" t="s">
        <v>199</v>
      </c>
      <c r="AT106" s="16" t="s">
        <v>172</v>
      </c>
      <c r="AU106" s="16" t="s">
        <v>83</v>
      </c>
      <c r="AY106" s="16" t="s">
        <v>169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81</v>
      </c>
      <c r="BK106" s="184">
        <f>ROUND(I106*H106,2)</f>
        <v>0</v>
      </c>
      <c r="BL106" s="16" t="s">
        <v>199</v>
      </c>
      <c r="BM106" s="16" t="s">
        <v>2673</v>
      </c>
    </row>
    <row r="107" spans="2:65" s="11" customFormat="1" ht="11.25">
      <c r="B107" s="190"/>
      <c r="C107" s="191"/>
      <c r="D107" s="185" t="s">
        <v>201</v>
      </c>
      <c r="E107" s="192" t="s">
        <v>1</v>
      </c>
      <c r="F107" s="193" t="s">
        <v>2674</v>
      </c>
      <c r="G107" s="191"/>
      <c r="H107" s="194">
        <v>0.625</v>
      </c>
      <c r="I107" s="195"/>
      <c r="J107" s="191"/>
      <c r="K107" s="191"/>
      <c r="L107" s="196"/>
      <c r="M107" s="197"/>
      <c r="N107" s="198"/>
      <c r="O107" s="198"/>
      <c r="P107" s="198"/>
      <c r="Q107" s="198"/>
      <c r="R107" s="198"/>
      <c r="S107" s="198"/>
      <c r="T107" s="199"/>
      <c r="AT107" s="200" t="s">
        <v>201</v>
      </c>
      <c r="AU107" s="200" t="s">
        <v>83</v>
      </c>
      <c r="AV107" s="11" t="s">
        <v>83</v>
      </c>
      <c r="AW107" s="11" t="s">
        <v>34</v>
      </c>
      <c r="AX107" s="11" t="s">
        <v>81</v>
      </c>
      <c r="AY107" s="200" t="s">
        <v>169</v>
      </c>
    </row>
    <row r="108" spans="2:65" s="1" customFormat="1" ht="16.5" customHeight="1">
      <c r="B108" s="33"/>
      <c r="C108" s="239" t="s">
        <v>114</v>
      </c>
      <c r="D108" s="239" t="s">
        <v>447</v>
      </c>
      <c r="E108" s="240" t="s">
        <v>2264</v>
      </c>
      <c r="F108" s="241" t="s">
        <v>2675</v>
      </c>
      <c r="G108" s="242" t="s">
        <v>301</v>
      </c>
      <c r="H108" s="243">
        <v>5</v>
      </c>
      <c r="I108" s="244"/>
      <c r="J108" s="245">
        <f>ROUND(I108*H108,2)</f>
        <v>0</v>
      </c>
      <c r="K108" s="241" t="s">
        <v>176</v>
      </c>
      <c r="L108" s="246"/>
      <c r="M108" s="247" t="s">
        <v>1</v>
      </c>
      <c r="N108" s="248" t="s">
        <v>44</v>
      </c>
      <c r="O108" s="59"/>
      <c r="P108" s="182">
        <f>O108*H108</f>
        <v>0</v>
      </c>
      <c r="Q108" s="182">
        <v>6.9999999999999994E-5</v>
      </c>
      <c r="R108" s="182">
        <f>Q108*H108</f>
        <v>3.4999999999999994E-4</v>
      </c>
      <c r="S108" s="182">
        <v>0</v>
      </c>
      <c r="T108" s="183">
        <f>S108*H108</f>
        <v>0</v>
      </c>
      <c r="AR108" s="16" t="s">
        <v>233</v>
      </c>
      <c r="AT108" s="16" t="s">
        <v>447</v>
      </c>
      <c r="AU108" s="16" t="s">
        <v>83</v>
      </c>
      <c r="AY108" s="16" t="s">
        <v>169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81</v>
      </c>
      <c r="BK108" s="184">
        <f>ROUND(I108*H108,2)</f>
        <v>0</v>
      </c>
      <c r="BL108" s="16" t="s">
        <v>199</v>
      </c>
      <c r="BM108" s="16" t="s">
        <v>2676</v>
      </c>
    </row>
    <row r="109" spans="2:65" s="10" customFormat="1" ht="22.9" customHeight="1">
      <c r="B109" s="157"/>
      <c r="C109" s="158"/>
      <c r="D109" s="159" t="s">
        <v>72</v>
      </c>
      <c r="E109" s="171" t="s">
        <v>237</v>
      </c>
      <c r="F109" s="171" t="s">
        <v>459</v>
      </c>
      <c r="G109" s="158"/>
      <c r="H109" s="158"/>
      <c r="I109" s="161"/>
      <c r="J109" s="172">
        <f>BK109</f>
        <v>0</v>
      </c>
      <c r="K109" s="158"/>
      <c r="L109" s="163"/>
      <c r="M109" s="164"/>
      <c r="N109" s="165"/>
      <c r="O109" s="165"/>
      <c r="P109" s="166">
        <f>P110</f>
        <v>0</v>
      </c>
      <c r="Q109" s="165"/>
      <c r="R109" s="166">
        <f>R110</f>
        <v>0</v>
      </c>
      <c r="S109" s="165"/>
      <c r="T109" s="167">
        <f>T110</f>
        <v>2</v>
      </c>
      <c r="AR109" s="168" t="s">
        <v>81</v>
      </c>
      <c r="AT109" s="169" t="s">
        <v>72</v>
      </c>
      <c r="AU109" s="169" t="s">
        <v>81</v>
      </c>
      <c r="AY109" s="168" t="s">
        <v>169</v>
      </c>
      <c r="BK109" s="170">
        <f>BK110</f>
        <v>0</v>
      </c>
    </row>
    <row r="110" spans="2:65" s="1" customFormat="1" ht="16.5" customHeight="1">
      <c r="B110" s="33"/>
      <c r="C110" s="173" t="s">
        <v>117</v>
      </c>
      <c r="D110" s="173" t="s">
        <v>172</v>
      </c>
      <c r="E110" s="174" t="s">
        <v>2677</v>
      </c>
      <c r="F110" s="175" t="s">
        <v>2678</v>
      </c>
      <c r="G110" s="176" t="s">
        <v>208</v>
      </c>
      <c r="H110" s="177">
        <v>1</v>
      </c>
      <c r="I110" s="178"/>
      <c r="J110" s="179">
        <f>ROUND(I110*H110,2)</f>
        <v>0</v>
      </c>
      <c r="K110" s="175" t="s">
        <v>176</v>
      </c>
      <c r="L110" s="37"/>
      <c r="M110" s="180" t="s">
        <v>1</v>
      </c>
      <c r="N110" s="181" t="s">
        <v>44</v>
      </c>
      <c r="O110" s="59"/>
      <c r="P110" s="182">
        <f>O110*H110</f>
        <v>0</v>
      </c>
      <c r="Q110" s="182">
        <v>0</v>
      </c>
      <c r="R110" s="182">
        <f>Q110*H110</f>
        <v>0</v>
      </c>
      <c r="S110" s="182">
        <v>2</v>
      </c>
      <c r="T110" s="183">
        <f>S110*H110</f>
        <v>2</v>
      </c>
      <c r="AR110" s="16" t="s">
        <v>199</v>
      </c>
      <c r="AT110" s="16" t="s">
        <v>172</v>
      </c>
      <c r="AU110" s="16" t="s">
        <v>83</v>
      </c>
      <c r="AY110" s="16" t="s">
        <v>169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6" t="s">
        <v>81</v>
      </c>
      <c r="BK110" s="184">
        <f>ROUND(I110*H110,2)</f>
        <v>0</v>
      </c>
      <c r="BL110" s="16" t="s">
        <v>199</v>
      </c>
      <c r="BM110" s="16" t="s">
        <v>2679</v>
      </c>
    </row>
    <row r="111" spans="2:65" s="10" customFormat="1" ht="22.9" customHeight="1">
      <c r="B111" s="157"/>
      <c r="C111" s="158"/>
      <c r="D111" s="159" t="s">
        <v>72</v>
      </c>
      <c r="E111" s="171" t="s">
        <v>227</v>
      </c>
      <c r="F111" s="171" t="s">
        <v>228</v>
      </c>
      <c r="G111" s="158"/>
      <c r="H111" s="158"/>
      <c r="I111" s="161"/>
      <c r="J111" s="172">
        <f>BK111</f>
        <v>0</v>
      </c>
      <c r="K111" s="158"/>
      <c r="L111" s="163"/>
      <c r="M111" s="164"/>
      <c r="N111" s="165"/>
      <c r="O111" s="165"/>
      <c r="P111" s="166">
        <f>SUM(P112:P114)</f>
        <v>0</v>
      </c>
      <c r="Q111" s="165"/>
      <c r="R111" s="166">
        <f>SUM(R112:R114)</f>
        <v>0</v>
      </c>
      <c r="S111" s="165"/>
      <c r="T111" s="167">
        <f>SUM(T112:T114)</f>
        <v>0</v>
      </c>
      <c r="AR111" s="168" t="s">
        <v>81</v>
      </c>
      <c r="AT111" s="169" t="s">
        <v>72</v>
      </c>
      <c r="AU111" s="169" t="s">
        <v>81</v>
      </c>
      <c r="AY111" s="168" t="s">
        <v>169</v>
      </c>
      <c r="BK111" s="170">
        <f>SUM(BK112:BK114)</f>
        <v>0</v>
      </c>
    </row>
    <row r="112" spans="2:65" s="1" customFormat="1" ht="16.5" customHeight="1">
      <c r="B112" s="33"/>
      <c r="C112" s="173" t="s">
        <v>120</v>
      </c>
      <c r="D112" s="173" t="s">
        <v>172</v>
      </c>
      <c r="E112" s="174" t="s">
        <v>230</v>
      </c>
      <c r="F112" s="175" t="s">
        <v>231</v>
      </c>
      <c r="G112" s="176" t="s">
        <v>224</v>
      </c>
      <c r="H112" s="177">
        <v>2</v>
      </c>
      <c r="I112" s="178"/>
      <c r="J112" s="179">
        <f>ROUND(I112*H112,2)</f>
        <v>0</v>
      </c>
      <c r="K112" s="175" t="s">
        <v>176</v>
      </c>
      <c r="L112" s="37"/>
      <c r="M112" s="180" t="s">
        <v>1</v>
      </c>
      <c r="N112" s="181" t="s">
        <v>44</v>
      </c>
      <c r="O112" s="59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AR112" s="16" t="s">
        <v>199</v>
      </c>
      <c r="AT112" s="16" t="s">
        <v>172</v>
      </c>
      <c r="AU112" s="16" t="s">
        <v>83</v>
      </c>
      <c r="AY112" s="16" t="s">
        <v>169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6" t="s">
        <v>81</v>
      </c>
      <c r="BK112" s="184">
        <f>ROUND(I112*H112,2)</f>
        <v>0</v>
      </c>
      <c r="BL112" s="16" t="s">
        <v>199</v>
      </c>
      <c r="BM112" s="16" t="s">
        <v>2680</v>
      </c>
    </row>
    <row r="113" spans="2:65" s="1" customFormat="1" ht="16.5" customHeight="1">
      <c r="B113" s="33"/>
      <c r="C113" s="173" t="s">
        <v>8</v>
      </c>
      <c r="D113" s="173" t="s">
        <v>172</v>
      </c>
      <c r="E113" s="174" t="s">
        <v>234</v>
      </c>
      <c r="F113" s="175" t="s">
        <v>2145</v>
      </c>
      <c r="G113" s="176" t="s">
        <v>224</v>
      </c>
      <c r="H113" s="177">
        <v>2</v>
      </c>
      <c r="I113" s="178"/>
      <c r="J113" s="179">
        <f>ROUND(I113*H113,2)</f>
        <v>0</v>
      </c>
      <c r="K113" s="175" t="s">
        <v>176</v>
      </c>
      <c r="L113" s="37"/>
      <c r="M113" s="180" t="s">
        <v>1</v>
      </c>
      <c r="N113" s="181" t="s">
        <v>44</v>
      </c>
      <c r="O113" s="59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81</v>
      </c>
      <c r="BK113" s="184">
        <f>ROUND(I113*H113,2)</f>
        <v>0</v>
      </c>
      <c r="BL113" s="16" t="s">
        <v>199</v>
      </c>
      <c r="BM113" s="16" t="s">
        <v>2681</v>
      </c>
    </row>
    <row r="114" spans="2:65" s="1" customFormat="1" ht="16.5" customHeight="1">
      <c r="B114" s="33"/>
      <c r="C114" s="173" t="s">
        <v>125</v>
      </c>
      <c r="D114" s="173" t="s">
        <v>172</v>
      </c>
      <c r="E114" s="174" t="s">
        <v>2147</v>
      </c>
      <c r="F114" s="175" t="s">
        <v>2148</v>
      </c>
      <c r="G114" s="176" t="s">
        <v>224</v>
      </c>
      <c r="H114" s="177">
        <v>2</v>
      </c>
      <c r="I114" s="178"/>
      <c r="J114" s="179">
        <f>ROUND(I114*H114,2)</f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81</v>
      </c>
      <c r="BK114" s="184">
        <f>ROUND(I114*H114,2)</f>
        <v>0</v>
      </c>
      <c r="BL114" s="16" t="s">
        <v>199</v>
      </c>
      <c r="BM114" s="16" t="s">
        <v>2682</v>
      </c>
    </row>
    <row r="115" spans="2:65" s="10" customFormat="1" ht="25.9" customHeight="1">
      <c r="B115" s="157"/>
      <c r="C115" s="158"/>
      <c r="D115" s="159" t="s">
        <v>72</v>
      </c>
      <c r="E115" s="160" t="s">
        <v>480</v>
      </c>
      <c r="F115" s="160" t="s">
        <v>481</v>
      </c>
      <c r="G115" s="158"/>
      <c r="H115" s="158"/>
      <c r="I115" s="161"/>
      <c r="J115" s="162">
        <f>BK115</f>
        <v>0</v>
      </c>
      <c r="K115" s="158"/>
      <c r="L115" s="163"/>
      <c r="M115" s="164"/>
      <c r="N115" s="165"/>
      <c r="O115" s="165"/>
      <c r="P115" s="166">
        <f>P116+P126+P143</f>
        <v>0</v>
      </c>
      <c r="Q115" s="165"/>
      <c r="R115" s="166">
        <f>R116+R126+R143</f>
        <v>7.5999999999999998E-2</v>
      </c>
      <c r="S115" s="165"/>
      <c r="T115" s="167">
        <f>T116+T126+T143</f>
        <v>0</v>
      </c>
      <c r="AR115" s="168" t="s">
        <v>83</v>
      </c>
      <c r="AT115" s="169" t="s">
        <v>72</v>
      </c>
      <c r="AU115" s="169" t="s">
        <v>73</v>
      </c>
      <c r="AY115" s="168" t="s">
        <v>169</v>
      </c>
      <c r="BK115" s="170">
        <f>BK116+BK126+BK143</f>
        <v>0</v>
      </c>
    </row>
    <row r="116" spans="2:65" s="10" customFormat="1" ht="22.9" customHeight="1">
      <c r="B116" s="157"/>
      <c r="C116" s="158"/>
      <c r="D116" s="159" t="s">
        <v>72</v>
      </c>
      <c r="E116" s="171" t="s">
        <v>2406</v>
      </c>
      <c r="F116" s="171" t="s">
        <v>2683</v>
      </c>
      <c r="G116" s="158"/>
      <c r="H116" s="158"/>
      <c r="I116" s="161"/>
      <c r="J116" s="172">
        <f>BK116</f>
        <v>0</v>
      </c>
      <c r="K116" s="158"/>
      <c r="L116" s="163"/>
      <c r="M116" s="164"/>
      <c r="N116" s="165"/>
      <c r="O116" s="165"/>
      <c r="P116" s="166">
        <f>SUM(P117:P125)</f>
        <v>0</v>
      </c>
      <c r="Q116" s="165"/>
      <c r="R116" s="166">
        <f>SUM(R117:R125)</f>
        <v>4.2560000000000001E-2</v>
      </c>
      <c r="S116" s="165"/>
      <c r="T116" s="167">
        <f>SUM(T117:T125)</f>
        <v>0</v>
      </c>
      <c r="AR116" s="168" t="s">
        <v>83</v>
      </c>
      <c r="AT116" s="169" t="s">
        <v>72</v>
      </c>
      <c r="AU116" s="169" t="s">
        <v>81</v>
      </c>
      <c r="AY116" s="168" t="s">
        <v>169</v>
      </c>
      <c r="BK116" s="170">
        <f>SUM(BK117:BK125)</f>
        <v>0</v>
      </c>
    </row>
    <row r="117" spans="2:65" s="1" customFormat="1" ht="16.5" customHeight="1">
      <c r="B117" s="33"/>
      <c r="C117" s="173" t="s">
        <v>128</v>
      </c>
      <c r="D117" s="173" t="s">
        <v>172</v>
      </c>
      <c r="E117" s="174" t="s">
        <v>2684</v>
      </c>
      <c r="F117" s="175" t="s">
        <v>2685</v>
      </c>
      <c r="G117" s="176" t="s">
        <v>444</v>
      </c>
      <c r="H117" s="177">
        <v>2</v>
      </c>
      <c r="I117" s="178"/>
      <c r="J117" s="179">
        <f>ROUND(I117*H117,2)</f>
        <v>0</v>
      </c>
      <c r="K117" s="175" t="s">
        <v>1</v>
      </c>
      <c r="L117" s="37"/>
      <c r="M117" s="180" t="s">
        <v>1</v>
      </c>
      <c r="N117" s="181" t="s">
        <v>44</v>
      </c>
      <c r="O117" s="59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AR117" s="16" t="s">
        <v>125</v>
      </c>
      <c r="AT117" s="16" t="s">
        <v>172</v>
      </c>
      <c r="AU117" s="16" t="s">
        <v>83</v>
      </c>
      <c r="AY117" s="16" t="s">
        <v>169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81</v>
      </c>
      <c r="BK117" s="184">
        <f>ROUND(I117*H117,2)</f>
        <v>0</v>
      </c>
      <c r="BL117" s="16" t="s">
        <v>125</v>
      </c>
      <c r="BM117" s="16" t="s">
        <v>2686</v>
      </c>
    </row>
    <row r="118" spans="2:65" s="1" customFormat="1" ht="16.5" customHeight="1">
      <c r="B118" s="33"/>
      <c r="C118" s="239" t="s">
        <v>131</v>
      </c>
      <c r="D118" s="239" t="s">
        <v>447</v>
      </c>
      <c r="E118" s="240" t="s">
        <v>2687</v>
      </c>
      <c r="F118" s="241" t="s">
        <v>2688</v>
      </c>
      <c r="G118" s="242" t="s">
        <v>444</v>
      </c>
      <c r="H118" s="243">
        <v>2</v>
      </c>
      <c r="I118" s="244"/>
      <c r="J118" s="245">
        <f>ROUND(I118*H118,2)</f>
        <v>0</v>
      </c>
      <c r="K118" s="241" t="s">
        <v>1</v>
      </c>
      <c r="L118" s="246"/>
      <c r="M118" s="247" t="s">
        <v>1</v>
      </c>
      <c r="N118" s="248" t="s">
        <v>44</v>
      </c>
      <c r="O118" s="59"/>
      <c r="P118" s="182">
        <f>O118*H118</f>
        <v>0</v>
      </c>
      <c r="Q118" s="182">
        <v>9.0000000000000006E-5</v>
      </c>
      <c r="R118" s="182">
        <f>Q118*H118</f>
        <v>1.8000000000000001E-4</v>
      </c>
      <c r="S118" s="182">
        <v>0</v>
      </c>
      <c r="T118" s="183">
        <f>S118*H118</f>
        <v>0</v>
      </c>
      <c r="AR118" s="16" t="s">
        <v>435</v>
      </c>
      <c r="AT118" s="16" t="s">
        <v>447</v>
      </c>
      <c r="AU118" s="16" t="s">
        <v>83</v>
      </c>
      <c r="AY118" s="16" t="s">
        <v>169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6" t="s">
        <v>81</v>
      </c>
      <c r="BK118" s="184">
        <f>ROUND(I118*H118,2)</f>
        <v>0</v>
      </c>
      <c r="BL118" s="16" t="s">
        <v>125</v>
      </c>
      <c r="BM118" s="16" t="s">
        <v>2689</v>
      </c>
    </row>
    <row r="119" spans="2:65" s="1" customFormat="1" ht="48.75">
      <c r="B119" s="33"/>
      <c r="C119" s="34"/>
      <c r="D119" s="185" t="s">
        <v>187</v>
      </c>
      <c r="E119" s="34"/>
      <c r="F119" s="186" t="s">
        <v>2690</v>
      </c>
      <c r="G119" s="34"/>
      <c r="H119" s="34"/>
      <c r="I119" s="102"/>
      <c r="J119" s="34"/>
      <c r="K119" s="34"/>
      <c r="L119" s="37"/>
      <c r="M119" s="212"/>
      <c r="N119" s="59"/>
      <c r="O119" s="59"/>
      <c r="P119" s="59"/>
      <c r="Q119" s="59"/>
      <c r="R119" s="59"/>
      <c r="S119" s="59"/>
      <c r="T119" s="60"/>
      <c r="AT119" s="16" t="s">
        <v>187</v>
      </c>
      <c r="AU119" s="16" t="s">
        <v>83</v>
      </c>
    </row>
    <row r="120" spans="2:65" s="1" customFormat="1" ht="16.5" customHeight="1">
      <c r="B120" s="33"/>
      <c r="C120" s="173" t="s">
        <v>134</v>
      </c>
      <c r="D120" s="173" t="s">
        <v>172</v>
      </c>
      <c r="E120" s="174" t="s">
        <v>2691</v>
      </c>
      <c r="F120" s="175" t="s">
        <v>2409</v>
      </c>
      <c r="G120" s="176" t="s">
        <v>301</v>
      </c>
      <c r="H120" s="177">
        <v>30</v>
      </c>
      <c r="I120" s="178"/>
      <c r="J120" s="179">
        <f t="shared" ref="J120:J125" si="0">ROUND(I120*H120,2)</f>
        <v>0</v>
      </c>
      <c r="K120" s="175" t="s">
        <v>1</v>
      </c>
      <c r="L120" s="37"/>
      <c r="M120" s="180" t="s">
        <v>1</v>
      </c>
      <c r="N120" s="181" t="s">
        <v>44</v>
      </c>
      <c r="O120" s="59"/>
      <c r="P120" s="182">
        <f t="shared" ref="P120:P125" si="1">O120*H120</f>
        <v>0</v>
      </c>
      <c r="Q120" s="182">
        <v>0</v>
      </c>
      <c r="R120" s="182">
        <f t="shared" ref="R120:R125" si="2">Q120*H120</f>
        <v>0</v>
      </c>
      <c r="S120" s="182">
        <v>0</v>
      </c>
      <c r="T120" s="183">
        <f t="shared" ref="T120:T125" si="3">S120*H120</f>
        <v>0</v>
      </c>
      <c r="AR120" s="16" t="s">
        <v>125</v>
      </c>
      <c r="AT120" s="16" t="s">
        <v>172</v>
      </c>
      <c r="AU120" s="16" t="s">
        <v>83</v>
      </c>
      <c r="AY120" s="16" t="s">
        <v>169</v>
      </c>
      <c r="BE120" s="184">
        <f t="shared" ref="BE120:BE125" si="4">IF(N120="základní",J120,0)</f>
        <v>0</v>
      </c>
      <c r="BF120" s="184">
        <f t="shared" ref="BF120:BF125" si="5">IF(N120="snížená",J120,0)</f>
        <v>0</v>
      </c>
      <c r="BG120" s="184">
        <f t="shared" ref="BG120:BG125" si="6">IF(N120="zákl. přenesená",J120,0)</f>
        <v>0</v>
      </c>
      <c r="BH120" s="184">
        <f t="shared" ref="BH120:BH125" si="7">IF(N120="sníž. přenesená",J120,0)</f>
        <v>0</v>
      </c>
      <c r="BI120" s="184">
        <f t="shared" ref="BI120:BI125" si="8">IF(N120="nulová",J120,0)</f>
        <v>0</v>
      </c>
      <c r="BJ120" s="16" t="s">
        <v>81</v>
      </c>
      <c r="BK120" s="184">
        <f t="shared" ref="BK120:BK125" si="9">ROUND(I120*H120,2)</f>
        <v>0</v>
      </c>
      <c r="BL120" s="16" t="s">
        <v>125</v>
      </c>
      <c r="BM120" s="16" t="s">
        <v>2692</v>
      </c>
    </row>
    <row r="121" spans="2:65" s="1" customFormat="1" ht="16.5" customHeight="1">
      <c r="B121" s="33"/>
      <c r="C121" s="239" t="s">
        <v>137</v>
      </c>
      <c r="D121" s="239" t="s">
        <v>447</v>
      </c>
      <c r="E121" s="240" t="s">
        <v>2693</v>
      </c>
      <c r="F121" s="241" t="s">
        <v>1620</v>
      </c>
      <c r="G121" s="242" t="s">
        <v>301</v>
      </c>
      <c r="H121" s="243">
        <v>30</v>
      </c>
      <c r="I121" s="244"/>
      <c r="J121" s="245">
        <f t="shared" si="0"/>
        <v>0</v>
      </c>
      <c r="K121" s="241" t="s">
        <v>1</v>
      </c>
      <c r="L121" s="246"/>
      <c r="M121" s="247" t="s">
        <v>1</v>
      </c>
      <c r="N121" s="248" t="s">
        <v>44</v>
      </c>
      <c r="O121" s="59"/>
      <c r="P121" s="182">
        <f t="shared" si="1"/>
        <v>0</v>
      </c>
      <c r="Q121" s="182">
        <v>1.2800000000000001E-3</v>
      </c>
      <c r="R121" s="182">
        <f t="shared" si="2"/>
        <v>3.8400000000000004E-2</v>
      </c>
      <c r="S121" s="182">
        <v>0</v>
      </c>
      <c r="T121" s="183">
        <f t="shared" si="3"/>
        <v>0</v>
      </c>
      <c r="AR121" s="16" t="s">
        <v>435</v>
      </c>
      <c r="AT121" s="16" t="s">
        <v>447</v>
      </c>
      <c r="AU121" s="16" t="s">
        <v>83</v>
      </c>
      <c r="AY121" s="16" t="s">
        <v>169</v>
      </c>
      <c r="BE121" s="184">
        <f t="shared" si="4"/>
        <v>0</v>
      </c>
      <c r="BF121" s="184">
        <f t="shared" si="5"/>
        <v>0</v>
      </c>
      <c r="BG121" s="184">
        <f t="shared" si="6"/>
        <v>0</v>
      </c>
      <c r="BH121" s="184">
        <f t="shared" si="7"/>
        <v>0</v>
      </c>
      <c r="BI121" s="184">
        <f t="shared" si="8"/>
        <v>0</v>
      </c>
      <c r="BJ121" s="16" t="s">
        <v>81</v>
      </c>
      <c r="BK121" s="184">
        <f t="shared" si="9"/>
        <v>0</v>
      </c>
      <c r="BL121" s="16" t="s">
        <v>125</v>
      </c>
      <c r="BM121" s="16" t="s">
        <v>2694</v>
      </c>
    </row>
    <row r="122" spans="2:65" s="1" customFormat="1" ht="16.5" customHeight="1">
      <c r="B122" s="33"/>
      <c r="C122" s="173" t="s">
        <v>7</v>
      </c>
      <c r="D122" s="173" t="s">
        <v>172</v>
      </c>
      <c r="E122" s="174" t="s">
        <v>2420</v>
      </c>
      <c r="F122" s="175" t="s">
        <v>2421</v>
      </c>
      <c r="G122" s="176" t="s">
        <v>175</v>
      </c>
      <c r="H122" s="177">
        <v>1</v>
      </c>
      <c r="I122" s="178"/>
      <c r="J122" s="179">
        <f t="shared" si="0"/>
        <v>0</v>
      </c>
      <c r="K122" s="175" t="s">
        <v>1</v>
      </c>
      <c r="L122" s="37"/>
      <c r="M122" s="180" t="s">
        <v>1</v>
      </c>
      <c r="N122" s="181" t="s">
        <v>44</v>
      </c>
      <c r="O122" s="59"/>
      <c r="P122" s="182">
        <f t="shared" si="1"/>
        <v>0</v>
      </c>
      <c r="Q122" s="182">
        <v>0</v>
      </c>
      <c r="R122" s="182">
        <f t="shared" si="2"/>
        <v>0</v>
      </c>
      <c r="S122" s="182">
        <v>0</v>
      </c>
      <c r="T122" s="183">
        <f t="shared" si="3"/>
        <v>0</v>
      </c>
      <c r="AR122" s="16" t="s">
        <v>125</v>
      </c>
      <c r="AT122" s="16" t="s">
        <v>172</v>
      </c>
      <c r="AU122" s="16" t="s">
        <v>83</v>
      </c>
      <c r="AY122" s="16" t="s">
        <v>169</v>
      </c>
      <c r="BE122" s="184">
        <f t="shared" si="4"/>
        <v>0</v>
      </c>
      <c r="BF122" s="184">
        <f t="shared" si="5"/>
        <v>0</v>
      </c>
      <c r="BG122" s="184">
        <f t="shared" si="6"/>
        <v>0</v>
      </c>
      <c r="BH122" s="184">
        <f t="shared" si="7"/>
        <v>0</v>
      </c>
      <c r="BI122" s="184">
        <f t="shared" si="8"/>
        <v>0</v>
      </c>
      <c r="BJ122" s="16" t="s">
        <v>81</v>
      </c>
      <c r="BK122" s="184">
        <f t="shared" si="9"/>
        <v>0</v>
      </c>
      <c r="BL122" s="16" t="s">
        <v>125</v>
      </c>
      <c r="BM122" s="16" t="s">
        <v>2695</v>
      </c>
    </row>
    <row r="123" spans="2:65" s="1" customFormat="1" ht="16.5" customHeight="1">
      <c r="B123" s="33"/>
      <c r="C123" s="239" t="s">
        <v>375</v>
      </c>
      <c r="D123" s="239" t="s">
        <v>447</v>
      </c>
      <c r="E123" s="240" t="s">
        <v>1569</v>
      </c>
      <c r="F123" s="241" t="s">
        <v>1570</v>
      </c>
      <c r="G123" s="242" t="s">
        <v>444</v>
      </c>
      <c r="H123" s="243">
        <v>2</v>
      </c>
      <c r="I123" s="244"/>
      <c r="J123" s="245">
        <f t="shared" si="0"/>
        <v>0</v>
      </c>
      <c r="K123" s="241" t="s">
        <v>1</v>
      </c>
      <c r="L123" s="246"/>
      <c r="M123" s="247" t="s">
        <v>1</v>
      </c>
      <c r="N123" s="248" t="s">
        <v>44</v>
      </c>
      <c r="O123" s="59"/>
      <c r="P123" s="182">
        <f t="shared" si="1"/>
        <v>0</v>
      </c>
      <c r="Q123" s="182">
        <v>9.0000000000000006E-5</v>
      </c>
      <c r="R123" s="182">
        <f t="shared" si="2"/>
        <v>1.8000000000000001E-4</v>
      </c>
      <c r="S123" s="182">
        <v>0</v>
      </c>
      <c r="T123" s="183">
        <f t="shared" si="3"/>
        <v>0</v>
      </c>
      <c r="AR123" s="16" t="s">
        <v>435</v>
      </c>
      <c r="AT123" s="16" t="s">
        <v>447</v>
      </c>
      <c r="AU123" s="16" t="s">
        <v>83</v>
      </c>
      <c r="AY123" s="16" t="s">
        <v>169</v>
      </c>
      <c r="BE123" s="184">
        <f t="shared" si="4"/>
        <v>0</v>
      </c>
      <c r="BF123" s="184">
        <f t="shared" si="5"/>
        <v>0</v>
      </c>
      <c r="BG123" s="184">
        <f t="shared" si="6"/>
        <v>0</v>
      </c>
      <c r="BH123" s="184">
        <f t="shared" si="7"/>
        <v>0</v>
      </c>
      <c r="BI123" s="184">
        <f t="shared" si="8"/>
        <v>0</v>
      </c>
      <c r="BJ123" s="16" t="s">
        <v>81</v>
      </c>
      <c r="BK123" s="184">
        <f t="shared" si="9"/>
        <v>0</v>
      </c>
      <c r="BL123" s="16" t="s">
        <v>125</v>
      </c>
      <c r="BM123" s="16" t="s">
        <v>2696</v>
      </c>
    </row>
    <row r="124" spans="2:65" s="1" customFormat="1" ht="16.5" customHeight="1">
      <c r="B124" s="33"/>
      <c r="C124" s="239" t="s">
        <v>379</v>
      </c>
      <c r="D124" s="239" t="s">
        <v>447</v>
      </c>
      <c r="E124" s="240" t="s">
        <v>1581</v>
      </c>
      <c r="F124" s="241" t="s">
        <v>1582</v>
      </c>
      <c r="G124" s="242" t="s">
        <v>444</v>
      </c>
      <c r="H124" s="243">
        <v>10</v>
      </c>
      <c r="I124" s="244"/>
      <c r="J124" s="245">
        <f t="shared" si="0"/>
        <v>0</v>
      </c>
      <c r="K124" s="241" t="s">
        <v>1</v>
      </c>
      <c r="L124" s="246"/>
      <c r="M124" s="247" t="s">
        <v>1</v>
      </c>
      <c r="N124" s="248" t="s">
        <v>44</v>
      </c>
      <c r="O124" s="59"/>
      <c r="P124" s="182">
        <f t="shared" si="1"/>
        <v>0</v>
      </c>
      <c r="Q124" s="182">
        <v>0</v>
      </c>
      <c r="R124" s="182">
        <f t="shared" si="2"/>
        <v>0</v>
      </c>
      <c r="S124" s="182">
        <v>0</v>
      </c>
      <c r="T124" s="183">
        <f t="shared" si="3"/>
        <v>0</v>
      </c>
      <c r="AR124" s="16" t="s">
        <v>435</v>
      </c>
      <c r="AT124" s="16" t="s">
        <v>447</v>
      </c>
      <c r="AU124" s="16" t="s">
        <v>83</v>
      </c>
      <c r="AY124" s="16" t="s">
        <v>169</v>
      </c>
      <c r="BE124" s="184">
        <f t="shared" si="4"/>
        <v>0</v>
      </c>
      <c r="BF124" s="184">
        <f t="shared" si="5"/>
        <v>0</v>
      </c>
      <c r="BG124" s="184">
        <f t="shared" si="6"/>
        <v>0</v>
      </c>
      <c r="BH124" s="184">
        <f t="shared" si="7"/>
        <v>0</v>
      </c>
      <c r="BI124" s="184">
        <f t="shared" si="8"/>
        <v>0</v>
      </c>
      <c r="BJ124" s="16" t="s">
        <v>81</v>
      </c>
      <c r="BK124" s="184">
        <f t="shared" si="9"/>
        <v>0</v>
      </c>
      <c r="BL124" s="16" t="s">
        <v>125</v>
      </c>
      <c r="BM124" s="16" t="s">
        <v>2697</v>
      </c>
    </row>
    <row r="125" spans="2:65" s="1" customFormat="1" ht="16.5" customHeight="1">
      <c r="B125" s="33"/>
      <c r="C125" s="239" t="s">
        <v>383</v>
      </c>
      <c r="D125" s="239" t="s">
        <v>447</v>
      </c>
      <c r="E125" s="240" t="s">
        <v>1593</v>
      </c>
      <c r="F125" s="241" t="s">
        <v>1594</v>
      </c>
      <c r="G125" s="242" t="s">
        <v>301</v>
      </c>
      <c r="H125" s="243">
        <v>20</v>
      </c>
      <c r="I125" s="244"/>
      <c r="J125" s="245">
        <f t="shared" si="0"/>
        <v>0</v>
      </c>
      <c r="K125" s="241" t="s">
        <v>1</v>
      </c>
      <c r="L125" s="246"/>
      <c r="M125" s="247" t="s">
        <v>1</v>
      </c>
      <c r="N125" s="248" t="s">
        <v>44</v>
      </c>
      <c r="O125" s="59"/>
      <c r="P125" s="182">
        <f t="shared" si="1"/>
        <v>0</v>
      </c>
      <c r="Q125" s="182">
        <v>1.9000000000000001E-4</v>
      </c>
      <c r="R125" s="182">
        <f t="shared" si="2"/>
        <v>3.8000000000000004E-3</v>
      </c>
      <c r="S125" s="182">
        <v>0</v>
      </c>
      <c r="T125" s="183">
        <f t="shared" si="3"/>
        <v>0</v>
      </c>
      <c r="AR125" s="16" t="s">
        <v>435</v>
      </c>
      <c r="AT125" s="16" t="s">
        <v>447</v>
      </c>
      <c r="AU125" s="16" t="s">
        <v>83</v>
      </c>
      <c r="AY125" s="16" t="s">
        <v>169</v>
      </c>
      <c r="BE125" s="184">
        <f t="shared" si="4"/>
        <v>0</v>
      </c>
      <c r="BF125" s="184">
        <f t="shared" si="5"/>
        <v>0</v>
      </c>
      <c r="BG125" s="184">
        <f t="shared" si="6"/>
        <v>0</v>
      </c>
      <c r="BH125" s="184">
        <f t="shared" si="7"/>
        <v>0</v>
      </c>
      <c r="BI125" s="184">
        <f t="shared" si="8"/>
        <v>0</v>
      </c>
      <c r="BJ125" s="16" t="s">
        <v>81</v>
      </c>
      <c r="BK125" s="184">
        <f t="shared" si="9"/>
        <v>0</v>
      </c>
      <c r="BL125" s="16" t="s">
        <v>125</v>
      </c>
      <c r="BM125" s="16" t="s">
        <v>2698</v>
      </c>
    </row>
    <row r="126" spans="2:65" s="10" customFormat="1" ht="22.9" customHeight="1">
      <c r="B126" s="157"/>
      <c r="C126" s="158"/>
      <c r="D126" s="159" t="s">
        <v>72</v>
      </c>
      <c r="E126" s="171" t="s">
        <v>2699</v>
      </c>
      <c r="F126" s="171" t="s">
        <v>2700</v>
      </c>
      <c r="G126" s="158"/>
      <c r="H126" s="158"/>
      <c r="I126" s="161"/>
      <c r="J126" s="172">
        <f>BK126</f>
        <v>0</v>
      </c>
      <c r="K126" s="158"/>
      <c r="L126" s="163"/>
      <c r="M126" s="164"/>
      <c r="N126" s="165"/>
      <c r="O126" s="165"/>
      <c r="P126" s="166">
        <f>SUM(P127:P142)</f>
        <v>0</v>
      </c>
      <c r="Q126" s="165"/>
      <c r="R126" s="166">
        <f>SUM(R127:R142)</f>
        <v>3.3439999999999998E-2</v>
      </c>
      <c r="S126" s="165"/>
      <c r="T126" s="167">
        <f>SUM(T127:T142)</f>
        <v>0</v>
      </c>
      <c r="AR126" s="168" t="s">
        <v>83</v>
      </c>
      <c r="AT126" s="169" t="s">
        <v>72</v>
      </c>
      <c r="AU126" s="169" t="s">
        <v>81</v>
      </c>
      <c r="AY126" s="168" t="s">
        <v>169</v>
      </c>
      <c r="BK126" s="170">
        <f>SUM(BK127:BK142)</f>
        <v>0</v>
      </c>
    </row>
    <row r="127" spans="2:65" s="1" customFormat="1" ht="16.5" customHeight="1">
      <c r="B127" s="33"/>
      <c r="C127" s="173" t="s">
        <v>400</v>
      </c>
      <c r="D127" s="173" t="s">
        <v>172</v>
      </c>
      <c r="E127" s="174" t="s">
        <v>2701</v>
      </c>
      <c r="F127" s="175" t="s">
        <v>2702</v>
      </c>
      <c r="G127" s="176" t="s">
        <v>444</v>
      </c>
      <c r="H127" s="177">
        <v>1</v>
      </c>
      <c r="I127" s="178"/>
      <c r="J127" s="179">
        <f t="shared" ref="J127:J132" si="10">ROUND(I127*H127,2)</f>
        <v>0</v>
      </c>
      <c r="K127" s="175" t="s">
        <v>1</v>
      </c>
      <c r="L127" s="37"/>
      <c r="M127" s="180" t="s">
        <v>1</v>
      </c>
      <c r="N127" s="181" t="s">
        <v>44</v>
      </c>
      <c r="O127" s="59"/>
      <c r="P127" s="182">
        <f t="shared" ref="P127:P132" si="11">O127*H127</f>
        <v>0</v>
      </c>
      <c r="Q127" s="182">
        <v>0</v>
      </c>
      <c r="R127" s="182">
        <f t="shared" ref="R127:R132" si="12">Q127*H127</f>
        <v>0</v>
      </c>
      <c r="S127" s="182">
        <v>0</v>
      </c>
      <c r="T127" s="183">
        <f t="shared" ref="T127:T132" si="13">S127*H127</f>
        <v>0</v>
      </c>
      <c r="AR127" s="16" t="s">
        <v>125</v>
      </c>
      <c r="AT127" s="16" t="s">
        <v>172</v>
      </c>
      <c r="AU127" s="16" t="s">
        <v>83</v>
      </c>
      <c r="AY127" s="16" t="s">
        <v>169</v>
      </c>
      <c r="BE127" s="184">
        <f t="shared" ref="BE127:BE132" si="14">IF(N127="základní",J127,0)</f>
        <v>0</v>
      </c>
      <c r="BF127" s="184">
        <f t="shared" ref="BF127:BF132" si="15">IF(N127="snížená",J127,0)</f>
        <v>0</v>
      </c>
      <c r="BG127" s="184">
        <f t="shared" ref="BG127:BG132" si="16">IF(N127="zákl. přenesená",J127,0)</f>
        <v>0</v>
      </c>
      <c r="BH127" s="184">
        <f t="shared" ref="BH127:BH132" si="17">IF(N127="sníž. přenesená",J127,0)</f>
        <v>0</v>
      </c>
      <c r="BI127" s="184">
        <f t="shared" ref="BI127:BI132" si="18">IF(N127="nulová",J127,0)</f>
        <v>0</v>
      </c>
      <c r="BJ127" s="16" t="s">
        <v>81</v>
      </c>
      <c r="BK127" s="184">
        <f t="shared" ref="BK127:BK132" si="19">ROUND(I127*H127,2)</f>
        <v>0</v>
      </c>
      <c r="BL127" s="16" t="s">
        <v>125</v>
      </c>
      <c r="BM127" s="16" t="s">
        <v>2703</v>
      </c>
    </row>
    <row r="128" spans="2:65" s="1" customFormat="1" ht="16.5" customHeight="1">
      <c r="B128" s="33"/>
      <c r="C128" s="173" t="s">
        <v>407</v>
      </c>
      <c r="D128" s="173" t="s">
        <v>172</v>
      </c>
      <c r="E128" s="174" t="s">
        <v>2704</v>
      </c>
      <c r="F128" s="175" t="s">
        <v>2705</v>
      </c>
      <c r="G128" s="176" t="s">
        <v>444</v>
      </c>
      <c r="H128" s="177">
        <v>1</v>
      </c>
      <c r="I128" s="178"/>
      <c r="J128" s="179">
        <f t="shared" si="10"/>
        <v>0</v>
      </c>
      <c r="K128" s="175" t="s">
        <v>1</v>
      </c>
      <c r="L128" s="37"/>
      <c r="M128" s="180" t="s">
        <v>1</v>
      </c>
      <c r="N128" s="181" t="s">
        <v>44</v>
      </c>
      <c r="O128" s="59"/>
      <c r="P128" s="182">
        <f t="shared" si="11"/>
        <v>0</v>
      </c>
      <c r="Q128" s="182">
        <v>0</v>
      </c>
      <c r="R128" s="182">
        <f t="shared" si="12"/>
        <v>0</v>
      </c>
      <c r="S128" s="182">
        <v>0</v>
      </c>
      <c r="T128" s="183">
        <f t="shared" si="13"/>
        <v>0</v>
      </c>
      <c r="AR128" s="16" t="s">
        <v>125</v>
      </c>
      <c r="AT128" s="16" t="s">
        <v>172</v>
      </c>
      <c r="AU128" s="16" t="s">
        <v>83</v>
      </c>
      <c r="AY128" s="16" t="s">
        <v>169</v>
      </c>
      <c r="BE128" s="184">
        <f t="shared" si="14"/>
        <v>0</v>
      </c>
      <c r="BF128" s="184">
        <f t="shared" si="15"/>
        <v>0</v>
      </c>
      <c r="BG128" s="184">
        <f t="shared" si="16"/>
        <v>0</v>
      </c>
      <c r="BH128" s="184">
        <f t="shared" si="17"/>
        <v>0</v>
      </c>
      <c r="BI128" s="184">
        <f t="shared" si="18"/>
        <v>0</v>
      </c>
      <c r="BJ128" s="16" t="s">
        <v>81</v>
      </c>
      <c r="BK128" s="184">
        <f t="shared" si="19"/>
        <v>0</v>
      </c>
      <c r="BL128" s="16" t="s">
        <v>125</v>
      </c>
      <c r="BM128" s="16" t="s">
        <v>2706</v>
      </c>
    </row>
    <row r="129" spans="2:65" s="1" customFormat="1" ht="16.5" customHeight="1">
      <c r="B129" s="33"/>
      <c r="C129" s="173" t="s">
        <v>413</v>
      </c>
      <c r="D129" s="173" t="s">
        <v>172</v>
      </c>
      <c r="E129" s="174" t="s">
        <v>2707</v>
      </c>
      <c r="F129" s="175" t="s">
        <v>2708</v>
      </c>
      <c r="G129" s="176" t="s">
        <v>444</v>
      </c>
      <c r="H129" s="177">
        <v>1</v>
      </c>
      <c r="I129" s="178"/>
      <c r="J129" s="179">
        <f t="shared" si="10"/>
        <v>0</v>
      </c>
      <c r="K129" s="175" t="s">
        <v>1</v>
      </c>
      <c r="L129" s="37"/>
      <c r="M129" s="180" t="s">
        <v>1</v>
      </c>
      <c r="N129" s="181" t="s">
        <v>44</v>
      </c>
      <c r="O129" s="59"/>
      <c r="P129" s="182">
        <f t="shared" si="11"/>
        <v>0</v>
      </c>
      <c r="Q129" s="182">
        <v>0</v>
      </c>
      <c r="R129" s="182">
        <f t="shared" si="12"/>
        <v>0</v>
      </c>
      <c r="S129" s="182">
        <v>0</v>
      </c>
      <c r="T129" s="183">
        <f t="shared" si="13"/>
        <v>0</v>
      </c>
      <c r="AR129" s="16" t="s">
        <v>125</v>
      </c>
      <c r="AT129" s="16" t="s">
        <v>172</v>
      </c>
      <c r="AU129" s="16" t="s">
        <v>83</v>
      </c>
      <c r="AY129" s="16" t="s">
        <v>169</v>
      </c>
      <c r="BE129" s="184">
        <f t="shared" si="14"/>
        <v>0</v>
      </c>
      <c r="BF129" s="184">
        <f t="shared" si="15"/>
        <v>0</v>
      </c>
      <c r="BG129" s="184">
        <f t="shared" si="16"/>
        <v>0</v>
      </c>
      <c r="BH129" s="184">
        <f t="shared" si="17"/>
        <v>0</v>
      </c>
      <c r="BI129" s="184">
        <f t="shared" si="18"/>
        <v>0</v>
      </c>
      <c r="BJ129" s="16" t="s">
        <v>81</v>
      </c>
      <c r="BK129" s="184">
        <f t="shared" si="19"/>
        <v>0</v>
      </c>
      <c r="BL129" s="16" t="s">
        <v>125</v>
      </c>
      <c r="BM129" s="16" t="s">
        <v>2709</v>
      </c>
    </row>
    <row r="130" spans="2:65" s="1" customFormat="1" ht="16.5" customHeight="1">
      <c r="B130" s="33"/>
      <c r="C130" s="173" t="s">
        <v>418</v>
      </c>
      <c r="D130" s="173" t="s">
        <v>172</v>
      </c>
      <c r="E130" s="174" t="s">
        <v>2710</v>
      </c>
      <c r="F130" s="175" t="s">
        <v>2711</v>
      </c>
      <c r="G130" s="176" t="s">
        <v>444</v>
      </c>
      <c r="H130" s="177">
        <v>1</v>
      </c>
      <c r="I130" s="178"/>
      <c r="J130" s="179">
        <f t="shared" si="10"/>
        <v>0</v>
      </c>
      <c r="K130" s="175" t="s">
        <v>1</v>
      </c>
      <c r="L130" s="37"/>
      <c r="M130" s="180" t="s">
        <v>1</v>
      </c>
      <c r="N130" s="181" t="s">
        <v>44</v>
      </c>
      <c r="O130" s="59"/>
      <c r="P130" s="182">
        <f t="shared" si="11"/>
        <v>0</v>
      </c>
      <c r="Q130" s="182">
        <v>0</v>
      </c>
      <c r="R130" s="182">
        <f t="shared" si="12"/>
        <v>0</v>
      </c>
      <c r="S130" s="182">
        <v>0</v>
      </c>
      <c r="T130" s="183">
        <f t="shared" si="13"/>
        <v>0</v>
      </c>
      <c r="AR130" s="16" t="s">
        <v>125</v>
      </c>
      <c r="AT130" s="16" t="s">
        <v>172</v>
      </c>
      <c r="AU130" s="16" t="s">
        <v>83</v>
      </c>
      <c r="AY130" s="16" t="s">
        <v>169</v>
      </c>
      <c r="BE130" s="184">
        <f t="shared" si="14"/>
        <v>0</v>
      </c>
      <c r="BF130" s="184">
        <f t="shared" si="15"/>
        <v>0</v>
      </c>
      <c r="BG130" s="184">
        <f t="shared" si="16"/>
        <v>0</v>
      </c>
      <c r="BH130" s="184">
        <f t="shared" si="17"/>
        <v>0</v>
      </c>
      <c r="BI130" s="184">
        <f t="shared" si="18"/>
        <v>0</v>
      </c>
      <c r="BJ130" s="16" t="s">
        <v>81</v>
      </c>
      <c r="BK130" s="184">
        <f t="shared" si="19"/>
        <v>0</v>
      </c>
      <c r="BL130" s="16" t="s">
        <v>125</v>
      </c>
      <c r="BM130" s="16" t="s">
        <v>2712</v>
      </c>
    </row>
    <row r="131" spans="2:65" s="1" customFormat="1" ht="16.5" customHeight="1">
      <c r="B131" s="33"/>
      <c r="C131" s="173" t="s">
        <v>423</v>
      </c>
      <c r="D131" s="173" t="s">
        <v>172</v>
      </c>
      <c r="E131" s="174" t="s">
        <v>2713</v>
      </c>
      <c r="F131" s="175" t="s">
        <v>2714</v>
      </c>
      <c r="G131" s="176" t="s">
        <v>444</v>
      </c>
      <c r="H131" s="177">
        <v>1</v>
      </c>
      <c r="I131" s="178"/>
      <c r="J131" s="179">
        <f t="shared" si="10"/>
        <v>0</v>
      </c>
      <c r="K131" s="175" t="s">
        <v>1</v>
      </c>
      <c r="L131" s="37"/>
      <c r="M131" s="180" t="s">
        <v>1</v>
      </c>
      <c r="N131" s="181" t="s">
        <v>44</v>
      </c>
      <c r="O131" s="59"/>
      <c r="P131" s="182">
        <f t="shared" si="11"/>
        <v>0</v>
      </c>
      <c r="Q131" s="182">
        <v>0</v>
      </c>
      <c r="R131" s="182">
        <f t="shared" si="12"/>
        <v>0</v>
      </c>
      <c r="S131" s="182">
        <v>0</v>
      </c>
      <c r="T131" s="183">
        <f t="shared" si="13"/>
        <v>0</v>
      </c>
      <c r="AR131" s="16" t="s">
        <v>125</v>
      </c>
      <c r="AT131" s="16" t="s">
        <v>172</v>
      </c>
      <c r="AU131" s="16" t="s">
        <v>83</v>
      </c>
      <c r="AY131" s="16" t="s">
        <v>169</v>
      </c>
      <c r="BE131" s="184">
        <f t="shared" si="14"/>
        <v>0</v>
      </c>
      <c r="BF131" s="184">
        <f t="shared" si="15"/>
        <v>0</v>
      </c>
      <c r="BG131" s="184">
        <f t="shared" si="16"/>
        <v>0</v>
      </c>
      <c r="BH131" s="184">
        <f t="shared" si="17"/>
        <v>0</v>
      </c>
      <c r="BI131" s="184">
        <f t="shared" si="18"/>
        <v>0</v>
      </c>
      <c r="BJ131" s="16" t="s">
        <v>81</v>
      </c>
      <c r="BK131" s="184">
        <f t="shared" si="19"/>
        <v>0</v>
      </c>
      <c r="BL131" s="16" t="s">
        <v>125</v>
      </c>
      <c r="BM131" s="16" t="s">
        <v>2715</v>
      </c>
    </row>
    <row r="132" spans="2:65" s="1" customFormat="1" ht="16.5" customHeight="1">
      <c r="B132" s="33"/>
      <c r="C132" s="173" t="s">
        <v>427</v>
      </c>
      <c r="D132" s="173" t="s">
        <v>172</v>
      </c>
      <c r="E132" s="174" t="s">
        <v>2716</v>
      </c>
      <c r="F132" s="175" t="s">
        <v>2717</v>
      </c>
      <c r="G132" s="176" t="s">
        <v>175</v>
      </c>
      <c r="H132" s="177">
        <v>1</v>
      </c>
      <c r="I132" s="178"/>
      <c r="J132" s="179">
        <f t="shared" si="10"/>
        <v>0</v>
      </c>
      <c r="K132" s="175" t="s">
        <v>1</v>
      </c>
      <c r="L132" s="37"/>
      <c r="M132" s="180" t="s">
        <v>1</v>
      </c>
      <c r="N132" s="181" t="s">
        <v>44</v>
      </c>
      <c r="O132" s="59"/>
      <c r="P132" s="182">
        <f t="shared" si="11"/>
        <v>0</v>
      </c>
      <c r="Q132" s="182">
        <v>0</v>
      </c>
      <c r="R132" s="182">
        <f t="shared" si="12"/>
        <v>0</v>
      </c>
      <c r="S132" s="182">
        <v>0</v>
      </c>
      <c r="T132" s="183">
        <f t="shared" si="13"/>
        <v>0</v>
      </c>
      <c r="AR132" s="16" t="s">
        <v>125</v>
      </c>
      <c r="AT132" s="16" t="s">
        <v>172</v>
      </c>
      <c r="AU132" s="16" t="s">
        <v>83</v>
      </c>
      <c r="AY132" s="16" t="s">
        <v>169</v>
      </c>
      <c r="BE132" s="184">
        <f t="shared" si="14"/>
        <v>0</v>
      </c>
      <c r="BF132" s="184">
        <f t="shared" si="15"/>
        <v>0</v>
      </c>
      <c r="BG132" s="184">
        <f t="shared" si="16"/>
        <v>0</v>
      </c>
      <c r="BH132" s="184">
        <f t="shared" si="17"/>
        <v>0</v>
      </c>
      <c r="BI132" s="184">
        <f t="shared" si="18"/>
        <v>0</v>
      </c>
      <c r="BJ132" s="16" t="s">
        <v>81</v>
      </c>
      <c r="BK132" s="184">
        <f t="shared" si="19"/>
        <v>0</v>
      </c>
      <c r="BL132" s="16" t="s">
        <v>125</v>
      </c>
      <c r="BM132" s="16" t="s">
        <v>2718</v>
      </c>
    </row>
    <row r="133" spans="2:65" s="1" customFormat="1" ht="48.75">
      <c r="B133" s="33"/>
      <c r="C133" s="34"/>
      <c r="D133" s="185" t="s">
        <v>187</v>
      </c>
      <c r="E133" s="34"/>
      <c r="F133" s="186" t="s">
        <v>2719</v>
      </c>
      <c r="G133" s="34"/>
      <c r="H133" s="34"/>
      <c r="I133" s="102"/>
      <c r="J133" s="34"/>
      <c r="K133" s="34"/>
      <c r="L133" s="37"/>
      <c r="M133" s="212"/>
      <c r="N133" s="59"/>
      <c r="O133" s="59"/>
      <c r="P133" s="59"/>
      <c r="Q133" s="59"/>
      <c r="R133" s="59"/>
      <c r="S133" s="59"/>
      <c r="T133" s="60"/>
      <c r="AT133" s="16" t="s">
        <v>187</v>
      </c>
      <c r="AU133" s="16" t="s">
        <v>83</v>
      </c>
    </row>
    <row r="134" spans="2:65" s="1" customFormat="1" ht="16.5" customHeight="1">
      <c r="B134" s="33"/>
      <c r="C134" s="173" t="s">
        <v>431</v>
      </c>
      <c r="D134" s="173" t="s">
        <v>172</v>
      </c>
      <c r="E134" s="174" t="s">
        <v>2408</v>
      </c>
      <c r="F134" s="175" t="s">
        <v>2409</v>
      </c>
      <c r="G134" s="176" t="s">
        <v>301</v>
      </c>
      <c r="H134" s="177">
        <v>25</v>
      </c>
      <c r="I134" s="178"/>
      <c r="J134" s="179">
        <f t="shared" ref="J134:J142" si="20">ROUND(I134*H134,2)</f>
        <v>0</v>
      </c>
      <c r="K134" s="175" t="s">
        <v>1</v>
      </c>
      <c r="L134" s="37"/>
      <c r="M134" s="180" t="s">
        <v>1</v>
      </c>
      <c r="N134" s="181" t="s">
        <v>44</v>
      </c>
      <c r="O134" s="59"/>
      <c r="P134" s="182">
        <f t="shared" ref="P134:P142" si="21">O134*H134</f>
        <v>0</v>
      </c>
      <c r="Q134" s="182">
        <v>0</v>
      </c>
      <c r="R134" s="182">
        <f t="shared" ref="R134:R142" si="22">Q134*H134</f>
        <v>0</v>
      </c>
      <c r="S134" s="182">
        <v>0</v>
      </c>
      <c r="T134" s="183">
        <f t="shared" ref="T134:T142" si="23">S134*H134</f>
        <v>0</v>
      </c>
      <c r="AR134" s="16" t="s">
        <v>125</v>
      </c>
      <c r="AT134" s="16" t="s">
        <v>172</v>
      </c>
      <c r="AU134" s="16" t="s">
        <v>83</v>
      </c>
      <c r="AY134" s="16" t="s">
        <v>169</v>
      </c>
      <c r="BE134" s="184">
        <f t="shared" ref="BE134:BE142" si="24">IF(N134="základní",J134,0)</f>
        <v>0</v>
      </c>
      <c r="BF134" s="184">
        <f t="shared" ref="BF134:BF142" si="25">IF(N134="snížená",J134,0)</f>
        <v>0</v>
      </c>
      <c r="BG134" s="184">
        <f t="shared" ref="BG134:BG142" si="26">IF(N134="zákl. přenesená",J134,0)</f>
        <v>0</v>
      </c>
      <c r="BH134" s="184">
        <f t="shared" ref="BH134:BH142" si="27">IF(N134="sníž. přenesená",J134,0)</f>
        <v>0</v>
      </c>
      <c r="BI134" s="184">
        <f t="shared" ref="BI134:BI142" si="28">IF(N134="nulová",J134,0)</f>
        <v>0</v>
      </c>
      <c r="BJ134" s="16" t="s">
        <v>81</v>
      </c>
      <c r="BK134" s="184">
        <f t="shared" ref="BK134:BK142" si="29">ROUND(I134*H134,2)</f>
        <v>0</v>
      </c>
      <c r="BL134" s="16" t="s">
        <v>125</v>
      </c>
      <c r="BM134" s="16" t="s">
        <v>2720</v>
      </c>
    </row>
    <row r="135" spans="2:65" s="1" customFormat="1" ht="16.5" customHeight="1">
      <c r="B135" s="33"/>
      <c r="C135" s="239" t="s">
        <v>488</v>
      </c>
      <c r="D135" s="239" t="s">
        <v>447</v>
      </c>
      <c r="E135" s="240" t="s">
        <v>2411</v>
      </c>
      <c r="F135" s="241" t="s">
        <v>2412</v>
      </c>
      <c r="G135" s="242" t="s">
        <v>301</v>
      </c>
      <c r="H135" s="243">
        <v>15</v>
      </c>
      <c r="I135" s="244"/>
      <c r="J135" s="245">
        <f t="shared" si="20"/>
        <v>0</v>
      </c>
      <c r="K135" s="241" t="s">
        <v>1</v>
      </c>
      <c r="L135" s="246"/>
      <c r="M135" s="247" t="s">
        <v>1</v>
      </c>
      <c r="N135" s="248" t="s">
        <v>44</v>
      </c>
      <c r="O135" s="59"/>
      <c r="P135" s="182">
        <f t="shared" si="21"/>
        <v>0</v>
      </c>
      <c r="Q135" s="182">
        <v>1.2800000000000001E-3</v>
      </c>
      <c r="R135" s="182">
        <f t="shared" si="22"/>
        <v>1.9200000000000002E-2</v>
      </c>
      <c r="S135" s="182">
        <v>0</v>
      </c>
      <c r="T135" s="183">
        <f t="shared" si="23"/>
        <v>0</v>
      </c>
      <c r="AR135" s="16" t="s">
        <v>435</v>
      </c>
      <c r="AT135" s="16" t="s">
        <v>447</v>
      </c>
      <c r="AU135" s="16" t="s">
        <v>83</v>
      </c>
      <c r="AY135" s="16" t="s">
        <v>169</v>
      </c>
      <c r="BE135" s="184">
        <f t="shared" si="24"/>
        <v>0</v>
      </c>
      <c r="BF135" s="184">
        <f t="shared" si="25"/>
        <v>0</v>
      </c>
      <c r="BG135" s="184">
        <f t="shared" si="26"/>
        <v>0</v>
      </c>
      <c r="BH135" s="184">
        <f t="shared" si="27"/>
        <v>0</v>
      </c>
      <c r="BI135" s="184">
        <f t="shared" si="28"/>
        <v>0</v>
      </c>
      <c r="BJ135" s="16" t="s">
        <v>81</v>
      </c>
      <c r="BK135" s="184">
        <f t="shared" si="29"/>
        <v>0</v>
      </c>
      <c r="BL135" s="16" t="s">
        <v>125</v>
      </c>
      <c r="BM135" s="16" t="s">
        <v>2721</v>
      </c>
    </row>
    <row r="136" spans="2:65" s="1" customFormat="1" ht="16.5" customHeight="1">
      <c r="B136" s="33"/>
      <c r="C136" s="239" t="s">
        <v>441</v>
      </c>
      <c r="D136" s="239" t="s">
        <v>447</v>
      </c>
      <c r="E136" s="240" t="s">
        <v>2722</v>
      </c>
      <c r="F136" s="241" t="s">
        <v>2723</v>
      </c>
      <c r="G136" s="242" t="s">
        <v>301</v>
      </c>
      <c r="H136" s="243">
        <v>10</v>
      </c>
      <c r="I136" s="244"/>
      <c r="J136" s="245">
        <f t="shared" si="20"/>
        <v>0</v>
      </c>
      <c r="K136" s="241" t="s">
        <v>1</v>
      </c>
      <c r="L136" s="246"/>
      <c r="M136" s="247" t="s">
        <v>1</v>
      </c>
      <c r="N136" s="248" t="s">
        <v>44</v>
      </c>
      <c r="O136" s="59"/>
      <c r="P136" s="182">
        <f t="shared" si="21"/>
        <v>0</v>
      </c>
      <c r="Q136" s="182">
        <v>1.2800000000000001E-3</v>
      </c>
      <c r="R136" s="182">
        <f t="shared" si="22"/>
        <v>1.2800000000000001E-2</v>
      </c>
      <c r="S136" s="182">
        <v>0</v>
      </c>
      <c r="T136" s="183">
        <f t="shared" si="23"/>
        <v>0</v>
      </c>
      <c r="AR136" s="16" t="s">
        <v>435</v>
      </c>
      <c r="AT136" s="16" t="s">
        <v>447</v>
      </c>
      <c r="AU136" s="16" t="s">
        <v>83</v>
      </c>
      <c r="AY136" s="16" t="s">
        <v>169</v>
      </c>
      <c r="BE136" s="184">
        <f t="shared" si="24"/>
        <v>0</v>
      </c>
      <c r="BF136" s="184">
        <f t="shared" si="25"/>
        <v>0</v>
      </c>
      <c r="BG136" s="184">
        <f t="shared" si="26"/>
        <v>0</v>
      </c>
      <c r="BH136" s="184">
        <f t="shared" si="27"/>
        <v>0</v>
      </c>
      <c r="BI136" s="184">
        <f t="shared" si="28"/>
        <v>0</v>
      </c>
      <c r="BJ136" s="16" t="s">
        <v>81</v>
      </c>
      <c r="BK136" s="184">
        <f t="shared" si="29"/>
        <v>0</v>
      </c>
      <c r="BL136" s="16" t="s">
        <v>125</v>
      </c>
      <c r="BM136" s="16" t="s">
        <v>2724</v>
      </c>
    </row>
    <row r="137" spans="2:65" s="1" customFormat="1" ht="16.5" customHeight="1">
      <c r="B137" s="33"/>
      <c r="C137" s="173" t="s">
        <v>446</v>
      </c>
      <c r="D137" s="173" t="s">
        <v>172</v>
      </c>
      <c r="E137" s="174" t="s">
        <v>2725</v>
      </c>
      <c r="F137" s="175" t="s">
        <v>2421</v>
      </c>
      <c r="G137" s="176" t="s">
        <v>175</v>
      </c>
      <c r="H137" s="177">
        <v>1</v>
      </c>
      <c r="I137" s="178"/>
      <c r="J137" s="179">
        <f t="shared" si="20"/>
        <v>0</v>
      </c>
      <c r="K137" s="175" t="s">
        <v>1</v>
      </c>
      <c r="L137" s="37"/>
      <c r="M137" s="180" t="s">
        <v>1</v>
      </c>
      <c r="N137" s="181" t="s">
        <v>44</v>
      </c>
      <c r="O137" s="59"/>
      <c r="P137" s="182">
        <f t="shared" si="21"/>
        <v>0</v>
      </c>
      <c r="Q137" s="182">
        <v>0</v>
      </c>
      <c r="R137" s="182">
        <f t="shared" si="22"/>
        <v>0</v>
      </c>
      <c r="S137" s="182">
        <v>0</v>
      </c>
      <c r="T137" s="183">
        <f t="shared" si="23"/>
        <v>0</v>
      </c>
      <c r="AR137" s="16" t="s">
        <v>125</v>
      </c>
      <c r="AT137" s="16" t="s">
        <v>172</v>
      </c>
      <c r="AU137" s="16" t="s">
        <v>83</v>
      </c>
      <c r="AY137" s="16" t="s">
        <v>169</v>
      </c>
      <c r="BE137" s="184">
        <f t="shared" si="24"/>
        <v>0</v>
      </c>
      <c r="BF137" s="184">
        <f t="shared" si="25"/>
        <v>0</v>
      </c>
      <c r="BG137" s="184">
        <f t="shared" si="26"/>
        <v>0</v>
      </c>
      <c r="BH137" s="184">
        <f t="shared" si="27"/>
        <v>0</v>
      </c>
      <c r="BI137" s="184">
        <f t="shared" si="28"/>
        <v>0</v>
      </c>
      <c r="BJ137" s="16" t="s">
        <v>81</v>
      </c>
      <c r="BK137" s="184">
        <f t="shared" si="29"/>
        <v>0</v>
      </c>
      <c r="BL137" s="16" t="s">
        <v>125</v>
      </c>
      <c r="BM137" s="16" t="s">
        <v>2726</v>
      </c>
    </row>
    <row r="138" spans="2:65" s="1" customFormat="1" ht="16.5" customHeight="1">
      <c r="B138" s="33"/>
      <c r="C138" s="239" t="s">
        <v>451</v>
      </c>
      <c r="D138" s="239" t="s">
        <v>447</v>
      </c>
      <c r="E138" s="240" t="s">
        <v>1560</v>
      </c>
      <c r="F138" s="241" t="s">
        <v>2727</v>
      </c>
      <c r="G138" s="242" t="s">
        <v>444</v>
      </c>
      <c r="H138" s="243">
        <v>3</v>
      </c>
      <c r="I138" s="244"/>
      <c r="J138" s="245">
        <f t="shared" si="20"/>
        <v>0</v>
      </c>
      <c r="K138" s="241" t="s">
        <v>1</v>
      </c>
      <c r="L138" s="246"/>
      <c r="M138" s="247" t="s">
        <v>1</v>
      </c>
      <c r="N138" s="248" t="s">
        <v>44</v>
      </c>
      <c r="O138" s="59"/>
      <c r="P138" s="182">
        <f t="shared" si="21"/>
        <v>0</v>
      </c>
      <c r="Q138" s="182">
        <v>9.0000000000000006E-5</v>
      </c>
      <c r="R138" s="182">
        <f t="shared" si="22"/>
        <v>2.7E-4</v>
      </c>
      <c r="S138" s="182">
        <v>0</v>
      </c>
      <c r="T138" s="183">
        <f t="shared" si="23"/>
        <v>0</v>
      </c>
      <c r="AR138" s="16" t="s">
        <v>435</v>
      </c>
      <c r="AT138" s="16" t="s">
        <v>447</v>
      </c>
      <c r="AU138" s="16" t="s">
        <v>83</v>
      </c>
      <c r="AY138" s="16" t="s">
        <v>169</v>
      </c>
      <c r="BE138" s="184">
        <f t="shared" si="24"/>
        <v>0</v>
      </c>
      <c r="BF138" s="184">
        <f t="shared" si="25"/>
        <v>0</v>
      </c>
      <c r="BG138" s="184">
        <f t="shared" si="26"/>
        <v>0</v>
      </c>
      <c r="BH138" s="184">
        <f t="shared" si="27"/>
        <v>0</v>
      </c>
      <c r="BI138" s="184">
        <f t="shared" si="28"/>
        <v>0</v>
      </c>
      <c r="BJ138" s="16" t="s">
        <v>81</v>
      </c>
      <c r="BK138" s="184">
        <f t="shared" si="29"/>
        <v>0</v>
      </c>
      <c r="BL138" s="16" t="s">
        <v>125</v>
      </c>
      <c r="BM138" s="16" t="s">
        <v>2728</v>
      </c>
    </row>
    <row r="139" spans="2:65" s="1" customFormat="1" ht="16.5" customHeight="1">
      <c r="B139" s="33"/>
      <c r="C139" s="239" t="s">
        <v>455</v>
      </c>
      <c r="D139" s="239" t="s">
        <v>447</v>
      </c>
      <c r="E139" s="240" t="s">
        <v>2729</v>
      </c>
      <c r="F139" s="241" t="s">
        <v>2730</v>
      </c>
      <c r="G139" s="242" t="s">
        <v>301</v>
      </c>
      <c r="H139" s="243">
        <v>5</v>
      </c>
      <c r="I139" s="244"/>
      <c r="J139" s="245">
        <f t="shared" si="20"/>
        <v>0</v>
      </c>
      <c r="K139" s="241" t="s">
        <v>1</v>
      </c>
      <c r="L139" s="246"/>
      <c r="M139" s="247" t="s">
        <v>1</v>
      </c>
      <c r="N139" s="248" t="s">
        <v>44</v>
      </c>
      <c r="O139" s="59"/>
      <c r="P139" s="182">
        <f t="shared" si="21"/>
        <v>0</v>
      </c>
      <c r="Q139" s="182">
        <v>9.0000000000000006E-5</v>
      </c>
      <c r="R139" s="182">
        <f t="shared" si="22"/>
        <v>4.5000000000000004E-4</v>
      </c>
      <c r="S139" s="182">
        <v>0</v>
      </c>
      <c r="T139" s="183">
        <f t="shared" si="23"/>
        <v>0</v>
      </c>
      <c r="AR139" s="16" t="s">
        <v>435</v>
      </c>
      <c r="AT139" s="16" t="s">
        <v>447</v>
      </c>
      <c r="AU139" s="16" t="s">
        <v>83</v>
      </c>
      <c r="AY139" s="16" t="s">
        <v>169</v>
      </c>
      <c r="BE139" s="184">
        <f t="shared" si="24"/>
        <v>0</v>
      </c>
      <c r="BF139" s="184">
        <f t="shared" si="25"/>
        <v>0</v>
      </c>
      <c r="BG139" s="184">
        <f t="shared" si="26"/>
        <v>0</v>
      </c>
      <c r="BH139" s="184">
        <f t="shared" si="27"/>
        <v>0</v>
      </c>
      <c r="BI139" s="184">
        <f t="shared" si="28"/>
        <v>0</v>
      </c>
      <c r="BJ139" s="16" t="s">
        <v>81</v>
      </c>
      <c r="BK139" s="184">
        <f t="shared" si="29"/>
        <v>0</v>
      </c>
      <c r="BL139" s="16" t="s">
        <v>125</v>
      </c>
      <c r="BM139" s="16" t="s">
        <v>2731</v>
      </c>
    </row>
    <row r="140" spans="2:65" s="1" customFormat="1" ht="16.5" customHeight="1">
      <c r="B140" s="33"/>
      <c r="C140" s="239" t="s">
        <v>460</v>
      </c>
      <c r="D140" s="239" t="s">
        <v>447</v>
      </c>
      <c r="E140" s="240" t="s">
        <v>2732</v>
      </c>
      <c r="F140" s="241" t="s">
        <v>2733</v>
      </c>
      <c r="G140" s="242" t="s">
        <v>444</v>
      </c>
      <c r="H140" s="243">
        <v>2</v>
      </c>
      <c r="I140" s="244"/>
      <c r="J140" s="245">
        <f t="shared" si="20"/>
        <v>0</v>
      </c>
      <c r="K140" s="241" t="s">
        <v>1</v>
      </c>
      <c r="L140" s="246"/>
      <c r="M140" s="247" t="s">
        <v>1</v>
      </c>
      <c r="N140" s="248" t="s">
        <v>44</v>
      </c>
      <c r="O140" s="59"/>
      <c r="P140" s="182">
        <f t="shared" si="21"/>
        <v>0</v>
      </c>
      <c r="Q140" s="182">
        <v>9.0000000000000006E-5</v>
      </c>
      <c r="R140" s="182">
        <f t="shared" si="22"/>
        <v>1.8000000000000001E-4</v>
      </c>
      <c r="S140" s="182">
        <v>0</v>
      </c>
      <c r="T140" s="183">
        <f t="shared" si="23"/>
        <v>0</v>
      </c>
      <c r="AR140" s="16" t="s">
        <v>435</v>
      </c>
      <c r="AT140" s="16" t="s">
        <v>447</v>
      </c>
      <c r="AU140" s="16" t="s">
        <v>83</v>
      </c>
      <c r="AY140" s="16" t="s">
        <v>169</v>
      </c>
      <c r="BE140" s="184">
        <f t="shared" si="24"/>
        <v>0</v>
      </c>
      <c r="BF140" s="184">
        <f t="shared" si="25"/>
        <v>0</v>
      </c>
      <c r="BG140" s="184">
        <f t="shared" si="26"/>
        <v>0</v>
      </c>
      <c r="BH140" s="184">
        <f t="shared" si="27"/>
        <v>0</v>
      </c>
      <c r="BI140" s="184">
        <f t="shared" si="28"/>
        <v>0</v>
      </c>
      <c r="BJ140" s="16" t="s">
        <v>81</v>
      </c>
      <c r="BK140" s="184">
        <f t="shared" si="29"/>
        <v>0</v>
      </c>
      <c r="BL140" s="16" t="s">
        <v>125</v>
      </c>
      <c r="BM140" s="16" t="s">
        <v>2734</v>
      </c>
    </row>
    <row r="141" spans="2:65" s="1" customFormat="1" ht="16.5" customHeight="1">
      <c r="B141" s="33"/>
      <c r="C141" s="239" t="s">
        <v>464</v>
      </c>
      <c r="D141" s="239" t="s">
        <v>447</v>
      </c>
      <c r="E141" s="240" t="s">
        <v>2735</v>
      </c>
      <c r="F141" s="241" t="s">
        <v>2736</v>
      </c>
      <c r="G141" s="242" t="s">
        <v>444</v>
      </c>
      <c r="H141" s="243">
        <v>1</v>
      </c>
      <c r="I141" s="244"/>
      <c r="J141" s="245">
        <f t="shared" si="20"/>
        <v>0</v>
      </c>
      <c r="K141" s="241" t="s">
        <v>1</v>
      </c>
      <c r="L141" s="246"/>
      <c r="M141" s="247" t="s">
        <v>1</v>
      </c>
      <c r="N141" s="248" t="s">
        <v>44</v>
      </c>
      <c r="O141" s="59"/>
      <c r="P141" s="182">
        <f t="shared" si="21"/>
        <v>0</v>
      </c>
      <c r="Q141" s="182">
        <v>9.0000000000000006E-5</v>
      </c>
      <c r="R141" s="182">
        <f t="shared" si="22"/>
        <v>9.0000000000000006E-5</v>
      </c>
      <c r="S141" s="182">
        <v>0</v>
      </c>
      <c r="T141" s="183">
        <f t="shared" si="23"/>
        <v>0</v>
      </c>
      <c r="AR141" s="16" t="s">
        <v>435</v>
      </c>
      <c r="AT141" s="16" t="s">
        <v>447</v>
      </c>
      <c r="AU141" s="16" t="s">
        <v>83</v>
      </c>
      <c r="AY141" s="16" t="s">
        <v>169</v>
      </c>
      <c r="BE141" s="184">
        <f t="shared" si="24"/>
        <v>0</v>
      </c>
      <c r="BF141" s="184">
        <f t="shared" si="25"/>
        <v>0</v>
      </c>
      <c r="BG141" s="184">
        <f t="shared" si="26"/>
        <v>0</v>
      </c>
      <c r="BH141" s="184">
        <f t="shared" si="27"/>
        <v>0</v>
      </c>
      <c r="BI141" s="184">
        <f t="shared" si="28"/>
        <v>0</v>
      </c>
      <c r="BJ141" s="16" t="s">
        <v>81</v>
      </c>
      <c r="BK141" s="184">
        <f t="shared" si="29"/>
        <v>0</v>
      </c>
      <c r="BL141" s="16" t="s">
        <v>125</v>
      </c>
      <c r="BM141" s="16" t="s">
        <v>2737</v>
      </c>
    </row>
    <row r="142" spans="2:65" s="1" customFormat="1" ht="16.5" customHeight="1">
      <c r="B142" s="33"/>
      <c r="C142" s="239" t="s">
        <v>469</v>
      </c>
      <c r="D142" s="239" t="s">
        <v>447</v>
      </c>
      <c r="E142" s="240" t="s">
        <v>2428</v>
      </c>
      <c r="F142" s="241" t="s">
        <v>2429</v>
      </c>
      <c r="G142" s="242" t="s">
        <v>301</v>
      </c>
      <c r="H142" s="243">
        <v>5</v>
      </c>
      <c r="I142" s="244"/>
      <c r="J142" s="245">
        <f t="shared" si="20"/>
        <v>0</v>
      </c>
      <c r="K142" s="241" t="s">
        <v>1</v>
      </c>
      <c r="L142" s="246"/>
      <c r="M142" s="247" t="s">
        <v>1</v>
      </c>
      <c r="N142" s="248" t="s">
        <v>44</v>
      </c>
      <c r="O142" s="59"/>
      <c r="P142" s="182">
        <f t="shared" si="21"/>
        <v>0</v>
      </c>
      <c r="Q142" s="182">
        <v>9.0000000000000006E-5</v>
      </c>
      <c r="R142" s="182">
        <f t="shared" si="22"/>
        <v>4.5000000000000004E-4</v>
      </c>
      <c r="S142" s="182">
        <v>0</v>
      </c>
      <c r="T142" s="183">
        <f t="shared" si="23"/>
        <v>0</v>
      </c>
      <c r="AR142" s="16" t="s">
        <v>435</v>
      </c>
      <c r="AT142" s="16" t="s">
        <v>447</v>
      </c>
      <c r="AU142" s="16" t="s">
        <v>83</v>
      </c>
      <c r="AY142" s="16" t="s">
        <v>169</v>
      </c>
      <c r="BE142" s="184">
        <f t="shared" si="24"/>
        <v>0</v>
      </c>
      <c r="BF142" s="184">
        <f t="shared" si="25"/>
        <v>0</v>
      </c>
      <c r="BG142" s="184">
        <f t="shared" si="26"/>
        <v>0</v>
      </c>
      <c r="BH142" s="184">
        <f t="shared" si="27"/>
        <v>0</v>
      </c>
      <c r="BI142" s="184">
        <f t="shared" si="28"/>
        <v>0</v>
      </c>
      <c r="BJ142" s="16" t="s">
        <v>81</v>
      </c>
      <c r="BK142" s="184">
        <f t="shared" si="29"/>
        <v>0</v>
      </c>
      <c r="BL142" s="16" t="s">
        <v>125</v>
      </c>
      <c r="BM142" s="16" t="s">
        <v>2738</v>
      </c>
    </row>
    <row r="143" spans="2:65" s="10" customFormat="1" ht="22.9" customHeight="1">
      <c r="B143" s="157"/>
      <c r="C143" s="158"/>
      <c r="D143" s="159" t="s">
        <v>72</v>
      </c>
      <c r="E143" s="171" t="s">
        <v>1730</v>
      </c>
      <c r="F143" s="171" t="s">
        <v>1731</v>
      </c>
      <c r="G143" s="158"/>
      <c r="H143" s="158"/>
      <c r="I143" s="161"/>
      <c r="J143" s="172">
        <f>BK143</f>
        <v>0</v>
      </c>
      <c r="K143" s="158"/>
      <c r="L143" s="163"/>
      <c r="M143" s="164"/>
      <c r="N143" s="165"/>
      <c r="O143" s="165"/>
      <c r="P143" s="166">
        <f>SUM(P144:P145)</f>
        <v>0</v>
      </c>
      <c r="Q143" s="165"/>
      <c r="R143" s="166">
        <f>SUM(R144:R145)</f>
        <v>0</v>
      </c>
      <c r="S143" s="165"/>
      <c r="T143" s="167">
        <f>SUM(T144:T145)</f>
        <v>0</v>
      </c>
      <c r="AR143" s="168" t="s">
        <v>83</v>
      </c>
      <c r="AT143" s="169" t="s">
        <v>72</v>
      </c>
      <c r="AU143" s="169" t="s">
        <v>81</v>
      </c>
      <c r="AY143" s="168" t="s">
        <v>169</v>
      </c>
      <c r="BK143" s="170">
        <f>SUM(BK144:BK145)</f>
        <v>0</v>
      </c>
    </row>
    <row r="144" spans="2:65" s="1" customFormat="1" ht="16.5" customHeight="1">
      <c r="B144" s="33"/>
      <c r="C144" s="173" t="s">
        <v>476</v>
      </c>
      <c r="D144" s="173" t="s">
        <v>172</v>
      </c>
      <c r="E144" s="174" t="s">
        <v>1732</v>
      </c>
      <c r="F144" s="175" t="s">
        <v>1733</v>
      </c>
      <c r="G144" s="176" t="s">
        <v>175</v>
      </c>
      <c r="H144" s="177">
        <v>1</v>
      </c>
      <c r="I144" s="178"/>
      <c r="J144" s="179">
        <f>ROUND(I144*H144,2)</f>
        <v>0</v>
      </c>
      <c r="K144" s="175" t="s">
        <v>1</v>
      </c>
      <c r="L144" s="37"/>
      <c r="M144" s="180" t="s">
        <v>1</v>
      </c>
      <c r="N144" s="181" t="s">
        <v>44</v>
      </c>
      <c r="O144" s="59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AR144" s="16" t="s">
        <v>125</v>
      </c>
      <c r="AT144" s="16" t="s">
        <v>172</v>
      </c>
      <c r="AU144" s="16" t="s">
        <v>83</v>
      </c>
      <c r="AY144" s="16" t="s">
        <v>169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6" t="s">
        <v>81</v>
      </c>
      <c r="BK144" s="184">
        <f>ROUND(I144*H144,2)</f>
        <v>0</v>
      </c>
      <c r="BL144" s="16" t="s">
        <v>125</v>
      </c>
      <c r="BM144" s="16" t="s">
        <v>2739</v>
      </c>
    </row>
    <row r="145" spans="2:65" s="1" customFormat="1" ht="16.5" customHeight="1">
      <c r="B145" s="33"/>
      <c r="C145" s="173" t="s">
        <v>484</v>
      </c>
      <c r="D145" s="173" t="s">
        <v>172</v>
      </c>
      <c r="E145" s="174" t="s">
        <v>2441</v>
      </c>
      <c r="F145" s="175" t="s">
        <v>1743</v>
      </c>
      <c r="G145" s="176" t="s">
        <v>175</v>
      </c>
      <c r="H145" s="177">
        <v>1</v>
      </c>
      <c r="I145" s="178"/>
      <c r="J145" s="179">
        <f>ROUND(I145*H145,2)</f>
        <v>0</v>
      </c>
      <c r="K145" s="175" t="s">
        <v>1</v>
      </c>
      <c r="L145" s="37"/>
      <c r="M145" s="213" t="s">
        <v>1</v>
      </c>
      <c r="N145" s="214" t="s">
        <v>44</v>
      </c>
      <c r="O145" s="188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AR145" s="16" t="s">
        <v>125</v>
      </c>
      <c r="AT145" s="16" t="s">
        <v>172</v>
      </c>
      <c r="AU145" s="16" t="s">
        <v>83</v>
      </c>
      <c r="AY145" s="16" t="s">
        <v>169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6" t="s">
        <v>81</v>
      </c>
      <c r="BK145" s="184">
        <f>ROUND(I145*H145,2)</f>
        <v>0</v>
      </c>
      <c r="BL145" s="16" t="s">
        <v>125</v>
      </c>
      <c r="BM145" s="16" t="s">
        <v>2740</v>
      </c>
    </row>
    <row r="146" spans="2:65" s="1" customFormat="1" ht="6.95" customHeight="1">
      <c r="B146" s="45"/>
      <c r="C146" s="46"/>
      <c r="D146" s="46"/>
      <c r="E146" s="46"/>
      <c r="F146" s="46"/>
      <c r="G146" s="46"/>
      <c r="H146" s="46"/>
      <c r="I146" s="124"/>
      <c r="J146" s="46"/>
      <c r="K146" s="46"/>
      <c r="L146" s="37"/>
    </row>
  </sheetData>
  <sheetProtection algorithmName="SHA-512" hashValue="6815vUmuw0T5mGJuSxGFOA1ZrR3UJTUzfzWqd45/XHbxza4vJH5Z3jv3GEh2PSsqK2ghL2s4xvtD1G1c+CCImQ==" saltValue="bzTXml0bvAfXXQpCrsoXWbsZewblA+oGD/mpWBH93W8/BN9eXap5WBB5LIPoQDnNzZxNDwsFCrS1lk96ejlLdw==" spinCount="100000" sheet="1" objects="1" scenarios="1" formatColumns="0" formatRows="0" autoFilter="0"/>
  <autoFilter ref="C87:K145" xr:uid="{00000000-0009-0000-0000-000011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rowBreaks count="1" manualBreakCount="1">
    <brk id="114" min="2" max="10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21"/>
  <sheetViews>
    <sheetView showGridLines="0" view="pageBreakPreview" topLeftCell="A101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133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2741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ROUND(J86,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ROUND((SUM(BE86:BE120)),  2)</f>
        <v>0</v>
      </c>
      <c r="I33" s="113">
        <v>0.21</v>
      </c>
      <c r="J33" s="112">
        <f>ROUND(((SUM(BE86:BE120))*I33),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ROUND((SUM(BF86:BF120)),  2)</f>
        <v>0</v>
      </c>
      <c r="I34" s="113">
        <v>0.15</v>
      </c>
      <c r="J34" s="112">
        <f>ROUND(((SUM(BF86:BF120))*I34),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ROUND((SUM(BG86:BG120)),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ROUND((SUM(BH86:BH120)),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ROUND((SUM(BI86:BI120)),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18 - SO 12 - VNITROAREÁLOVÁ KANALIZACE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J86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J87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J88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J104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2179</v>
      </c>
      <c r="E63" s="143"/>
      <c r="F63" s="143"/>
      <c r="G63" s="143"/>
      <c r="H63" s="143"/>
      <c r="I63" s="144"/>
      <c r="J63" s="145">
        <f>J106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250</v>
      </c>
      <c r="E64" s="143"/>
      <c r="F64" s="143"/>
      <c r="G64" s="143"/>
      <c r="H64" s="143"/>
      <c r="I64" s="144"/>
      <c r="J64" s="145">
        <f>J116</f>
        <v>0</v>
      </c>
      <c r="K64" s="141"/>
      <c r="L64" s="146"/>
    </row>
    <row r="65" spans="2:12" s="7" customFormat="1" ht="24.95" customHeight="1">
      <c r="B65" s="133"/>
      <c r="C65" s="134"/>
      <c r="D65" s="135" t="s">
        <v>251</v>
      </c>
      <c r="E65" s="136"/>
      <c r="F65" s="136"/>
      <c r="G65" s="136"/>
      <c r="H65" s="136"/>
      <c r="I65" s="137"/>
      <c r="J65" s="138">
        <f>J118</f>
        <v>0</v>
      </c>
      <c r="K65" s="134"/>
      <c r="L65" s="139"/>
    </row>
    <row r="66" spans="2:12" s="8" customFormat="1" ht="19.899999999999999" customHeight="1">
      <c r="B66" s="140"/>
      <c r="C66" s="141"/>
      <c r="D66" s="142" t="s">
        <v>2180</v>
      </c>
      <c r="E66" s="143"/>
      <c r="F66" s="143"/>
      <c r="G66" s="143"/>
      <c r="H66" s="143"/>
      <c r="I66" s="144"/>
      <c r="J66" s="145">
        <f>J119</f>
        <v>0</v>
      </c>
      <c r="K66" s="141"/>
      <c r="L66" s="146"/>
    </row>
    <row r="67" spans="2:12" s="1" customFormat="1" ht="21.75" customHeight="1">
      <c r="B67" s="33"/>
      <c r="C67" s="34"/>
      <c r="D67" s="34"/>
      <c r="E67" s="34"/>
      <c r="F67" s="34"/>
      <c r="G67" s="34"/>
      <c r="H67" s="34"/>
      <c r="I67" s="102"/>
      <c r="J67" s="34"/>
      <c r="K67" s="34"/>
      <c r="L67" s="37"/>
    </row>
    <row r="68" spans="2:12" s="1" customFormat="1" ht="6.95" customHeight="1">
      <c r="B68" s="45"/>
      <c r="C68" s="46"/>
      <c r="D68" s="46"/>
      <c r="E68" s="46"/>
      <c r="F68" s="46"/>
      <c r="G68" s="46"/>
      <c r="H68" s="46"/>
      <c r="I68" s="124"/>
      <c r="J68" s="46"/>
      <c r="K68" s="46"/>
      <c r="L68" s="37"/>
    </row>
    <row r="72" spans="2:12" s="1" customFormat="1" ht="6.95" customHeight="1">
      <c r="B72" s="47"/>
      <c r="C72" s="48"/>
      <c r="D72" s="48"/>
      <c r="E72" s="48"/>
      <c r="F72" s="48"/>
      <c r="G72" s="48"/>
      <c r="H72" s="48"/>
      <c r="I72" s="127"/>
      <c r="J72" s="48"/>
      <c r="K72" s="48"/>
      <c r="L72" s="37"/>
    </row>
    <row r="73" spans="2:12" s="1" customFormat="1" ht="24.95" customHeight="1">
      <c r="B73" s="33"/>
      <c r="C73" s="22" t="s">
        <v>153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6.95" customHeight="1">
      <c r="B74" s="33"/>
      <c r="C74" s="34"/>
      <c r="D74" s="34"/>
      <c r="E74" s="34"/>
      <c r="F74" s="34"/>
      <c r="G74" s="34"/>
      <c r="H74" s="34"/>
      <c r="I74" s="102"/>
      <c r="J74" s="34"/>
      <c r="K74" s="34"/>
      <c r="L74" s="37"/>
    </row>
    <row r="75" spans="2:12" s="1" customFormat="1" ht="12" customHeight="1">
      <c r="B75" s="33"/>
      <c r="C75" s="28" t="s">
        <v>16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99" t="str">
        <f>E7</f>
        <v>Hasičská zbrojnice s manipulačním prostorem a moderní zázemí technických služeb obce Líbeznice</v>
      </c>
      <c r="F76" s="300"/>
      <c r="G76" s="300"/>
      <c r="H76" s="300"/>
      <c r="I76" s="102"/>
      <c r="J76" s="34"/>
      <c r="K76" s="34"/>
      <c r="L76" s="37"/>
    </row>
    <row r="77" spans="2:12" s="1" customFormat="1" ht="12" customHeight="1">
      <c r="B77" s="33"/>
      <c r="C77" s="28" t="s">
        <v>143</v>
      </c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6.5" customHeight="1">
      <c r="B78" s="33"/>
      <c r="C78" s="34"/>
      <c r="D78" s="34"/>
      <c r="E78" s="271" t="str">
        <f>E9</f>
        <v>18 - SO 12 - VNITROAREÁLOVÁ KANALIZACE</v>
      </c>
      <c r="F78" s="270"/>
      <c r="G78" s="270"/>
      <c r="H78" s="270"/>
      <c r="I78" s="102"/>
      <c r="J78" s="34"/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2" customHeight="1">
      <c r="B80" s="33"/>
      <c r="C80" s="28" t="s">
        <v>22</v>
      </c>
      <c r="D80" s="34"/>
      <c r="E80" s="34"/>
      <c r="F80" s="26" t="str">
        <f>F12</f>
        <v>k.ú. Líbeznice</v>
      </c>
      <c r="G80" s="34"/>
      <c r="H80" s="34"/>
      <c r="I80" s="103" t="s">
        <v>24</v>
      </c>
      <c r="J80" s="54" t="str">
        <f>IF(J12="","",J12)</f>
        <v>30. 10. 2018</v>
      </c>
      <c r="K80" s="34"/>
      <c r="L80" s="37"/>
    </row>
    <row r="81" spans="2:65" s="1" customFormat="1" ht="6.95" customHeight="1">
      <c r="B81" s="33"/>
      <c r="C81" s="34"/>
      <c r="D81" s="34"/>
      <c r="E81" s="34"/>
      <c r="F81" s="34"/>
      <c r="G81" s="34"/>
      <c r="H81" s="34"/>
      <c r="I81" s="102"/>
      <c r="J81" s="34"/>
      <c r="K81" s="34"/>
      <c r="L81" s="37"/>
    </row>
    <row r="82" spans="2:65" s="1" customFormat="1" ht="13.7" customHeight="1">
      <c r="B82" s="33"/>
      <c r="C82" s="28" t="s">
        <v>26</v>
      </c>
      <c r="D82" s="34"/>
      <c r="E82" s="34"/>
      <c r="F82" s="26" t="str">
        <f>E15</f>
        <v>Obec Líbeznice</v>
      </c>
      <c r="G82" s="34"/>
      <c r="H82" s="34"/>
      <c r="I82" s="103" t="s">
        <v>32</v>
      </c>
      <c r="J82" s="31" t="str">
        <f>E21</f>
        <v>Atelier RENO spol.s.r.o.</v>
      </c>
      <c r="K82" s="34"/>
      <c r="L82" s="37"/>
    </row>
    <row r="83" spans="2:65" s="1" customFormat="1" ht="13.7" customHeight="1">
      <c r="B83" s="33"/>
      <c r="C83" s="28" t="s">
        <v>30</v>
      </c>
      <c r="D83" s="34"/>
      <c r="E83" s="34"/>
      <c r="F83" s="26" t="str">
        <f>IF(E18="","",E18)</f>
        <v>Vyplň údaj</v>
      </c>
      <c r="G83" s="34"/>
      <c r="H83" s="34"/>
      <c r="I83" s="103" t="s">
        <v>35</v>
      </c>
      <c r="J83" s="31" t="str">
        <f>E24</f>
        <v>Vladimír Mrázek</v>
      </c>
      <c r="K83" s="34"/>
      <c r="L83" s="37"/>
    </row>
    <row r="84" spans="2:65" s="1" customFormat="1" ht="10.35" customHeight="1">
      <c r="B84" s="33"/>
      <c r="C84" s="34"/>
      <c r="D84" s="34"/>
      <c r="E84" s="34"/>
      <c r="F84" s="34"/>
      <c r="G84" s="34"/>
      <c r="H84" s="34"/>
      <c r="I84" s="102"/>
      <c r="J84" s="34"/>
      <c r="K84" s="34"/>
      <c r="L84" s="37"/>
    </row>
    <row r="85" spans="2:65" s="9" customFormat="1" ht="29.25" customHeight="1">
      <c r="B85" s="147"/>
      <c r="C85" s="148" t="s">
        <v>154</v>
      </c>
      <c r="D85" s="149" t="s">
        <v>58</v>
      </c>
      <c r="E85" s="149" t="s">
        <v>54</v>
      </c>
      <c r="F85" s="149" t="s">
        <v>55</v>
      </c>
      <c r="G85" s="149" t="s">
        <v>155</v>
      </c>
      <c r="H85" s="149" t="s">
        <v>156</v>
      </c>
      <c r="I85" s="150" t="s">
        <v>157</v>
      </c>
      <c r="J85" s="149" t="s">
        <v>147</v>
      </c>
      <c r="K85" s="151" t="s">
        <v>158</v>
      </c>
      <c r="L85" s="152"/>
      <c r="M85" s="63" t="s">
        <v>1</v>
      </c>
      <c r="N85" s="64" t="s">
        <v>43</v>
      </c>
      <c r="O85" s="64" t="s">
        <v>159</v>
      </c>
      <c r="P85" s="64" t="s">
        <v>160</v>
      </c>
      <c r="Q85" s="64" t="s">
        <v>161</v>
      </c>
      <c r="R85" s="64" t="s">
        <v>162</v>
      </c>
      <c r="S85" s="64" t="s">
        <v>163</v>
      </c>
      <c r="T85" s="65" t="s">
        <v>164</v>
      </c>
    </row>
    <row r="86" spans="2:65" s="1" customFormat="1" ht="22.9" customHeight="1">
      <c r="B86" s="33"/>
      <c r="C86" s="70" t="s">
        <v>165</v>
      </c>
      <c r="D86" s="34"/>
      <c r="E86" s="34"/>
      <c r="F86" s="34"/>
      <c r="G86" s="34"/>
      <c r="H86" s="34"/>
      <c r="I86" s="102"/>
      <c r="J86" s="153">
        <f>BK86</f>
        <v>0</v>
      </c>
      <c r="K86" s="34"/>
      <c r="L86" s="37"/>
      <c r="M86" s="66"/>
      <c r="N86" s="67"/>
      <c r="O86" s="67"/>
      <c r="P86" s="154">
        <f>P87+P118</f>
        <v>0</v>
      </c>
      <c r="Q86" s="67"/>
      <c r="R86" s="154">
        <f>R87+R118</f>
        <v>26.377499999999998</v>
      </c>
      <c r="S86" s="67"/>
      <c r="T86" s="155">
        <f>T87+T118</f>
        <v>0</v>
      </c>
      <c r="AT86" s="16" t="s">
        <v>72</v>
      </c>
      <c r="AU86" s="16" t="s">
        <v>149</v>
      </c>
      <c r="BK86" s="156">
        <f>BK87+BK118</f>
        <v>0</v>
      </c>
    </row>
    <row r="87" spans="2:65" s="10" customFormat="1" ht="25.9" customHeight="1">
      <c r="B87" s="157"/>
      <c r="C87" s="158"/>
      <c r="D87" s="159" t="s">
        <v>72</v>
      </c>
      <c r="E87" s="160" t="s">
        <v>193</v>
      </c>
      <c r="F87" s="160" t="s">
        <v>194</v>
      </c>
      <c r="G87" s="158"/>
      <c r="H87" s="158"/>
      <c r="I87" s="161"/>
      <c r="J87" s="162">
        <f>BK87</f>
        <v>0</v>
      </c>
      <c r="K87" s="158"/>
      <c r="L87" s="163"/>
      <c r="M87" s="164"/>
      <c r="N87" s="165"/>
      <c r="O87" s="165"/>
      <c r="P87" s="166">
        <f>P88+P104+P106+P116</f>
        <v>0</v>
      </c>
      <c r="Q87" s="165"/>
      <c r="R87" s="166">
        <f>R88+R104+R106+R116</f>
        <v>26.377499999999998</v>
      </c>
      <c r="S87" s="165"/>
      <c r="T87" s="167">
        <f>T88+T104+T106+T116</f>
        <v>0</v>
      </c>
      <c r="AR87" s="168" t="s">
        <v>81</v>
      </c>
      <c r="AT87" s="169" t="s">
        <v>72</v>
      </c>
      <c r="AU87" s="169" t="s">
        <v>73</v>
      </c>
      <c r="AY87" s="168" t="s">
        <v>169</v>
      </c>
      <c r="BK87" s="170">
        <f>BK88+BK104+BK106+BK116</f>
        <v>0</v>
      </c>
    </row>
    <row r="88" spans="2:65" s="10" customFormat="1" ht="22.9" customHeight="1">
      <c r="B88" s="157"/>
      <c r="C88" s="158"/>
      <c r="D88" s="159" t="s">
        <v>72</v>
      </c>
      <c r="E88" s="171" t="s">
        <v>81</v>
      </c>
      <c r="F88" s="171" t="s">
        <v>195</v>
      </c>
      <c r="G88" s="158"/>
      <c r="H88" s="158"/>
      <c r="I88" s="161"/>
      <c r="J88" s="172">
        <f>BK88</f>
        <v>0</v>
      </c>
      <c r="K88" s="158"/>
      <c r="L88" s="163"/>
      <c r="M88" s="164"/>
      <c r="N88" s="165"/>
      <c r="O88" s="165"/>
      <c r="P88" s="166">
        <f>SUM(P89:P103)</f>
        <v>0</v>
      </c>
      <c r="Q88" s="165"/>
      <c r="R88" s="166">
        <f>SUM(R89:R103)</f>
        <v>0.62924999999999998</v>
      </c>
      <c r="S88" s="165"/>
      <c r="T88" s="167">
        <f>SUM(T89:T103)</f>
        <v>0</v>
      </c>
      <c r="AR88" s="168" t="s">
        <v>81</v>
      </c>
      <c r="AT88" s="169" t="s">
        <v>72</v>
      </c>
      <c r="AU88" s="169" t="s">
        <v>81</v>
      </c>
      <c r="AY88" s="168" t="s">
        <v>169</v>
      </c>
      <c r="BK88" s="170">
        <f>SUM(BK89:BK103)</f>
        <v>0</v>
      </c>
    </row>
    <row r="89" spans="2:65" s="1" customFormat="1" ht="16.5" customHeight="1">
      <c r="B89" s="33"/>
      <c r="C89" s="173" t="s">
        <v>81</v>
      </c>
      <c r="D89" s="173" t="s">
        <v>172</v>
      </c>
      <c r="E89" s="174" t="s">
        <v>2193</v>
      </c>
      <c r="F89" s="175" t="s">
        <v>2194</v>
      </c>
      <c r="G89" s="176" t="s">
        <v>2195</v>
      </c>
      <c r="H89" s="177">
        <v>20</v>
      </c>
      <c r="I89" s="178"/>
      <c r="J89" s="179">
        <f t="shared" ref="J89:J96" si="0">ROUND(I89*H89,2)</f>
        <v>0</v>
      </c>
      <c r="K89" s="175" t="s">
        <v>1</v>
      </c>
      <c r="L89" s="37"/>
      <c r="M89" s="180" t="s">
        <v>1</v>
      </c>
      <c r="N89" s="181" t="s">
        <v>44</v>
      </c>
      <c r="O89" s="59"/>
      <c r="P89" s="182">
        <f t="shared" ref="P89:P96" si="1">O89*H89</f>
        <v>0</v>
      </c>
      <c r="Q89" s="182">
        <v>0</v>
      </c>
      <c r="R89" s="182">
        <f t="shared" ref="R89:R96" si="2">Q89*H89</f>
        <v>0</v>
      </c>
      <c r="S89" s="182">
        <v>0</v>
      </c>
      <c r="T89" s="183">
        <f t="shared" ref="T89:T96" si="3">S89*H89</f>
        <v>0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 t="shared" ref="BE89:BE96" si="4">IF(N89="základní",J89,0)</f>
        <v>0</v>
      </c>
      <c r="BF89" s="184">
        <f t="shared" ref="BF89:BF96" si="5">IF(N89="snížená",J89,0)</f>
        <v>0</v>
      </c>
      <c r="BG89" s="184">
        <f t="shared" ref="BG89:BG96" si="6">IF(N89="zákl. přenesená",J89,0)</f>
        <v>0</v>
      </c>
      <c r="BH89" s="184">
        <f t="shared" ref="BH89:BH96" si="7">IF(N89="sníž. přenesená",J89,0)</f>
        <v>0</v>
      </c>
      <c r="BI89" s="184">
        <f t="shared" ref="BI89:BI96" si="8">IF(N89="nulová",J89,0)</f>
        <v>0</v>
      </c>
      <c r="BJ89" s="16" t="s">
        <v>81</v>
      </c>
      <c r="BK89" s="184">
        <f t="shared" ref="BK89:BK96" si="9">ROUND(I89*H89,2)</f>
        <v>0</v>
      </c>
      <c r="BL89" s="16" t="s">
        <v>199</v>
      </c>
      <c r="BM89" s="16" t="s">
        <v>2742</v>
      </c>
    </row>
    <row r="90" spans="2:65" s="1" customFormat="1" ht="16.5" customHeight="1">
      <c r="B90" s="33"/>
      <c r="C90" s="173" t="s">
        <v>83</v>
      </c>
      <c r="D90" s="173" t="s">
        <v>172</v>
      </c>
      <c r="E90" s="174" t="s">
        <v>2197</v>
      </c>
      <c r="F90" s="175" t="s">
        <v>2198</v>
      </c>
      <c r="G90" s="176" t="s">
        <v>301</v>
      </c>
      <c r="H90" s="177">
        <v>3</v>
      </c>
      <c r="I90" s="178"/>
      <c r="J90" s="179">
        <f t="shared" si="0"/>
        <v>0</v>
      </c>
      <c r="K90" s="175" t="s">
        <v>1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0.10775</v>
      </c>
      <c r="R90" s="182">
        <f t="shared" si="2"/>
        <v>0.32324999999999998</v>
      </c>
      <c r="S90" s="182">
        <v>0</v>
      </c>
      <c r="T90" s="183">
        <f t="shared" si="3"/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199</v>
      </c>
      <c r="BM90" s="16" t="s">
        <v>2743</v>
      </c>
    </row>
    <row r="91" spans="2:65" s="1" customFormat="1" ht="16.5" customHeight="1">
      <c r="B91" s="33"/>
      <c r="C91" s="173" t="s">
        <v>184</v>
      </c>
      <c r="D91" s="173" t="s">
        <v>172</v>
      </c>
      <c r="E91" s="174" t="s">
        <v>2200</v>
      </c>
      <c r="F91" s="175" t="s">
        <v>2201</v>
      </c>
      <c r="G91" s="176" t="s">
        <v>208</v>
      </c>
      <c r="H91" s="177">
        <v>3</v>
      </c>
      <c r="I91" s="178"/>
      <c r="J91" s="179">
        <f t="shared" si="0"/>
        <v>0</v>
      </c>
      <c r="K91" s="175" t="s">
        <v>1</v>
      </c>
      <c r="L91" s="37"/>
      <c r="M91" s="180" t="s">
        <v>1</v>
      </c>
      <c r="N91" s="181" t="s">
        <v>44</v>
      </c>
      <c r="O91" s="59"/>
      <c r="P91" s="182">
        <f t="shared" si="1"/>
        <v>0</v>
      </c>
      <c r="Q91" s="182">
        <v>0</v>
      </c>
      <c r="R91" s="182">
        <f t="shared" si="2"/>
        <v>0</v>
      </c>
      <c r="S91" s="182">
        <v>0</v>
      </c>
      <c r="T91" s="183">
        <f t="shared" si="3"/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199</v>
      </c>
      <c r="BM91" s="16" t="s">
        <v>2744</v>
      </c>
    </row>
    <row r="92" spans="2:65" s="1" customFormat="1" ht="16.5" customHeight="1">
      <c r="B92" s="33"/>
      <c r="C92" s="173" t="s">
        <v>199</v>
      </c>
      <c r="D92" s="173" t="s">
        <v>172</v>
      </c>
      <c r="E92" s="174" t="s">
        <v>2745</v>
      </c>
      <c r="F92" s="175" t="s">
        <v>2746</v>
      </c>
      <c r="G92" s="176" t="s">
        <v>208</v>
      </c>
      <c r="H92" s="177">
        <v>144</v>
      </c>
      <c r="I92" s="178"/>
      <c r="J92" s="179">
        <f t="shared" si="0"/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0</v>
      </c>
      <c r="R92" s="182">
        <f t="shared" si="2"/>
        <v>0</v>
      </c>
      <c r="S92" s="182">
        <v>0</v>
      </c>
      <c r="T92" s="183">
        <f t="shared" si="3"/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199</v>
      </c>
      <c r="BM92" s="16" t="s">
        <v>2747</v>
      </c>
    </row>
    <row r="93" spans="2:65" s="1" customFormat="1" ht="16.5" customHeight="1">
      <c r="B93" s="33"/>
      <c r="C93" s="173" t="s">
        <v>168</v>
      </c>
      <c r="D93" s="173" t="s">
        <v>172</v>
      </c>
      <c r="E93" s="174" t="s">
        <v>279</v>
      </c>
      <c r="F93" s="175" t="s">
        <v>280</v>
      </c>
      <c r="G93" s="176" t="s">
        <v>208</v>
      </c>
      <c r="H93" s="177">
        <v>144</v>
      </c>
      <c r="I93" s="178"/>
      <c r="J93" s="179">
        <f t="shared" si="0"/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199</v>
      </c>
      <c r="BM93" s="16" t="s">
        <v>2748</v>
      </c>
    </row>
    <row r="94" spans="2:65" s="1" customFormat="1" ht="16.5" customHeight="1">
      <c r="B94" s="33"/>
      <c r="C94" s="173" t="s">
        <v>221</v>
      </c>
      <c r="D94" s="173" t="s">
        <v>172</v>
      </c>
      <c r="E94" s="174" t="s">
        <v>2205</v>
      </c>
      <c r="F94" s="175" t="s">
        <v>2206</v>
      </c>
      <c r="G94" s="176" t="s">
        <v>198</v>
      </c>
      <c r="H94" s="177">
        <v>360</v>
      </c>
      <c r="I94" s="178"/>
      <c r="J94" s="179">
        <f t="shared" si="0"/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8.4999999999999995E-4</v>
      </c>
      <c r="R94" s="182">
        <f t="shared" si="2"/>
        <v>0.30599999999999999</v>
      </c>
      <c r="S94" s="182">
        <v>0</v>
      </c>
      <c r="T94" s="183">
        <f t="shared" si="3"/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199</v>
      </c>
      <c r="BM94" s="16" t="s">
        <v>2749</v>
      </c>
    </row>
    <row r="95" spans="2:65" s="1" customFormat="1" ht="16.5" customHeight="1">
      <c r="B95" s="33"/>
      <c r="C95" s="173" t="s">
        <v>229</v>
      </c>
      <c r="D95" s="173" t="s">
        <v>172</v>
      </c>
      <c r="E95" s="174" t="s">
        <v>2208</v>
      </c>
      <c r="F95" s="175" t="s">
        <v>2209</v>
      </c>
      <c r="G95" s="176" t="s">
        <v>198</v>
      </c>
      <c r="H95" s="177">
        <v>360</v>
      </c>
      <c r="I95" s="178"/>
      <c r="J95" s="179">
        <f t="shared" si="0"/>
        <v>0</v>
      </c>
      <c r="K95" s="175" t="s">
        <v>176</v>
      </c>
      <c r="L95" s="37"/>
      <c r="M95" s="180" t="s">
        <v>1</v>
      </c>
      <c r="N95" s="181" t="s">
        <v>44</v>
      </c>
      <c r="O95" s="59"/>
      <c r="P95" s="182">
        <f t="shared" si="1"/>
        <v>0</v>
      </c>
      <c r="Q95" s="182">
        <v>0</v>
      </c>
      <c r="R95" s="182">
        <f t="shared" si="2"/>
        <v>0</v>
      </c>
      <c r="S95" s="182">
        <v>0</v>
      </c>
      <c r="T95" s="183">
        <f t="shared" si="3"/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199</v>
      </c>
      <c r="BM95" s="16" t="s">
        <v>2750</v>
      </c>
    </row>
    <row r="96" spans="2:65" s="1" customFormat="1" ht="16.5" customHeight="1">
      <c r="B96" s="33"/>
      <c r="C96" s="173" t="s">
        <v>233</v>
      </c>
      <c r="D96" s="173" t="s">
        <v>172</v>
      </c>
      <c r="E96" s="174" t="s">
        <v>282</v>
      </c>
      <c r="F96" s="175" t="s">
        <v>283</v>
      </c>
      <c r="G96" s="176" t="s">
        <v>208</v>
      </c>
      <c r="H96" s="177">
        <v>104</v>
      </c>
      <c r="I96" s="178"/>
      <c r="J96" s="179">
        <f t="shared" si="0"/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 t="shared" si="1"/>
        <v>0</v>
      </c>
      <c r="Q96" s="182">
        <v>0</v>
      </c>
      <c r="R96" s="182">
        <f t="shared" si="2"/>
        <v>0</v>
      </c>
      <c r="S96" s="182">
        <v>0</v>
      </c>
      <c r="T96" s="183">
        <f t="shared" si="3"/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199</v>
      </c>
      <c r="BM96" s="16" t="s">
        <v>2751</v>
      </c>
    </row>
    <row r="97" spans="2:65" s="11" customFormat="1" ht="11.25">
      <c r="B97" s="190"/>
      <c r="C97" s="191"/>
      <c r="D97" s="185" t="s">
        <v>201</v>
      </c>
      <c r="E97" s="192" t="s">
        <v>1</v>
      </c>
      <c r="F97" s="193" t="s">
        <v>2752</v>
      </c>
      <c r="G97" s="191"/>
      <c r="H97" s="194">
        <v>104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201</v>
      </c>
      <c r="AU97" s="200" t="s">
        <v>83</v>
      </c>
      <c r="AV97" s="11" t="s">
        <v>83</v>
      </c>
      <c r="AW97" s="11" t="s">
        <v>34</v>
      </c>
      <c r="AX97" s="11" t="s">
        <v>81</v>
      </c>
      <c r="AY97" s="200" t="s">
        <v>169</v>
      </c>
    </row>
    <row r="98" spans="2:65" s="1" customFormat="1" ht="16.5" customHeight="1">
      <c r="B98" s="33"/>
      <c r="C98" s="173" t="s">
        <v>237</v>
      </c>
      <c r="D98" s="173" t="s">
        <v>172</v>
      </c>
      <c r="E98" s="174" t="s">
        <v>213</v>
      </c>
      <c r="F98" s="175" t="s">
        <v>214</v>
      </c>
      <c r="G98" s="176" t="s">
        <v>208</v>
      </c>
      <c r="H98" s="177">
        <v>40</v>
      </c>
      <c r="I98" s="178"/>
      <c r="J98" s="179">
        <f>ROUND(I98*H98,2)</f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199</v>
      </c>
      <c r="BM98" s="16" t="s">
        <v>2753</v>
      </c>
    </row>
    <row r="99" spans="2:65" s="1" customFormat="1" ht="16.5" customHeight="1">
      <c r="B99" s="33"/>
      <c r="C99" s="173" t="s">
        <v>108</v>
      </c>
      <c r="D99" s="173" t="s">
        <v>172</v>
      </c>
      <c r="E99" s="174" t="s">
        <v>1926</v>
      </c>
      <c r="F99" s="175" t="s">
        <v>1927</v>
      </c>
      <c r="G99" s="176" t="s">
        <v>208</v>
      </c>
      <c r="H99" s="177">
        <v>104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2754</v>
      </c>
    </row>
    <row r="100" spans="2:65" s="1" customFormat="1" ht="16.5" customHeight="1">
      <c r="B100" s="33"/>
      <c r="C100" s="173" t="s">
        <v>111</v>
      </c>
      <c r="D100" s="173" t="s">
        <v>172</v>
      </c>
      <c r="E100" s="174" t="s">
        <v>218</v>
      </c>
      <c r="F100" s="175" t="s">
        <v>219</v>
      </c>
      <c r="G100" s="176" t="s">
        <v>208</v>
      </c>
      <c r="H100" s="177">
        <v>40</v>
      </c>
      <c r="I100" s="178"/>
      <c r="J100" s="179">
        <f>ROUND(I100*H100,2)</f>
        <v>0</v>
      </c>
      <c r="K100" s="175" t="s">
        <v>176</v>
      </c>
      <c r="L100" s="37"/>
      <c r="M100" s="180" t="s">
        <v>1</v>
      </c>
      <c r="N100" s="181" t="s">
        <v>44</v>
      </c>
      <c r="O100" s="59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AR100" s="16" t="s">
        <v>199</v>
      </c>
      <c r="AT100" s="16" t="s">
        <v>172</v>
      </c>
      <c r="AU100" s="16" t="s">
        <v>83</v>
      </c>
      <c r="AY100" s="16" t="s">
        <v>169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6" t="s">
        <v>81</v>
      </c>
      <c r="BK100" s="184">
        <f>ROUND(I100*H100,2)</f>
        <v>0</v>
      </c>
      <c r="BL100" s="16" t="s">
        <v>199</v>
      </c>
      <c r="BM100" s="16" t="s">
        <v>2755</v>
      </c>
    </row>
    <row r="101" spans="2:65" s="1" customFormat="1" ht="16.5" customHeight="1">
      <c r="B101" s="33"/>
      <c r="C101" s="173" t="s">
        <v>114</v>
      </c>
      <c r="D101" s="173" t="s">
        <v>172</v>
      </c>
      <c r="E101" s="174" t="s">
        <v>222</v>
      </c>
      <c r="F101" s="175" t="s">
        <v>223</v>
      </c>
      <c r="G101" s="176" t="s">
        <v>224</v>
      </c>
      <c r="H101" s="177">
        <v>68</v>
      </c>
      <c r="I101" s="178"/>
      <c r="J101" s="179">
        <f>ROUND(I101*H101,2)</f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2756</v>
      </c>
    </row>
    <row r="102" spans="2:65" s="11" customFormat="1" ht="11.25">
      <c r="B102" s="190"/>
      <c r="C102" s="191"/>
      <c r="D102" s="185" t="s">
        <v>201</v>
      </c>
      <c r="E102" s="192" t="s">
        <v>1</v>
      </c>
      <c r="F102" s="193" t="s">
        <v>2757</v>
      </c>
      <c r="G102" s="191"/>
      <c r="H102" s="194">
        <v>68</v>
      </c>
      <c r="I102" s="195"/>
      <c r="J102" s="191"/>
      <c r="K102" s="191"/>
      <c r="L102" s="196"/>
      <c r="M102" s="197"/>
      <c r="N102" s="198"/>
      <c r="O102" s="198"/>
      <c r="P102" s="198"/>
      <c r="Q102" s="198"/>
      <c r="R102" s="198"/>
      <c r="S102" s="198"/>
      <c r="T102" s="199"/>
      <c r="AT102" s="200" t="s">
        <v>201</v>
      </c>
      <c r="AU102" s="200" t="s">
        <v>83</v>
      </c>
      <c r="AV102" s="11" t="s">
        <v>83</v>
      </c>
      <c r="AW102" s="11" t="s">
        <v>34</v>
      </c>
      <c r="AX102" s="11" t="s">
        <v>81</v>
      </c>
      <c r="AY102" s="200" t="s">
        <v>169</v>
      </c>
    </row>
    <row r="103" spans="2:65" s="1" customFormat="1" ht="16.5" customHeight="1">
      <c r="B103" s="33"/>
      <c r="C103" s="173" t="s">
        <v>117</v>
      </c>
      <c r="D103" s="173" t="s">
        <v>172</v>
      </c>
      <c r="E103" s="174" t="s">
        <v>293</v>
      </c>
      <c r="F103" s="175" t="s">
        <v>294</v>
      </c>
      <c r="G103" s="176" t="s">
        <v>208</v>
      </c>
      <c r="H103" s="177">
        <v>104</v>
      </c>
      <c r="I103" s="178"/>
      <c r="J103" s="179">
        <f>ROUND(I103*H103,2)</f>
        <v>0</v>
      </c>
      <c r="K103" s="175" t="s">
        <v>176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2758</v>
      </c>
    </row>
    <row r="104" spans="2:65" s="10" customFormat="1" ht="22.9" customHeight="1">
      <c r="B104" s="157"/>
      <c r="C104" s="158"/>
      <c r="D104" s="159" t="s">
        <v>72</v>
      </c>
      <c r="E104" s="171" t="s">
        <v>199</v>
      </c>
      <c r="F104" s="171" t="s">
        <v>1173</v>
      </c>
      <c r="G104" s="158"/>
      <c r="H104" s="158"/>
      <c r="I104" s="161"/>
      <c r="J104" s="172">
        <f>BK104</f>
        <v>0</v>
      </c>
      <c r="K104" s="158"/>
      <c r="L104" s="163"/>
      <c r="M104" s="164"/>
      <c r="N104" s="165"/>
      <c r="O104" s="165"/>
      <c r="P104" s="166">
        <f>P105</f>
        <v>0</v>
      </c>
      <c r="Q104" s="165"/>
      <c r="R104" s="166">
        <f>R105</f>
        <v>0</v>
      </c>
      <c r="S104" s="165"/>
      <c r="T104" s="167">
        <f>T105</f>
        <v>0</v>
      </c>
      <c r="AR104" s="168" t="s">
        <v>81</v>
      </c>
      <c r="AT104" s="169" t="s">
        <v>72</v>
      </c>
      <c r="AU104" s="169" t="s">
        <v>81</v>
      </c>
      <c r="AY104" s="168" t="s">
        <v>169</v>
      </c>
      <c r="BK104" s="170">
        <f>BK105</f>
        <v>0</v>
      </c>
    </row>
    <row r="105" spans="2:65" s="1" customFormat="1" ht="16.5" customHeight="1">
      <c r="B105" s="33"/>
      <c r="C105" s="173" t="s">
        <v>120</v>
      </c>
      <c r="D105" s="173" t="s">
        <v>172</v>
      </c>
      <c r="E105" s="174" t="s">
        <v>1174</v>
      </c>
      <c r="F105" s="175" t="s">
        <v>1175</v>
      </c>
      <c r="G105" s="176" t="s">
        <v>208</v>
      </c>
      <c r="H105" s="177">
        <v>40</v>
      </c>
      <c r="I105" s="178"/>
      <c r="J105" s="179">
        <f>ROUND(I105*H105,2)</f>
        <v>0</v>
      </c>
      <c r="K105" s="175" t="s">
        <v>176</v>
      </c>
      <c r="L105" s="37"/>
      <c r="M105" s="180" t="s">
        <v>1</v>
      </c>
      <c r="N105" s="181" t="s">
        <v>44</v>
      </c>
      <c r="O105" s="59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AR105" s="16" t="s">
        <v>199</v>
      </c>
      <c r="AT105" s="16" t="s">
        <v>172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199</v>
      </c>
      <c r="BM105" s="16" t="s">
        <v>2759</v>
      </c>
    </row>
    <row r="106" spans="2:65" s="10" customFormat="1" ht="22.9" customHeight="1">
      <c r="B106" s="157"/>
      <c r="C106" s="158"/>
      <c r="D106" s="159" t="s">
        <v>72</v>
      </c>
      <c r="E106" s="171" t="s">
        <v>233</v>
      </c>
      <c r="F106" s="171" t="s">
        <v>2220</v>
      </c>
      <c r="G106" s="158"/>
      <c r="H106" s="158"/>
      <c r="I106" s="161"/>
      <c r="J106" s="172">
        <f>BK106</f>
        <v>0</v>
      </c>
      <c r="K106" s="158"/>
      <c r="L106" s="163"/>
      <c r="M106" s="164"/>
      <c r="N106" s="165"/>
      <c r="O106" s="165"/>
      <c r="P106" s="166">
        <f>SUM(P107:P115)</f>
        <v>0</v>
      </c>
      <c r="Q106" s="165"/>
      <c r="R106" s="166">
        <f>SUM(R107:R115)</f>
        <v>25.748249999999999</v>
      </c>
      <c r="S106" s="165"/>
      <c r="T106" s="167">
        <f>SUM(T107:T115)</f>
        <v>0</v>
      </c>
      <c r="AR106" s="168" t="s">
        <v>81</v>
      </c>
      <c r="AT106" s="169" t="s">
        <v>72</v>
      </c>
      <c r="AU106" s="169" t="s">
        <v>81</v>
      </c>
      <c r="AY106" s="168" t="s">
        <v>169</v>
      </c>
      <c r="BK106" s="170">
        <f>SUM(BK107:BK115)</f>
        <v>0</v>
      </c>
    </row>
    <row r="107" spans="2:65" s="1" customFormat="1" ht="16.5" customHeight="1">
      <c r="B107" s="33"/>
      <c r="C107" s="173" t="s">
        <v>8</v>
      </c>
      <c r="D107" s="173" t="s">
        <v>172</v>
      </c>
      <c r="E107" s="174" t="s">
        <v>2760</v>
      </c>
      <c r="F107" s="175" t="s">
        <v>2761</v>
      </c>
      <c r="G107" s="176" t="s">
        <v>301</v>
      </c>
      <c r="H107" s="177">
        <v>36</v>
      </c>
      <c r="I107" s="178"/>
      <c r="J107" s="179">
        <f t="shared" ref="J107:J115" si="10">ROUND(I107*H107,2)</f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 t="shared" ref="P107:P115" si="11">O107*H107</f>
        <v>0</v>
      </c>
      <c r="Q107" s="182">
        <v>1.0000000000000001E-5</v>
      </c>
      <c r="R107" s="182">
        <f t="shared" ref="R107:R115" si="12">Q107*H107</f>
        <v>3.6000000000000002E-4</v>
      </c>
      <c r="S107" s="182">
        <v>0</v>
      </c>
      <c r="T107" s="183">
        <f t="shared" ref="T107:T115" si="13">S107*H107</f>
        <v>0</v>
      </c>
      <c r="AR107" s="16" t="s">
        <v>199</v>
      </c>
      <c r="AT107" s="16" t="s">
        <v>172</v>
      </c>
      <c r="AU107" s="16" t="s">
        <v>83</v>
      </c>
      <c r="AY107" s="16" t="s">
        <v>169</v>
      </c>
      <c r="BE107" s="184">
        <f t="shared" ref="BE107:BE115" si="14">IF(N107="základní",J107,0)</f>
        <v>0</v>
      </c>
      <c r="BF107" s="184">
        <f t="shared" ref="BF107:BF115" si="15">IF(N107="snížená",J107,0)</f>
        <v>0</v>
      </c>
      <c r="BG107" s="184">
        <f t="shared" ref="BG107:BG115" si="16">IF(N107="zákl. přenesená",J107,0)</f>
        <v>0</v>
      </c>
      <c r="BH107" s="184">
        <f t="shared" ref="BH107:BH115" si="17">IF(N107="sníž. přenesená",J107,0)</f>
        <v>0</v>
      </c>
      <c r="BI107" s="184">
        <f t="shared" ref="BI107:BI115" si="18">IF(N107="nulová",J107,0)</f>
        <v>0</v>
      </c>
      <c r="BJ107" s="16" t="s">
        <v>81</v>
      </c>
      <c r="BK107" s="184">
        <f t="shared" ref="BK107:BK115" si="19">ROUND(I107*H107,2)</f>
        <v>0</v>
      </c>
      <c r="BL107" s="16" t="s">
        <v>199</v>
      </c>
      <c r="BM107" s="16" t="s">
        <v>2762</v>
      </c>
    </row>
    <row r="108" spans="2:65" s="1" customFormat="1" ht="16.5" customHeight="1">
      <c r="B108" s="33"/>
      <c r="C108" s="239" t="s">
        <v>125</v>
      </c>
      <c r="D108" s="239" t="s">
        <v>447</v>
      </c>
      <c r="E108" s="240" t="s">
        <v>2763</v>
      </c>
      <c r="F108" s="241" t="s">
        <v>2764</v>
      </c>
      <c r="G108" s="242" t="s">
        <v>301</v>
      </c>
      <c r="H108" s="243">
        <v>36</v>
      </c>
      <c r="I108" s="244"/>
      <c r="J108" s="245">
        <f t="shared" si="10"/>
        <v>0</v>
      </c>
      <c r="K108" s="241" t="s">
        <v>176</v>
      </c>
      <c r="L108" s="246"/>
      <c r="M108" s="247" t="s">
        <v>1</v>
      </c>
      <c r="N108" s="248" t="s">
        <v>44</v>
      </c>
      <c r="O108" s="59"/>
      <c r="P108" s="182">
        <f t="shared" si="11"/>
        <v>0</v>
      </c>
      <c r="Q108" s="182">
        <v>2.9399999999999999E-3</v>
      </c>
      <c r="R108" s="182">
        <f t="shared" si="12"/>
        <v>0.10583999999999999</v>
      </c>
      <c r="S108" s="182">
        <v>0</v>
      </c>
      <c r="T108" s="183">
        <f t="shared" si="13"/>
        <v>0</v>
      </c>
      <c r="AR108" s="16" t="s">
        <v>233</v>
      </c>
      <c r="AT108" s="16" t="s">
        <v>447</v>
      </c>
      <c r="AU108" s="16" t="s">
        <v>83</v>
      </c>
      <c r="AY108" s="16" t="s">
        <v>169</v>
      </c>
      <c r="BE108" s="184">
        <f t="shared" si="14"/>
        <v>0</v>
      </c>
      <c r="BF108" s="184">
        <f t="shared" si="15"/>
        <v>0</v>
      </c>
      <c r="BG108" s="184">
        <f t="shared" si="16"/>
        <v>0</v>
      </c>
      <c r="BH108" s="184">
        <f t="shared" si="17"/>
        <v>0</v>
      </c>
      <c r="BI108" s="184">
        <f t="shared" si="18"/>
        <v>0</v>
      </c>
      <c r="BJ108" s="16" t="s">
        <v>81</v>
      </c>
      <c r="BK108" s="184">
        <f t="shared" si="19"/>
        <v>0</v>
      </c>
      <c r="BL108" s="16" t="s">
        <v>199</v>
      </c>
      <c r="BM108" s="16" t="s">
        <v>2765</v>
      </c>
    </row>
    <row r="109" spans="2:65" s="1" customFormat="1" ht="16.5" customHeight="1">
      <c r="B109" s="33"/>
      <c r="C109" s="173" t="s">
        <v>128</v>
      </c>
      <c r="D109" s="173" t="s">
        <v>172</v>
      </c>
      <c r="E109" s="174" t="s">
        <v>2221</v>
      </c>
      <c r="F109" s="175" t="s">
        <v>2222</v>
      </c>
      <c r="G109" s="176" t="s">
        <v>301</v>
      </c>
      <c r="H109" s="177">
        <v>60</v>
      </c>
      <c r="I109" s="178"/>
      <c r="J109" s="179">
        <f t="shared" si="10"/>
        <v>0</v>
      </c>
      <c r="K109" s="175" t="s">
        <v>176</v>
      </c>
      <c r="L109" s="37"/>
      <c r="M109" s="180" t="s">
        <v>1</v>
      </c>
      <c r="N109" s="181" t="s">
        <v>44</v>
      </c>
      <c r="O109" s="59"/>
      <c r="P109" s="182">
        <f t="shared" si="11"/>
        <v>0</v>
      </c>
      <c r="Q109" s="182">
        <v>1.0000000000000001E-5</v>
      </c>
      <c r="R109" s="182">
        <f t="shared" si="12"/>
        <v>6.0000000000000006E-4</v>
      </c>
      <c r="S109" s="182">
        <v>0</v>
      </c>
      <c r="T109" s="183">
        <f t="shared" si="13"/>
        <v>0</v>
      </c>
      <c r="AR109" s="16" t="s">
        <v>199</v>
      </c>
      <c r="AT109" s="16" t="s">
        <v>172</v>
      </c>
      <c r="AU109" s="16" t="s">
        <v>83</v>
      </c>
      <c r="AY109" s="16" t="s">
        <v>169</v>
      </c>
      <c r="BE109" s="184">
        <f t="shared" si="14"/>
        <v>0</v>
      </c>
      <c r="BF109" s="184">
        <f t="shared" si="15"/>
        <v>0</v>
      </c>
      <c r="BG109" s="184">
        <f t="shared" si="16"/>
        <v>0</v>
      </c>
      <c r="BH109" s="184">
        <f t="shared" si="17"/>
        <v>0</v>
      </c>
      <c r="BI109" s="184">
        <f t="shared" si="18"/>
        <v>0</v>
      </c>
      <c r="BJ109" s="16" t="s">
        <v>81</v>
      </c>
      <c r="BK109" s="184">
        <f t="shared" si="19"/>
        <v>0</v>
      </c>
      <c r="BL109" s="16" t="s">
        <v>199</v>
      </c>
      <c r="BM109" s="16" t="s">
        <v>2766</v>
      </c>
    </row>
    <row r="110" spans="2:65" s="1" customFormat="1" ht="16.5" customHeight="1">
      <c r="B110" s="33"/>
      <c r="C110" s="239" t="s">
        <v>131</v>
      </c>
      <c r="D110" s="239" t="s">
        <v>447</v>
      </c>
      <c r="E110" s="240" t="s">
        <v>2224</v>
      </c>
      <c r="F110" s="241" t="s">
        <v>2225</v>
      </c>
      <c r="G110" s="242" t="s">
        <v>301</v>
      </c>
      <c r="H110" s="243">
        <v>60</v>
      </c>
      <c r="I110" s="244"/>
      <c r="J110" s="245">
        <f t="shared" si="10"/>
        <v>0</v>
      </c>
      <c r="K110" s="241" t="s">
        <v>176</v>
      </c>
      <c r="L110" s="246"/>
      <c r="M110" s="247" t="s">
        <v>1</v>
      </c>
      <c r="N110" s="248" t="s">
        <v>44</v>
      </c>
      <c r="O110" s="59"/>
      <c r="P110" s="182">
        <f t="shared" si="11"/>
        <v>0</v>
      </c>
      <c r="Q110" s="182">
        <v>4.6899999999999997E-3</v>
      </c>
      <c r="R110" s="182">
        <f t="shared" si="12"/>
        <v>0.28139999999999998</v>
      </c>
      <c r="S110" s="182">
        <v>0</v>
      </c>
      <c r="T110" s="183">
        <f t="shared" si="13"/>
        <v>0</v>
      </c>
      <c r="AR110" s="16" t="s">
        <v>233</v>
      </c>
      <c r="AT110" s="16" t="s">
        <v>447</v>
      </c>
      <c r="AU110" s="16" t="s">
        <v>83</v>
      </c>
      <c r="AY110" s="16" t="s">
        <v>169</v>
      </c>
      <c r="BE110" s="184">
        <f t="shared" si="14"/>
        <v>0</v>
      </c>
      <c r="BF110" s="184">
        <f t="shared" si="15"/>
        <v>0</v>
      </c>
      <c r="BG110" s="184">
        <f t="shared" si="16"/>
        <v>0</v>
      </c>
      <c r="BH110" s="184">
        <f t="shared" si="17"/>
        <v>0</v>
      </c>
      <c r="BI110" s="184">
        <f t="shared" si="18"/>
        <v>0</v>
      </c>
      <c r="BJ110" s="16" t="s">
        <v>81</v>
      </c>
      <c r="BK110" s="184">
        <f t="shared" si="19"/>
        <v>0</v>
      </c>
      <c r="BL110" s="16" t="s">
        <v>199</v>
      </c>
      <c r="BM110" s="16" t="s">
        <v>2767</v>
      </c>
    </row>
    <row r="111" spans="2:65" s="1" customFormat="1" ht="16.5" customHeight="1">
      <c r="B111" s="33"/>
      <c r="C111" s="173" t="s">
        <v>134</v>
      </c>
      <c r="D111" s="173" t="s">
        <v>172</v>
      </c>
      <c r="E111" s="174" t="s">
        <v>2227</v>
      </c>
      <c r="F111" s="175" t="s">
        <v>2228</v>
      </c>
      <c r="G111" s="176" t="s">
        <v>444</v>
      </c>
      <c r="H111" s="177">
        <v>1</v>
      </c>
      <c r="I111" s="178"/>
      <c r="J111" s="179">
        <f t="shared" si="10"/>
        <v>0</v>
      </c>
      <c r="K111" s="175" t="s">
        <v>176</v>
      </c>
      <c r="L111" s="37"/>
      <c r="M111" s="180" t="s">
        <v>1</v>
      </c>
      <c r="N111" s="181" t="s">
        <v>44</v>
      </c>
      <c r="O111" s="59"/>
      <c r="P111" s="182">
        <f t="shared" si="11"/>
        <v>0</v>
      </c>
      <c r="Q111" s="182">
        <v>0</v>
      </c>
      <c r="R111" s="182">
        <f t="shared" si="12"/>
        <v>0</v>
      </c>
      <c r="S111" s="182">
        <v>0</v>
      </c>
      <c r="T111" s="183">
        <f t="shared" si="13"/>
        <v>0</v>
      </c>
      <c r="AR111" s="16" t="s">
        <v>199</v>
      </c>
      <c r="AT111" s="16" t="s">
        <v>172</v>
      </c>
      <c r="AU111" s="16" t="s">
        <v>83</v>
      </c>
      <c r="AY111" s="16" t="s">
        <v>169</v>
      </c>
      <c r="BE111" s="184">
        <f t="shared" si="14"/>
        <v>0</v>
      </c>
      <c r="BF111" s="184">
        <f t="shared" si="15"/>
        <v>0</v>
      </c>
      <c r="BG111" s="184">
        <f t="shared" si="16"/>
        <v>0</v>
      </c>
      <c r="BH111" s="184">
        <f t="shared" si="17"/>
        <v>0</v>
      </c>
      <c r="BI111" s="184">
        <f t="shared" si="18"/>
        <v>0</v>
      </c>
      <c r="BJ111" s="16" t="s">
        <v>81</v>
      </c>
      <c r="BK111" s="184">
        <f t="shared" si="19"/>
        <v>0</v>
      </c>
      <c r="BL111" s="16" t="s">
        <v>199</v>
      </c>
      <c r="BM111" s="16" t="s">
        <v>2768</v>
      </c>
    </row>
    <row r="112" spans="2:65" s="1" customFormat="1" ht="16.5" customHeight="1">
      <c r="B112" s="33"/>
      <c r="C112" s="239" t="s">
        <v>137</v>
      </c>
      <c r="D112" s="239" t="s">
        <v>447</v>
      </c>
      <c r="E112" s="240" t="s">
        <v>2230</v>
      </c>
      <c r="F112" s="241" t="s">
        <v>2231</v>
      </c>
      <c r="G112" s="242" t="s">
        <v>444</v>
      </c>
      <c r="H112" s="243">
        <v>1</v>
      </c>
      <c r="I112" s="244"/>
      <c r="J112" s="245">
        <f t="shared" si="10"/>
        <v>0</v>
      </c>
      <c r="K112" s="241" t="s">
        <v>176</v>
      </c>
      <c r="L112" s="246"/>
      <c r="M112" s="247" t="s">
        <v>1</v>
      </c>
      <c r="N112" s="248" t="s">
        <v>44</v>
      </c>
      <c r="O112" s="59"/>
      <c r="P112" s="182">
        <f t="shared" si="11"/>
        <v>0</v>
      </c>
      <c r="Q112" s="182">
        <v>4.2500000000000003E-3</v>
      </c>
      <c r="R112" s="182">
        <f t="shared" si="12"/>
        <v>4.2500000000000003E-3</v>
      </c>
      <c r="S112" s="182">
        <v>0</v>
      </c>
      <c r="T112" s="183">
        <f t="shared" si="13"/>
        <v>0</v>
      </c>
      <c r="AR112" s="16" t="s">
        <v>233</v>
      </c>
      <c r="AT112" s="16" t="s">
        <v>447</v>
      </c>
      <c r="AU112" s="16" t="s">
        <v>83</v>
      </c>
      <c r="AY112" s="16" t="s">
        <v>169</v>
      </c>
      <c r="BE112" s="184">
        <f t="shared" si="14"/>
        <v>0</v>
      </c>
      <c r="BF112" s="184">
        <f t="shared" si="15"/>
        <v>0</v>
      </c>
      <c r="BG112" s="184">
        <f t="shared" si="16"/>
        <v>0</v>
      </c>
      <c r="BH112" s="184">
        <f t="shared" si="17"/>
        <v>0</v>
      </c>
      <c r="BI112" s="184">
        <f t="shared" si="18"/>
        <v>0</v>
      </c>
      <c r="BJ112" s="16" t="s">
        <v>81</v>
      </c>
      <c r="BK112" s="184">
        <f t="shared" si="19"/>
        <v>0</v>
      </c>
      <c r="BL112" s="16" t="s">
        <v>199</v>
      </c>
      <c r="BM112" s="16" t="s">
        <v>2769</v>
      </c>
    </row>
    <row r="113" spans="2:65" s="1" customFormat="1" ht="16.5" customHeight="1">
      <c r="B113" s="33"/>
      <c r="C113" s="173" t="s">
        <v>7</v>
      </c>
      <c r="D113" s="173" t="s">
        <v>172</v>
      </c>
      <c r="E113" s="174" t="s">
        <v>2233</v>
      </c>
      <c r="F113" s="175" t="s">
        <v>2234</v>
      </c>
      <c r="G113" s="176" t="s">
        <v>175</v>
      </c>
      <c r="H113" s="177">
        <v>7</v>
      </c>
      <c r="I113" s="178"/>
      <c r="J113" s="179">
        <f t="shared" si="10"/>
        <v>0</v>
      </c>
      <c r="K113" s="175" t="s">
        <v>1</v>
      </c>
      <c r="L113" s="37"/>
      <c r="M113" s="180" t="s">
        <v>1</v>
      </c>
      <c r="N113" s="181" t="s">
        <v>44</v>
      </c>
      <c r="O113" s="59"/>
      <c r="P113" s="182">
        <f t="shared" si="11"/>
        <v>0</v>
      </c>
      <c r="Q113" s="182">
        <v>3.5</v>
      </c>
      <c r="R113" s="182">
        <f t="shared" si="12"/>
        <v>24.5</v>
      </c>
      <c r="S113" s="182">
        <v>0</v>
      </c>
      <c r="T113" s="183">
        <f t="shared" si="13"/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 t="shared" si="14"/>
        <v>0</v>
      </c>
      <c r="BF113" s="184">
        <f t="shared" si="15"/>
        <v>0</v>
      </c>
      <c r="BG113" s="184">
        <f t="shared" si="16"/>
        <v>0</v>
      </c>
      <c r="BH113" s="184">
        <f t="shared" si="17"/>
        <v>0</v>
      </c>
      <c r="BI113" s="184">
        <f t="shared" si="18"/>
        <v>0</v>
      </c>
      <c r="BJ113" s="16" t="s">
        <v>81</v>
      </c>
      <c r="BK113" s="184">
        <f t="shared" si="19"/>
        <v>0</v>
      </c>
      <c r="BL113" s="16" t="s">
        <v>199</v>
      </c>
      <c r="BM113" s="16" t="s">
        <v>2770</v>
      </c>
    </row>
    <row r="114" spans="2:65" s="1" customFormat="1" ht="16.5" customHeight="1">
      <c r="B114" s="33"/>
      <c r="C114" s="173" t="s">
        <v>375</v>
      </c>
      <c r="D114" s="173" t="s">
        <v>172</v>
      </c>
      <c r="E114" s="174" t="s">
        <v>2771</v>
      </c>
      <c r="F114" s="175" t="s">
        <v>2772</v>
      </c>
      <c r="G114" s="176" t="s">
        <v>444</v>
      </c>
      <c r="H114" s="177">
        <v>2</v>
      </c>
      <c r="I114" s="178"/>
      <c r="J114" s="179">
        <f t="shared" si="10"/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 t="shared" si="11"/>
        <v>0</v>
      </c>
      <c r="Q114" s="182">
        <v>0.34089999999999998</v>
      </c>
      <c r="R114" s="182">
        <f t="shared" si="12"/>
        <v>0.68179999999999996</v>
      </c>
      <c r="S114" s="182">
        <v>0</v>
      </c>
      <c r="T114" s="183">
        <f t="shared" si="13"/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 t="shared" si="14"/>
        <v>0</v>
      </c>
      <c r="BF114" s="184">
        <f t="shared" si="15"/>
        <v>0</v>
      </c>
      <c r="BG114" s="184">
        <f t="shared" si="16"/>
        <v>0</v>
      </c>
      <c r="BH114" s="184">
        <f t="shared" si="17"/>
        <v>0</v>
      </c>
      <c r="BI114" s="184">
        <f t="shared" si="18"/>
        <v>0</v>
      </c>
      <c r="BJ114" s="16" t="s">
        <v>81</v>
      </c>
      <c r="BK114" s="184">
        <f t="shared" si="19"/>
        <v>0</v>
      </c>
      <c r="BL114" s="16" t="s">
        <v>199</v>
      </c>
      <c r="BM114" s="16" t="s">
        <v>2773</v>
      </c>
    </row>
    <row r="115" spans="2:65" s="1" customFormat="1" ht="16.5" customHeight="1">
      <c r="B115" s="33"/>
      <c r="C115" s="239" t="s">
        <v>379</v>
      </c>
      <c r="D115" s="239" t="s">
        <v>447</v>
      </c>
      <c r="E115" s="240" t="s">
        <v>2774</v>
      </c>
      <c r="F115" s="241" t="s">
        <v>2775</v>
      </c>
      <c r="G115" s="242" t="s">
        <v>444</v>
      </c>
      <c r="H115" s="243">
        <v>2</v>
      </c>
      <c r="I115" s="244"/>
      <c r="J115" s="245">
        <f t="shared" si="10"/>
        <v>0</v>
      </c>
      <c r="K115" s="241" t="s">
        <v>1</v>
      </c>
      <c r="L115" s="246"/>
      <c r="M115" s="247" t="s">
        <v>1</v>
      </c>
      <c r="N115" s="248" t="s">
        <v>44</v>
      </c>
      <c r="O115" s="59"/>
      <c r="P115" s="182">
        <f t="shared" si="11"/>
        <v>0</v>
      </c>
      <c r="Q115" s="182">
        <v>8.6999999999999994E-2</v>
      </c>
      <c r="R115" s="182">
        <f t="shared" si="12"/>
        <v>0.17399999999999999</v>
      </c>
      <c r="S115" s="182">
        <v>0</v>
      </c>
      <c r="T115" s="183">
        <f t="shared" si="13"/>
        <v>0</v>
      </c>
      <c r="AR115" s="16" t="s">
        <v>233</v>
      </c>
      <c r="AT115" s="16" t="s">
        <v>447</v>
      </c>
      <c r="AU115" s="16" t="s">
        <v>83</v>
      </c>
      <c r="AY115" s="16" t="s">
        <v>169</v>
      </c>
      <c r="BE115" s="184">
        <f t="shared" si="14"/>
        <v>0</v>
      </c>
      <c r="BF115" s="184">
        <f t="shared" si="15"/>
        <v>0</v>
      </c>
      <c r="BG115" s="184">
        <f t="shared" si="16"/>
        <v>0</v>
      </c>
      <c r="BH115" s="184">
        <f t="shared" si="17"/>
        <v>0</v>
      </c>
      <c r="BI115" s="184">
        <f t="shared" si="18"/>
        <v>0</v>
      </c>
      <c r="BJ115" s="16" t="s">
        <v>81</v>
      </c>
      <c r="BK115" s="184">
        <f t="shared" si="19"/>
        <v>0</v>
      </c>
      <c r="BL115" s="16" t="s">
        <v>199</v>
      </c>
      <c r="BM115" s="16" t="s">
        <v>2776</v>
      </c>
    </row>
    <row r="116" spans="2:65" s="10" customFormat="1" ht="22.9" customHeight="1">
      <c r="B116" s="157"/>
      <c r="C116" s="158"/>
      <c r="D116" s="159" t="s">
        <v>72</v>
      </c>
      <c r="E116" s="171" t="s">
        <v>474</v>
      </c>
      <c r="F116" s="171" t="s">
        <v>475</v>
      </c>
      <c r="G116" s="158"/>
      <c r="H116" s="158"/>
      <c r="I116" s="161"/>
      <c r="J116" s="172">
        <f>BK116</f>
        <v>0</v>
      </c>
      <c r="K116" s="158"/>
      <c r="L116" s="163"/>
      <c r="M116" s="164"/>
      <c r="N116" s="165"/>
      <c r="O116" s="165"/>
      <c r="P116" s="166">
        <f>P117</f>
        <v>0</v>
      </c>
      <c r="Q116" s="165"/>
      <c r="R116" s="166">
        <f>R117</f>
        <v>0</v>
      </c>
      <c r="S116" s="165"/>
      <c r="T116" s="167">
        <f>T117</f>
        <v>0</v>
      </c>
      <c r="AR116" s="168" t="s">
        <v>81</v>
      </c>
      <c r="AT116" s="169" t="s">
        <v>72</v>
      </c>
      <c r="AU116" s="169" t="s">
        <v>81</v>
      </c>
      <c r="AY116" s="168" t="s">
        <v>169</v>
      </c>
      <c r="BK116" s="170">
        <f>BK117</f>
        <v>0</v>
      </c>
    </row>
    <row r="117" spans="2:65" s="1" customFormat="1" ht="16.5" customHeight="1">
      <c r="B117" s="33"/>
      <c r="C117" s="173" t="s">
        <v>383</v>
      </c>
      <c r="D117" s="173" t="s">
        <v>172</v>
      </c>
      <c r="E117" s="174" t="s">
        <v>2236</v>
      </c>
      <c r="F117" s="175" t="s">
        <v>2237</v>
      </c>
      <c r="G117" s="176" t="s">
        <v>224</v>
      </c>
      <c r="H117" s="177">
        <v>26.378</v>
      </c>
      <c r="I117" s="178"/>
      <c r="J117" s="179">
        <f>ROUND(I117*H117,2)</f>
        <v>0</v>
      </c>
      <c r="K117" s="175" t="s">
        <v>1</v>
      </c>
      <c r="L117" s="37"/>
      <c r="M117" s="180" t="s">
        <v>1</v>
      </c>
      <c r="N117" s="181" t="s">
        <v>44</v>
      </c>
      <c r="O117" s="59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AR117" s="16" t="s">
        <v>199</v>
      </c>
      <c r="AT117" s="16" t="s">
        <v>172</v>
      </c>
      <c r="AU117" s="16" t="s">
        <v>83</v>
      </c>
      <c r="AY117" s="16" t="s">
        <v>169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81</v>
      </c>
      <c r="BK117" s="184">
        <f>ROUND(I117*H117,2)</f>
        <v>0</v>
      </c>
      <c r="BL117" s="16" t="s">
        <v>199</v>
      </c>
      <c r="BM117" s="16" t="s">
        <v>2777</v>
      </c>
    </row>
    <row r="118" spans="2:65" s="10" customFormat="1" ht="25.9" customHeight="1">
      <c r="B118" s="157"/>
      <c r="C118" s="158"/>
      <c r="D118" s="159" t="s">
        <v>72</v>
      </c>
      <c r="E118" s="160" t="s">
        <v>480</v>
      </c>
      <c r="F118" s="160" t="s">
        <v>481</v>
      </c>
      <c r="G118" s="158"/>
      <c r="H118" s="158"/>
      <c r="I118" s="161"/>
      <c r="J118" s="162">
        <f>BK118</f>
        <v>0</v>
      </c>
      <c r="K118" s="158"/>
      <c r="L118" s="163"/>
      <c r="M118" s="164"/>
      <c r="N118" s="165"/>
      <c r="O118" s="165"/>
      <c r="P118" s="166">
        <f>P119</f>
        <v>0</v>
      </c>
      <c r="Q118" s="165"/>
      <c r="R118" s="166">
        <f>R119</f>
        <v>0</v>
      </c>
      <c r="S118" s="165"/>
      <c r="T118" s="167">
        <f>T119</f>
        <v>0</v>
      </c>
      <c r="AR118" s="168" t="s">
        <v>83</v>
      </c>
      <c r="AT118" s="169" t="s">
        <v>72</v>
      </c>
      <c r="AU118" s="169" t="s">
        <v>73</v>
      </c>
      <c r="AY118" s="168" t="s">
        <v>169</v>
      </c>
      <c r="BK118" s="170">
        <f>BK119</f>
        <v>0</v>
      </c>
    </row>
    <row r="119" spans="2:65" s="10" customFormat="1" ht="22.9" customHeight="1">
      <c r="B119" s="157"/>
      <c r="C119" s="158"/>
      <c r="D119" s="159" t="s">
        <v>72</v>
      </c>
      <c r="E119" s="171" t="s">
        <v>1178</v>
      </c>
      <c r="F119" s="171" t="s">
        <v>2239</v>
      </c>
      <c r="G119" s="158"/>
      <c r="H119" s="158"/>
      <c r="I119" s="161"/>
      <c r="J119" s="172">
        <f>BK119</f>
        <v>0</v>
      </c>
      <c r="K119" s="158"/>
      <c r="L119" s="163"/>
      <c r="M119" s="164"/>
      <c r="N119" s="165"/>
      <c r="O119" s="165"/>
      <c r="P119" s="166">
        <f>P120</f>
        <v>0</v>
      </c>
      <c r="Q119" s="165"/>
      <c r="R119" s="166">
        <f>R120</f>
        <v>0</v>
      </c>
      <c r="S119" s="165"/>
      <c r="T119" s="167">
        <f>T120</f>
        <v>0</v>
      </c>
      <c r="AR119" s="168" t="s">
        <v>83</v>
      </c>
      <c r="AT119" s="169" t="s">
        <v>72</v>
      </c>
      <c r="AU119" s="169" t="s">
        <v>81</v>
      </c>
      <c r="AY119" s="168" t="s">
        <v>169</v>
      </c>
      <c r="BK119" s="170">
        <f>BK120</f>
        <v>0</v>
      </c>
    </row>
    <row r="120" spans="2:65" s="1" customFormat="1" ht="16.5" customHeight="1">
      <c r="B120" s="33"/>
      <c r="C120" s="173" t="s">
        <v>400</v>
      </c>
      <c r="D120" s="173" t="s">
        <v>172</v>
      </c>
      <c r="E120" s="174" t="s">
        <v>2240</v>
      </c>
      <c r="F120" s="175" t="s">
        <v>2241</v>
      </c>
      <c r="G120" s="176" t="s">
        <v>301</v>
      </c>
      <c r="H120" s="177">
        <v>96</v>
      </c>
      <c r="I120" s="178"/>
      <c r="J120" s="179">
        <f>ROUND(I120*H120,2)</f>
        <v>0</v>
      </c>
      <c r="K120" s="175" t="s">
        <v>176</v>
      </c>
      <c r="L120" s="37"/>
      <c r="M120" s="213" t="s">
        <v>1</v>
      </c>
      <c r="N120" s="214" t="s">
        <v>44</v>
      </c>
      <c r="O120" s="188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AR120" s="16" t="s">
        <v>125</v>
      </c>
      <c r="AT120" s="16" t="s">
        <v>172</v>
      </c>
      <c r="AU120" s="16" t="s">
        <v>83</v>
      </c>
      <c r="AY120" s="16" t="s">
        <v>169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81</v>
      </c>
      <c r="BK120" s="184">
        <f>ROUND(I120*H120,2)</f>
        <v>0</v>
      </c>
      <c r="BL120" s="16" t="s">
        <v>125</v>
      </c>
      <c r="BM120" s="16" t="s">
        <v>2778</v>
      </c>
    </row>
    <row r="121" spans="2:65" s="1" customFormat="1" ht="6.95" customHeight="1">
      <c r="B121" s="45"/>
      <c r="C121" s="46"/>
      <c r="D121" s="46"/>
      <c r="E121" s="46"/>
      <c r="F121" s="46"/>
      <c r="G121" s="46"/>
      <c r="H121" s="46"/>
      <c r="I121" s="124"/>
      <c r="J121" s="46"/>
      <c r="K121" s="46"/>
      <c r="L121" s="37"/>
    </row>
  </sheetData>
  <sheetProtection algorithmName="SHA-512" hashValue="2KNBC6X4WRhlg7yrA/kJBniJTkN8fjqlz9/8CVAicyIxaUY7C5cY3XAHlXt8a2aFluBVYbZNnM5eT3Mf+LmHGw==" saltValue="SCY3Z0jo1GAfNHFJo+8okPJl8prUXWwDVPX0rDdL5pWxI7BRiFi+tQswgiAbVNWCdWzi2g+5pPRuovfv3Ha/3w==" spinCount="100000" sheet="1" objects="1" scenarios="1" formatColumns="0" formatRows="0" autoFilter="0"/>
  <autoFilter ref="C85:K120" xr:uid="{00000000-0009-0000-0000-00001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0"/>
  <sheetViews>
    <sheetView showGridLines="0" view="pageBreakPreview" topLeftCell="A56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82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144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ROUND(J82,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ROUND((SUM(BE82:BE89)),  2)</f>
        <v>0</v>
      </c>
      <c r="I33" s="113">
        <v>0.21</v>
      </c>
      <c r="J33" s="112">
        <f>ROUND(((SUM(BE82:BE89))*I33),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ROUND((SUM(BF82:BF89)),  2)</f>
        <v>0</v>
      </c>
      <c r="I34" s="113">
        <v>0.15</v>
      </c>
      <c r="J34" s="112">
        <f>ROUND(((SUM(BF82:BF89))*I34),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ROUND((SUM(BG82:BG89)),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ROUND((SUM(BH82:BH89)),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ROUND((SUM(BI82:BI89)),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01 - VEDLEJŠÍ A OSTATNÍ NÁKLADY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J82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150</v>
      </c>
      <c r="E60" s="136"/>
      <c r="F60" s="136"/>
      <c r="G60" s="136"/>
      <c r="H60" s="136"/>
      <c r="I60" s="137"/>
      <c r="J60" s="138">
        <f>J83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151</v>
      </c>
      <c r="E61" s="143"/>
      <c r="F61" s="143"/>
      <c r="G61" s="143"/>
      <c r="H61" s="143"/>
      <c r="I61" s="144"/>
      <c r="J61" s="145">
        <f>J84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152</v>
      </c>
      <c r="E62" s="143"/>
      <c r="F62" s="143"/>
      <c r="G62" s="143"/>
      <c r="H62" s="143"/>
      <c r="I62" s="144"/>
      <c r="J62" s="145">
        <f>J87</f>
        <v>0</v>
      </c>
      <c r="K62" s="141"/>
      <c r="L62" s="146"/>
    </row>
    <row r="63" spans="2:47" s="1" customFormat="1" ht="21.75" customHeight="1">
      <c r="B63" s="33"/>
      <c r="C63" s="34"/>
      <c r="D63" s="34"/>
      <c r="E63" s="34"/>
      <c r="F63" s="34"/>
      <c r="G63" s="34"/>
      <c r="H63" s="34"/>
      <c r="I63" s="102"/>
      <c r="J63" s="34"/>
      <c r="K63" s="34"/>
      <c r="L63" s="37"/>
    </row>
    <row r="64" spans="2:47" s="1" customFormat="1" ht="6.95" customHeight="1">
      <c r="B64" s="45"/>
      <c r="C64" s="46"/>
      <c r="D64" s="46"/>
      <c r="E64" s="46"/>
      <c r="F64" s="46"/>
      <c r="G64" s="46"/>
      <c r="H64" s="46"/>
      <c r="I64" s="124"/>
      <c r="J64" s="46"/>
      <c r="K64" s="46"/>
      <c r="L64" s="37"/>
    </row>
    <row r="68" spans="2:12" s="1" customFormat="1" ht="6.95" customHeight="1">
      <c r="B68" s="47"/>
      <c r="C68" s="48"/>
      <c r="D68" s="48"/>
      <c r="E68" s="48"/>
      <c r="F68" s="48"/>
      <c r="G68" s="48"/>
      <c r="H68" s="48"/>
      <c r="I68" s="127"/>
      <c r="J68" s="48"/>
      <c r="K68" s="48"/>
      <c r="L68" s="37"/>
    </row>
    <row r="69" spans="2:12" s="1" customFormat="1" ht="24.95" customHeight="1">
      <c r="B69" s="33"/>
      <c r="C69" s="22" t="s">
        <v>153</v>
      </c>
      <c r="D69" s="34"/>
      <c r="E69" s="34"/>
      <c r="F69" s="34"/>
      <c r="G69" s="34"/>
      <c r="H69" s="34"/>
      <c r="I69" s="102"/>
      <c r="J69" s="34"/>
      <c r="K69" s="34"/>
      <c r="L69" s="37"/>
    </row>
    <row r="70" spans="2:12" s="1" customFormat="1" ht="6.95" customHeight="1">
      <c r="B70" s="33"/>
      <c r="C70" s="34"/>
      <c r="D70" s="34"/>
      <c r="E70" s="34"/>
      <c r="F70" s="34"/>
      <c r="G70" s="34"/>
      <c r="H70" s="34"/>
      <c r="I70" s="102"/>
      <c r="J70" s="34"/>
      <c r="K70" s="34"/>
      <c r="L70" s="37"/>
    </row>
    <row r="71" spans="2:12" s="1" customFormat="1" ht="12" customHeight="1">
      <c r="B71" s="33"/>
      <c r="C71" s="28" t="s">
        <v>16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16.5" customHeight="1">
      <c r="B72" s="33"/>
      <c r="C72" s="34"/>
      <c r="D72" s="34"/>
      <c r="E72" s="299" t="str">
        <f>E7</f>
        <v>Hasičská zbrojnice s manipulačním prostorem a moderní zázemí technických služeb obce Líbeznice</v>
      </c>
      <c r="F72" s="300"/>
      <c r="G72" s="300"/>
      <c r="H72" s="300"/>
      <c r="I72" s="102"/>
      <c r="J72" s="34"/>
      <c r="K72" s="34"/>
      <c r="L72" s="37"/>
    </row>
    <row r="73" spans="2:12" s="1" customFormat="1" ht="12" customHeight="1">
      <c r="B73" s="33"/>
      <c r="C73" s="28" t="s">
        <v>143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71" t="str">
        <f>E9</f>
        <v>01 - VEDLEJŠÍ A OSTATNÍ NÁKLADY</v>
      </c>
      <c r="F74" s="270"/>
      <c r="G74" s="270"/>
      <c r="H74" s="270"/>
      <c r="I74" s="102"/>
      <c r="J74" s="34"/>
      <c r="K74" s="34"/>
      <c r="L74" s="37"/>
    </row>
    <row r="75" spans="2:12" s="1" customFormat="1" ht="6.95" customHeight="1">
      <c r="B75" s="33"/>
      <c r="C75" s="34"/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2" customHeight="1">
      <c r="B76" s="33"/>
      <c r="C76" s="28" t="s">
        <v>22</v>
      </c>
      <c r="D76" s="34"/>
      <c r="E76" s="34"/>
      <c r="F76" s="26" t="str">
        <f>F12</f>
        <v>k.ú. Líbeznice</v>
      </c>
      <c r="G76" s="34"/>
      <c r="H76" s="34"/>
      <c r="I76" s="103" t="s">
        <v>24</v>
      </c>
      <c r="J76" s="54" t="str">
        <f>IF(J12="","",J12)</f>
        <v>30. 10. 2018</v>
      </c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3.7" customHeight="1">
      <c r="B78" s="33"/>
      <c r="C78" s="28" t="s">
        <v>26</v>
      </c>
      <c r="D78" s="34"/>
      <c r="E78" s="34"/>
      <c r="F78" s="26" t="str">
        <f>E15</f>
        <v>Obec Líbeznice</v>
      </c>
      <c r="G78" s="34"/>
      <c r="H78" s="34"/>
      <c r="I78" s="103" t="s">
        <v>32</v>
      </c>
      <c r="J78" s="31" t="str">
        <f>E21</f>
        <v>Atelier RENO spol.s.r.o.</v>
      </c>
      <c r="K78" s="34"/>
      <c r="L78" s="37"/>
    </row>
    <row r="79" spans="2:12" s="1" customFormat="1" ht="13.7" customHeight="1">
      <c r="B79" s="33"/>
      <c r="C79" s="28" t="s">
        <v>30</v>
      </c>
      <c r="D79" s="34"/>
      <c r="E79" s="34"/>
      <c r="F79" s="26" t="str">
        <f>IF(E18="","",E18)</f>
        <v>Vyplň údaj</v>
      </c>
      <c r="G79" s="34"/>
      <c r="H79" s="34"/>
      <c r="I79" s="103" t="s">
        <v>35</v>
      </c>
      <c r="J79" s="31" t="str">
        <f>E24</f>
        <v>Vladimír Mrázek</v>
      </c>
      <c r="K79" s="34"/>
      <c r="L79" s="37"/>
    </row>
    <row r="80" spans="2:12" s="1" customFormat="1" ht="10.3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9" customFormat="1" ht="29.25" customHeight="1">
      <c r="B81" s="147"/>
      <c r="C81" s="148" t="s">
        <v>154</v>
      </c>
      <c r="D81" s="149" t="s">
        <v>58</v>
      </c>
      <c r="E81" s="149" t="s">
        <v>54</v>
      </c>
      <c r="F81" s="149" t="s">
        <v>55</v>
      </c>
      <c r="G81" s="149" t="s">
        <v>155</v>
      </c>
      <c r="H81" s="149" t="s">
        <v>156</v>
      </c>
      <c r="I81" s="150" t="s">
        <v>157</v>
      </c>
      <c r="J81" s="149" t="s">
        <v>147</v>
      </c>
      <c r="K81" s="151" t="s">
        <v>158</v>
      </c>
      <c r="L81" s="152"/>
      <c r="M81" s="63" t="s">
        <v>1</v>
      </c>
      <c r="N81" s="64" t="s">
        <v>43</v>
      </c>
      <c r="O81" s="64" t="s">
        <v>159</v>
      </c>
      <c r="P81" s="64" t="s">
        <v>160</v>
      </c>
      <c r="Q81" s="64" t="s">
        <v>161</v>
      </c>
      <c r="R81" s="64" t="s">
        <v>162</v>
      </c>
      <c r="S81" s="64" t="s">
        <v>163</v>
      </c>
      <c r="T81" s="65" t="s">
        <v>164</v>
      </c>
    </row>
    <row r="82" spans="2:65" s="1" customFormat="1" ht="22.9" customHeight="1">
      <c r="B82" s="33"/>
      <c r="C82" s="70" t="s">
        <v>165</v>
      </c>
      <c r="D82" s="34"/>
      <c r="E82" s="34"/>
      <c r="F82" s="34"/>
      <c r="G82" s="34"/>
      <c r="H82" s="34"/>
      <c r="I82" s="102"/>
      <c r="J82" s="153">
        <f>BK82</f>
        <v>0</v>
      </c>
      <c r="K82" s="34"/>
      <c r="L82" s="37"/>
      <c r="M82" s="66"/>
      <c r="N82" s="67"/>
      <c r="O82" s="67"/>
      <c r="P82" s="154">
        <f>P83</f>
        <v>0</v>
      </c>
      <c r="Q82" s="67"/>
      <c r="R82" s="154">
        <f>R83</f>
        <v>0</v>
      </c>
      <c r="S82" s="67"/>
      <c r="T82" s="155">
        <f>T83</f>
        <v>0</v>
      </c>
      <c r="AT82" s="16" t="s">
        <v>72</v>
      </c>
      <c r="AU82" s="16" t="s">
        <v>149</v>
      </c>
      <c r="BK82" s="156">
        <f>BK83</f>
        <v>0</v>
      </c>
    </row>
    <row r="83" spans="2:65" s="10" customFormat="1" ht="25.9" customHeight="1">
      <c r="B83" s="157"/>
      <c r="C83" s="158"/>
      <c r="D83" s="159" t="s">
        <v>72</v>
      </c>
      <c r="E83" s="160" t="s">
        <v>166</v>
      </c>
      <c r="F83" s="160" t="s">
        <v>167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P84+P87</f>
        <v>0</v>
      </c>
      <c r="Q83" s="165"/>
      <c r="R83" s="166">
        <f>R84+R87</f>
        <v>0</v>
      </c>
      <c r="S83" s="165"/>
      <c r="T83" s="167">
        <f>T84+T87</f>
        <v>0</v>
      </c>
      <c r="AR83" s="168" t="s">
        <v>168</v>
      </c>
      <c r="AT83" s="169" t="s">
        <v>72</v>
      </c>
      <c r="AU83" s="169" t="s">
        <v>73</v>
      </c>
      <c r="AY83" s="168" t="s">
        <v>169</v>
      </c>
      <c r="BK83" s="170">
        <f>BK84+BK87</f>
        <v>0</v>
      </c>
    </row>
    <row r="84" spans="2:65" s="10" customFormat="1" ht="22.9" customHeight="1">
      <c r="B84" s="157"/>
      <c r="C84" s="158"/>
      <c r="D84" s="159" t="s">
        <v>72</v>
      </c>
      <c r="E84" s="171" t="s">
        <v>170</v>
      </c>
      <c r="F84" s="171" t="s">
        <v>171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SUM(P85:P86)</f>
        <v>0</v>
      </c>
      <c r="Q84" s="165"/>
      <c r="R84" s="166">
        <f>SUM(R85:R86)</f>
        <v>0</v>
      </c>
      <c r="S84" s="165"/>
      <c r="T84" s="167">
        <f>SUM(T85:T86)</f>
        <v>0</v>
      </c>
      <c r="AR84" s="168" t="s">
        <v>168</v>
      </c>
      <c r="AT84" s="169" t="s">
        <v>72</v>
      </c>
      <c r="AU84" s="169" t="s">
        <v>81</v>
      </c>
      <c r="AY84" s="168" t="s">
        <v>169</v>
      </c>
      <c r="BK84" s="170">
        <f>SUM(BK85:BK86)</f>
        <v>0</v>
      </c>
    </row>
    <row r="85" spans="2:65" s="1" customFormat="1" ht="16.5" customHeight="1">
      <c r="B85" s="33"/>
      <c r="C85" s="173" t="s">
        <v>81</v>
      </c>
      <c r="D85" s="173" t="s">
        <v>172</v>
      </c>
      <c r="E85" s="174" t="s">
        <v>173</v>
      </c>
      <c r="F85" s="175" t="s">
        <v>174</v>
      </c>
      <c r="G85" s="176" t="s">
        <v>175</v>
      </c>
      <c r="H85" s="177">
        <v>1</v>
      </c>
      <c r="I85" s="178"/>
      <c r="J85" s="179">
        <f>ROUND(I85*H85,2)</f>
        <v>0</v>
      </c>
      <c r="K85" s="175" t="s">
        <v>176</v>
      </c>
      <c r="L85" s="37"/>
      <c r="M85" s="180" t="s">
        <v>1</v>
      </c>
      <c r="N85" s="181" t="s">
        <v>44</v>
      </c>
      <c r="O85" s="59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AR85" s="16" t="s">
        <v>177</v>
      </c>
      <c r="AT85" s="16" t="s">
        <v>172</v>
      </c>
      <c r="AU85" s="16" t="s">
        <v>83</v>
      </c>
      <c r="AY85" s="16" t="s">
        <v>169</v>
      </c>
      <c r="BE85" s="184">
        <f>IF(N85="základní",J85,0)</f>
        <v>0</v>
      </c>
      <c r="BF85" s="184">
        <f>IF(N85="snížená",J85,0)</f>
        <v>0</v>
      </c>
      <c r="BG85" s="184">
        <f>IF(N85="zákl. přenesená",J85,0)</f>
        <v>0</v>
      </c>
      <c r="BH85" s="184">
        <f>IF(N85="sníž. přenesená",J85,0)</f>
        <v>0</v>
      </c>
      <c r="BI85" s="184">
        <f>IF(N85="nulová",J85,0)</f>
        <v>0</v>
      </c>
      <c r="BJ85" s="16" t="s">
        <v>81</v>
      </c>
      <c r="BK85" s="184">
        <f>ROUND(I85*H85,2)</f>
        <v>0</v>
      </c>
      <c r="BL85" s="16" t="s">
        <v>177</v>
      </c>
      <c r="BM85" s="16" t="s">
        <v>178</v>
      </c>
    </row>
    <row r="86" spans="2:65" s="1" customFormat="1" ht="16.5" customHeight="1">
      <c r="B86" s="33"/>
      <c r="C86" s="173" t="s">
        <v>83</v>
      </c>
      <c r="D86" s="173" t="s">
        <v>172</v>
      </c>
      <c r="E86" s="174" t="s">
        <v>179</v>
      </c>
      <c r="F86" s="175" t="s">
        <v>180</v>
      </c>
      <c r="G86" s="176" t="s">
        <v>175</v>
      </c>
      <c r="H86" s="177">
        <v>1</v>
      </c>
      <c r="I86" s="178"/>
      <c r="J86" s="179">
        <f>ROUND(I86*H86,2)</f>
        <v>0</v>
      </c>
      <c r="K86" s="175" t="s">
        <v>1</v>
      </c>
      <c r="L86" s="37"/>
      <c r="M86" s="180" t="s">
        <v>1</v>
      </c>
      <c r="N86" s="181" t="s">
        <v>44</v>
      </c>
      <c r="O86" s="59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AR86" s="16" t="s">
        <v>177</v>
      </c>
      <c r="AT86" s="16" t="s">
        <v>172</v>
      </c>
      <c r="AU86" s="16" t="s">
        <v>83</v>
      </c>
      <c r="AY86" s="16" t="s">
        <v>169</v>
      </c>
      <c r="BE86" s="184">
        <f>IF(N86="základní",J86,0)</f>
        <v>0</v>
      </c>
      <c r="BF86" s="184">
        <f>IF(N86="snížená",J86,0)</f>
        <v>0</v>
      </c>
      <c r="BG86" s="184">
        <f>IF(N86="zákl. přenesená",J86,0)</f>
        <v>0</v>
      </c>
      <c r="BH86" s="184">
        <f>IF(N86="sníž. přenesená",J86,0)</f>
        <v>0</v>
      </c>
      <c r="BI86" s="184">
        <f>IF(N86="nulová",J86,0)</f>
        <v>0</v>
      </c>
      <c r="BJ86" s="16" t="s">
        <v>81</v>
      </c>
      <c r="BK86" s="184">
        <f>ROUND(I86*H86,2)</f>
        <v>0</v>
      </c>
      <c r="BL86" s="16" t="s">
        <v>177</v>
      </c>
      <c r="BM86" s="16" t="s">
        <v>181</v>
      </c>
    </row>
    <row r="87" spans="2:65" s="10" customFormat="1" ht="22.9" customHeight="1">
      <c r="B87" s="157"/>
      <c r="C87" s="158"/>
      <c r="D87" s="159" t="s">
        <v>72</v>
      </c>
      <c r="E87" s="171" t="s">
        <v>182</v>
      </c>
      <c r="F87" s="171" t="s">
        <v>183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SUM(P88:P89)</f>
        <v>0</v>
      </c>
      <c r="Q87" s="165"/>
      <c r="R87" s="166">
        <f>SUM(R88:R89)</f>
        <v>0</v>
      </c>
      <c r="S87" s="165"/>
      <c r="T87" s="167">
        <f>SUM(T88:T89)</f>
        <v>0</v>
      </c>
      <c r="AR87" s="168" t="s">
        <v>168</v>
      </c>
      <c r="AT87" s="169" t="s">
        <v>72</v>
      </c>
      <c r="AU87" s="169" t="s">
        <v>81</v>
      </c>
      <c r="AY87" s="168" t="s">
        <v>169</v>
      </c>
      <c r="BK87" s="170">
        <f>SUM(BK88:BK89)</f>
        <v>0</v>
      </c>
    </row>
    <row r="88" spans="2:65" s="1" customFormat="1" ht="16.5" customHeight="1">
      <c r="B88" s="33"/>
      <c r="C88" s="173" t="s">
        <v>184</v>
      </c>
      <c r="D88" s="173" t="s">
        <v>172</v>
      </c>
      <c r="E88" s="174" t="s">
        <v>185</v>
      </c>
      <c r="F88" s="175" t="s">
        <v>183</v>
      </c>
      <c r="G88" s="176" t="s">
        <v>175</v>
      </c>
      <c r="H88" s="177">
        <v>1</v>
      </c>
      <c r="I88" s="178"/>
      <c r="J88" s="179">
        <f>ROUND(I88*H88,2)</f>
        <v>0</v>
      </c>
      <c r="K88" s="175" t="s">
        <v>176</v>
      </c>
      <c r="L88" s="37"/>
      <c r="M88" s="180" t="s">
        <v>1</v>
      </c>
      <c r="N88" s="181" t="s">
        <v>44</v>
      </c>
      <c r="O88" s="59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AR88" s="16" t="s">
        <v>177</v>
      </c>
      <c r="AT88" s="16" t="s">
        <v>172</v>
      </c>
      <c r="AU88" s="16" t="s">
        <v>83</v>
      </c>
      <c r="AY88" s="16" t="s">
        <v>169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81</v>
      </c>
      <c r="BK88" s="184">
        <f>ROUND(I88*H88,2)</f>
        <v>0</v>
      </c>
      <c r="BL88" s="16" t="s">
        <v>177</v>
      </c>
      <c r="BM88" s="16" t="s">
        <v>186</v>
      </c>
    </row>
    <row r="89" spans="2:65" s="1" customFormat="1" ht="126.75">
      <c r="B89" s="33"/>
      <c r="C89" s="34"/>
      <c r="D89" s="185" t="s">
        <v>187</v>
      </c>
      <c r="E89" s="34"/>
      <c r="F89" s="186" t="s">
        <v>188</v>
      </c>
      <c r="G89" s="34"/>
      <c r="H89" s="34"/>
      <c r="I89" s="102"/>
      <c r="J89" s="34"/>
      <c r="K89" s="34"/>
      <c r="L89" s="37"/>
      <c r="M89" s="187"/>
      <c r="N89" s="188"/>
      <c r="O89" s="188"/>
      <c r="P89" s="188"/>
      <c r="Q89" s="188"/>
      <c r="R89" s="188"/>
      <c r="S89" s="188"/>
      <c r="T89" s="189"/>
      <c r="AT89" s="16" t="s">
        <v>187</v>
      </c>
      <c r="AU89" s="16" t="s">
        <v>83</v>
      </c>
    </row>
    <row r="90" spans="2:65" s="1" customFormat="1" ht="6.95" customHeight="1">
      <c r="B90" s="45"/>
      <c r="C90" s="46"/>
      <c r="D90" s="46"/>
      <c r="E90" s="46"/>
      <c r="F90" s="46"/>
      <c r="G90" s="46"/>
      <c r="H90" s="46"/>
      <c r="I90" s="124"/>
      <c r="J90" s="46"/>
      <c r="K90" s="46"/>
      <c r="L90" s="37"/>
    </row>
  </sheetData>
  <sheetProtection algorithmName="SHA-512" hashValue="Hpn6Yvf8lj4wYkg4eNKW9gX3he8Q9nt4zdcA4izRIA+d46bxCOCKeVU8CYA3A2XDMo59iNNZYR7golhsITjQEw==" saltValue="tL2ftvGJaOPz0QULlaHNrXraWtchodvxPYz8uzkjQRWUMDX7mL0Lxo2jya3/0NXB17VVt5k02p5TMxuSLoanIA==" spinCount="100000" sheet="1" objects="1" scenarios="1" formatColumns="0" formatRows="0" autoFilter="0"/>
  <autoFilter ref="C81:K89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17"/>
  <sheetViews>
    <sheetView showGridLines="0" view="pageBreakPreview" topLeftCell="A86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136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2779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ROUND(J84,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ROUND((SUM(BE84:BE116)),  2)</f>
        <v>0</v>
      </c>
      <c r="I33" s="113">
        <v>0.21</v>
      </c>
      <c r="J33" s="112">
        <f>ROUND(((SUM(BE84:BE116))*I33),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ROUND((SUM(BF84:BF116)),  2)</f>
        <v>0</v>
      </c>
      <c r="I34" s="113">
        <v>0.15</v>
      </c>
      <c r="J34" s="112">
        <f>ROUND(((SUM(BF84:BF116))*I34),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ROUND((SUM(BG84:BG116)),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ROUND((SUM(BH84:BH116)),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ROUND((SUM(BI84:BI116)),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19 - SO 13 - VNITROAREÁLOVÝ VODOVOD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J84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J85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J86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J102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2179</v>
      </c>
      <c r="E63" s="143"/>
      <c r="F63" s="143"/>
      <c r="G63" s="143"/>
      <c r="H63" s="143"/>
      <c r="I63" s="144"/>
      <c r="J63" s="145">
        <f>J106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250</v>
      </c>
      <c r="E64" s="143"/>
      <c r="F64" s="143"/>
      <c r="G64" s="143"/>
      <c r="H64" s="143"/>
      <c r="I64" s="144"/>
      <c r="J64" s="145">
        <f>J115</f>
        <v>0</v>
      </c>
      <c r="K64" s="141"/>
      <c r="L64" s="146"/>
    </row>
    <row r="65" spans="2:12" s="1" customFormat="1" ht="21.75" customHeight="1">
      <c r="B65" s="33"/>
      <c r="C65" s="34"/>
      <c r="D65" s="34"/>
      <c r="E65" s="34"/>
      <c r="F65" s="34"/>
      <c r="G65" s="34"/>
      <c r="H65" s="34"/>
      <c r="I65" s="102"/>
      <c r="J65" s="34"/>
      <c r="K65" s="34"/>
      <c r="L65" s="37"/>
    </row>
    <row r="66" spans="2:12" s="1" customFormat="1" ht="6.95" customHeight="1">
      <c r="B66" s="45"/>
      <c r="C66" s="46"/>
      <c r="D66" s="46"/>
      <c r="E66" s="46"/>
      <c r="F66" s="46"/>
      <c r="G66" s="46"/>
      <c r="H66" s="46"/>
      <c r="I66" s="124"/>
      <c r="J66" s="46"/>
      <c r="K66" s="46"/>
      <c r="L66" s="37"/>
    </row>
    <row r="70" spans="2:12" s="1" customFormat="1" ht="6.95" customHeight="1">
      <c r="B70" s="47"/>
      <c r="C70" s="48"/>
      <c r="D70" s="48"/>
      <c r="E70" s="48"/>
      <c r="F70" s="48"/>
      <c r="G70" s="48"/>
      <c r="H70" s="48"/>
      <c r="I70" s="127"/>
      <c r="J70" s="48"/>
      <c r="K70" s="48"/>
      <c r="L70" s="37"/>
    </row>
    <row r="71" spans="2:12" s="1" customFormat="1" ht="24.95" customHeight="1">
      <c r="B71" s="33"/>
      <c r="C71" s="22" t="s">
        <v>153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6.95" customHeight="1">
      <c r="B72" s="33"/>
      <c r="C72" s="34"/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12" customHeight="1">
      <c r="B73" s="33"/>
      <c r="C73" s="28" t="s">
        <v>16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99" t="str">
        <f>E7</f>
        <v>Hasičská zbrojnice s manipulačním prostorem a moderní zázemí technických služeb obce Líbeznice</v>
      </c>
      <c r="F74" s="300"/>
      <c r="G74" s="300"/>
      <c r="H74" s="300"/>
      <c r="I74" s="102"/>
      <c r="J74" s="34"/>
      <c r="K74" s="34"/>
      <c r="L74" s="37"/>
    </row>
    <row r="75" spans="2:12" s="1" customFormat="1" ht="12" customHeight="1">
      <c r="B75" s="33"/>
      <c r="C75" s="28" t="s">
        <v>143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71" t="str">
        <f>E9</f>
        <v>19 - SO 13 - VNITROAREÁLOVÝ VODOVOD</v>
      </c>
      <c r="F76" s="270"/>
      <c r="G76" s="270"/>
      <c r="H76" s="270"/>
      <c r="I76" s="102"/>
      <c r="J76" s="34"/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2" customHeight="1">
      <c r="B78" s="33"/>
      <c r="C78" s="28" t="s">
        <v>22</v>
      </c>
      <c r="D78" s="34"/>
      <c r="E78" s="34"/>
      <c r="F78" s="26" t="str">
        <f>F12</f>
        <v>k.ú. Líbeznice</v>
      </c>
      <c r="G78" s="34"/>
      <c r="H78" s="34"/>
      <c r="I78" s="103" t="s">
        <v>24</v>
      </c>
      <c r="J78" s="54" t="str">
        <f>IF(J12="","",J12)</f>
        <v>30. 10. 2018</v>
      </c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3.7" customHeight="1">
      <c r="B80" s="33"/>
      <c r="C80" s="28" t="s">
        <v>26</v>
      </c>
      <c r="D80" s="34"/>
      <c r="E80" s="34"/>
      <c r="F80" s="26" t="str">
        <f>E15</f>
        <v>Obec Líbeznice</v>
      </c>
      <c r="G80" s="34"/>
      <c r="H80" s="34"/>
      <c r="I80" s="103" t="s">
        <v>32</v>
      </c>
      <c r="J80" s="31" t="str">
        <f>E21</f>
        <v>Atelier RENO spol.s.r.o.</v>
      </c>
      <c r="K80" s="34"/>
      <c r="L80" s="37"/>
    </row>
    <row r="81" spans="2:65" s="1" customFormat="1" ht="13.7" customHeight="1">
      <c r="B81" s="33"/>
      <c r="C81" s="28" t="s">
        <v>30</v>
      </c>
      <c r="D81" s="34"/>
      <c r="E81" s="34"/>
      <c r="F81" s="26" t="str">
        <f>IF(E18="","",E18)</f>
        <v>Vyplň údaj</v>
      </c>
      <c r="G81" s="34"/>
      <c r="H81" s="34"/>
      <c r="I81" s="103" t="s">
        <v>35</v>
      </c>
      <c r="J81" s="31" t="str">
        <f>E24</f>
        <v>Vladimír Mrázek</v>
      </c>
      <c r="K81" s="34"/>
      <c r="L81" s="37"/>
    </row>
    <row r="82" spans="2:65" s="1" customFormat="1" ht="10.35" customHeight="1">
      <c r="B82" s="33"/>
      <c r="C82" s="34"/>
      <c r="D82" s="34"/>
      <c r="E82" s="34"/>
      <c r="F82" s="34"/>
      <c r="G82" s="34"/>
      <c r="H82" s="34"/>
      <c r="I82" s="102"/>
      <c r="J82" s="34"/>
      <c r="K82" s="34"/>
      <c r="L82" s="37"/>
    </row>
    <row r="83" spans="2:65" s="9" customFormat="1" ht="29.25" customHeight="1">
      <c r="B83" s="147"/>
      <c r="C83" s="148" t="s">
        <v>154</v>
      </c>
      <c r="D83" s="149" t="s">
        <v>58</v>
      </c>
      <c r="E83" s="149" t="s">
        <v>54</v>
      </c>
      <c r="F83" s="149" t="s">
        <v>55</v>
      </c>
      <c r="G83" s="149" t="s">
        <v>155</v>
      </c>
      <c r="H83" s="149" t="s">
        <v>156</v>
      </c>
      <c r="I83" s="150" t="s">
        <v>157</v>
      </c>
      <c r="J83" s="149" t="s">
        <v>147</v>
      </c>
      <c r="K83" s="151" t="s">
        <v>158</v>
      </c>
      <c r="L83" s="152"/>
      <c r="M83" s="63" t="s">
        <v>1</v>
      </c>
      <c r="N83" s="64" t="s">
        <v>43</v>
      </c>
      <c r="O83" s="64" t="s">
        <v>159</v>
      </c>
      <c r="P83" s="64" t="s">
        <v>160</v>
      </c>
      <c r="Q83" s="64" t="s">
        <v>161</v>
      </c>
      <c r="R83" s="64" t="s">
        <v>162</v>
      </c>
      <c r="S83" s="64" t="s">
        <v>163</v>
      </c>
      <c r="T83" s="65" t="s">
        <v>164</v>
      </c>
    </row>
    <row r="84" spans="2:65" s="1" customFormat="1" ht="22.9" customHeight="1">
      <c r="B84" s="33"/>
      <c r="C84" s="70" t="s">
        <v>165</v>
      </c>
      <c r="D84" s="34"/>
      <c r="E84" s="34"/>
      <c r="F84" s="34"/>
      <c r="G84" s="34"/>
      <c r="H84" s="34"/>
      <c r="I84" s="102"/>
      <c r="J84" s="153">
        <f>BK84</f>
        <v>0</v>
      </c>
      <c r="K84" s="34"/>
      <c r="L84" s="37"/>
      <c r="M84" s="66"/>
      <c r="N84" s="67"/>
      <c r="O84" s="67"/>
      <c r="P84" s="154">
        <f>P85</f>
        <v>0</v>
      </c>
      <c r="Q84" s="67"/>
      <c r="R84" s="154">
        <f>R85</f>
        <v>0.25619399999999998</v>
      </c>
      <c r="S84" s="67"/>
      <c r="T84" s="155">
        <f>T85</f>
        <v>0</v>
      </c>
      <c r="AT84" s="16" t="s">
        <v>72</v>
      </c>
      <c r="AU84" s="16" t="s">
        <v>149</v>
      </c>
      <c r="BK84" s="156">
        <f>BK85</f>
        <v>0</v>
      </c>
    </row>
    <row r="85" spans="2:65" s="10" customFormat="1" ht="25.9" customHeight="1">
      <c r="B85" s="157"/>
      <c r="C85" s="158"/>
      <c r="D85" s="159" t="s">
        <v>72</v>
      </c>
      <c r="E85" s="160" t="s">
        <v>193</v>
      </c>
      <c r="F85" s="160" t="s">
        <v>194</v>
      </c>
      <c r="G85" s="158"/>
      <c r="H85" s="158"/>
      <c r="I85" s="161"/>
      <c r="J85" s="162">
        <f>BK85</f>
        <v>0</v>
      </c>
      <c r="K85" s="158"/>
      <c r="L85" s="163"/>
      <c r="M85" s="164"/>
      <c r="N85" s="165"/>
      <c r="O85" s="165"/>
      <c r="P85" s="166">
        <f>P86+P102+P106+P115</f>
        <v>0</v>
      </c>
      <c r="Q85" s="165"/>
      <c r="R85" s="166">
        <f>R86+R102+R106+R115</f>
        <v>0.25619399999999998</v>
      </c>
      <c r="S85" s="165"/>
      <c r="T85" s="167">
        <f>T86+T102+T106+T115</f>
        <v>0</v>
      </c>
      <c r="AR85" s="168" t="s">
        <v>81</v>
      </c>
      <c r="AT85" s="169" t="s">
        <v>72</v>
      </c>
      <c r="AU85" s="169" t="s">
        <v>73</v>
      </c>
      <c r="AY85" s="168" t="s">
        <v>169</v>
      </c>
      <c r="BK85" s="170">
        <f>BK86+BK102+BK106+BK115</f>
        <v>0</v>
      </c>
    </row>
    <row r="86" spans="2:65" s="10" customFormat="1" ht="22.9" customHeight="1">
      <c r="B86" s="157"/>
      <c r="C86" s="158"/>
      <c r="D86" s="159" t="s">
        <v>72</v>
      </c>
      <c r="E86" s="171" t="s">
        <v>81</v>
      </c>
      <c r="F86" s="171" t="s">
        <v>195</v>
      </c>
      <c r="G86" s="158"/>
      <c r="H86" s="158"/>
      <c r="I86" s="161"/>
      <c r="J86" s="172">
        <f>BK86</f>
        <v>0</v>
      </c>
      <c r="K86" s="158"/>
      <c r="L86" s="163"/>
      <c r="M86" s="164"/>
      <c r="N86" s="165"/>
      <c r="O86" s="165"/>
      <c r="P86" s="166">
        <f>SUM(P87:P101)</f>
        <v>0</v>
      </c>
      <c r="Q86" s="165"/>
      <c r="R86" s="166">
        <f>SUM(R87:R101)</f>
        <v>0.209894</v>
      </c>
      <c r="S86" s="165"/>
      <c r="T86" s="167">
        <f>SUM(T87:T101)</f>
        <v>0</v>
      </c>
      <c r="AR86" s="168" t="s">
        <v>81</v>
      </c>
      <c r="AT86" s="169" t="s">
        <v>72</v>
      </c>
      <c r="AU86" s="169" t="s">
        <v>81</v>
      </c>
      <c r="AY86" s="168" t="s">
        <v>169</v>
      </c>
      <c r="BK86" s="170">
        <f>SUM(BK87:BK101)</f>
        <v>0</v>
      </c>
    </row>
    <row r="87" spans="2:65" s="1" customFormat="1" ht="16.5" customHeight="1">
      <c r="B87" s="33"/>
      <c r="C87" s="173" t="s">
        <v>81</v>
      </c>
      <c r="D87" s="173" t="s">
        <v>172</v>
      </c>
      <c r="E87" s="174" t="s">
        <v>2193</v>
      </c>
      <c r="F87" s="175" t="s">
        <v>2194</v>
      </c>
      <c r="G87" s="176" t="s">
        <v>2195</v>
      </c>
      <c r="H87" s="177">
        <v>10</v>
      </c>
      <c r="I87" s="178"/>
      <c r="J87" s="179">
        <f t="shared" ref="J87:J94" si="0">ROUND(I87*H87,2)</f>
        <v>0</v>
      </c>
      <c r="K87" s="175" t="s">
        <v>1</v>
      </c>
      <c r="L87" s="37"/>
      <c r="M87" s="180" t="s">
        <v>1</v>
      </c>
      <c r="N87" s="181" t="s">
        <v>44</v>
      </c>
      <c r="O87" s="59"/>
      <c r="P87" s="182">
        <f t="shared" ref="P87:P94" si="1">O87*H87</f>
        <v>0</v>
      </c>
      <c r="Q87" s="182">
        <v>0</v>
      </c>
      <c r="R87" s="182">
        <f t="shared" ref="R87:R94" si="2">Q87*H87</f>
        <v>0</v>
      </c>
      <c r="S87" s="182">
        <v>0</v>
      </c>
      <c r="T87" s="183">
        <f t="shared" ref="T87:T94" si="3">S87*H87</f>
        <v>0</v>
      </c>
      <c r="AR87" s="16" t="s">
        <v>199</v>
      </c>
      <c r="AT87" s="16" t="s">
        <v>172</v>
      </c>
      <c r="AU87" s="16" t="s">
        <v>83</v>
      </c>
      <c r="AY87" s="16" t="s">
        <v>169</v>
      </c>
      <c r="BE87" s="184">
        <f t="shared" ref="BE87:BE94" si="4">IF(N87="základní",J87,0)</f>
        <v>0</v>
      </c>
      <c r="BF87" s="184">
        <f t="shared" ref="BF87:BF94" si="5">IF(N87="snížená",J87,0)</f>
        <v>0</v>
      </c>
      <c r="BG87" s="184">
        <f t="shared" ref="BG87:BG94" si="6">IF(N87="zákl. přenesená",J87,0)</f>
        <v>0</v>
      </c>
      <c r="BH87" s="184">
        <f t="shared" ref="BH87:BH94" si="7">IF(N87="sníž. přenesená",J87,0)</f>
        <v>0</v>
      </c>
      <c r="BI87" s="184">
        <f t="shared" ref="BI87:BI94" si="8">IF(N87="nulová",J87,0)</f>
        <v>0</v>
      </c>
      <c r="BJ87" s="16" t="s">
        <v>81</v>
      </c>
      <c r="BK87" s="184">
        <f t="shared" ref="BK87:BK94" si="9">ROUND(I87*H87,2)</f>
        <v>0</v>
      </c>
      <c r="BL87" s="16" t="s">
        <v>199</v>
      </c>
      <c r="BM87" s="16" t="s">
        <v>2780</v>
      </c>
    </row>
    <row r="88" spans="2:65" s="1" customFormat="1" ht="16.5" customHeight="1">
      <c r="B88" s="33"/>
      <c r="C88" s="173" t="s">
        <v>83</v>
      </c>
      <c r="D88" s="173" t="s">
        <v>172</v>
      </c>
      <c r="E88" s="174" t="s">
        <v>2197</v>
      </c>
      <c r="F88" s="175" t="s">
        <v>2198</v>
      </c>
      <c r="G88" s="176" t="s">
        <v>301</v>
      </c>
      <c r="H88" s="177">
        <v>1</v>
      </c>
      <c r="I88" s="178"/>
      <c r="J88" s="179">
        <f t="shared" si="0"/>
        <v>0</v>
      </c>
      <c r="K88" s="175" t="s">
        <v>1</v>
      </c>
      <c r="L88" s="37"/>
      <c r="M88" s="180" t="s">
        <v>1</v>
      </c>
      <c r="N88" s="181" t="s">
        <v>44</v>
      </c>
      <c r="O88" s="59"/>
      <c r="P88" s="182">
        <f t="shared" si="1"/>
        <v>0</v>
      </c>
      <c r="Q88" s="182">
        <v>0.10775</v>
      </c>
      <c r="R88" s="182">
        <f t="shared" si="2"/>
        <v>0.10775</v>
      </c>
      <c r="S88" s="182">
        <v>0</v>
      </c>
      <c r="T88" s="183">
        <f t="shared" si="3"/>
        <v>0</v>
      </c>
      <c r="AR88" s="16" t="s">
        <v>199</v>
      </c>
      <c r="AT88" s="16" t="s">
        <v>172</v>
      </c>
      <c r="AU88" s="16" t="s">
        <v>83</v>
      </c>
      <c r="AY88" s="16" t="s">
        <v>169</v>
      </c>
      <c r="BE88" s="184">
        <f t="shared" si="4"/>
        <v>0</v>
      </c>
      <c r="BF88" s="184">
        <f t="shared" si="5"/>
        <v>0</v>
      </c>
      <c r="BG88" s="184">
        <f t="shared" si="6"/>
        <v>0</v>
      </c>
      <c r="BH88" s="184">
        <f t="shared" si="7"/>
        <v>0</v>
      </c>
      <c r="BI88" s="184">
        <f t="shared" si="8"/>
        <v>0</v>
      </c>
      <c r="BJ88" s="16" t="s">
        <v>81</v>
      </c>
      <c r="BK88" s="184">
        <f t="shared" si="9"/>
        <v>0</v>
      </c>
      <c r="BL88" s="16" t="s">
        <v>199</v>
      </c>
      <c r="BM88" s="16" t="s">
        <v>2781</v>
      </c>
    </row>
    <row r="89" spans="2:65" s="1" customFormat="1" ht="16.5" customHeight="1">
      <c r="B89" s="33"/>
      <c r="C89" s="173" t="s">
        <v>184</v>
      </c>
      <c r="D89" s="173" t="s">
        <v>172</v>
      </c>
      <c r="E89" s="174" t="s">
        <v>2200</v>
      </c>
      <c r="F89" s="175" t="s">
        <v>2201</v>
      </c>
      <c r="G89" s="176" t="s">
        <v>208</v>
      </c>
      <c r="H89" s="177">
        <v>1</v>
      </c>
      <c r="I89" s="178"/>
      <c r="J89" s="179">
        <f t="shared" si="0"/>
        <v>0</v>
      </c>
      <c r="K89" s="175" t="s">
        <v>1</v>
      </c>
      <c r="L89" s="37"/>
      <c r="M89" s="180" t="s">
        <v>1</v>
      </c>
      <c r="N89" s="181" t="s">
        <v>44</v>
      </c>
      <c r="O89" s="59"/>
      <c r="P89" s="182">
        <f t="shared" si="1"/>
        <v>0</v>
      </c>
      <c r="Q89" s="182">
        <v>0</v>
      </c>
      <c r="R89" s="182">
        <f t="shared" si="2"/>
        <v>0</v>
      </c>
      <c r="S89" s="182">
        <v>0</v>
      </c>
      <c r="T89" s="183">
        <f t="shared" si="3"/>
        <v>0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6" t="s">
        <v>81</v>
      </c>
      <c r="BK89" s="184">
        <f t="shared" si="9"/>
        <v>0</v>
      </c>
      <c r="BL89" s="16" t="s">
        <v>199</v>
      </c>
      <c r="BM89" s="16" t="s">
        <v>2782</v>
      </c>
    </row>
    <row r="90" spans="2:65" s="1" customFormat="1" ht="16.5" customHeight="1">
      <c r="B90" s="33"/>
      <c r="C90" s="173" t="s">
        <v>199</v>
      </c>
      <c r="D90" s="173" t="s">
        <v>172</v>
      </c>
      <c r="E90" s="174" t="s">
        <v>271</v>
      </c>
      <c r="F90" s="175" t="s">
        <v>272</v>
      </c>
      <c r="G90" s="176" t="s">
        <v>208</v>
      </c>
      <c r="H90" s="177">
        <v>60.8</v>
      </c>
      <c r="I90" s="178"/>
      <c r="J90" s="179">
        <f t="shared" si="0"/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0</v>
      </c>
      <c r="R90" s="182">
        <f t="shared" si="2"/>
        <v>0</v>
      </c>
      <c r="S90" s="182">
        <v>0</v>
      </c>
      <c r="T90" s="183">
        <f t="shared" si="3"/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199</v>
      </c>
      <c r="BM90" s="16" t="s">
        <v>2783</v>
      </c>
    </row>
    <row r="91" spans="2:65" s="1" customFormat="1" ht="16.5" customHeight="1">
      <c r="B91" s="33"/>
      <c r="C91" s="173" t="s">
        <v>168</v>
      </c>
      <c r="D91" s="173" t="s">
        <v>172</v>
      </c>
      <c r="E91" s="174" t="s">
        <v>279</v>
      </c>
      <c r="F91" s="175" t="s">
        <v>280</v>
      </c>
      <c r="G91" s="176" t="s">
        <v>208</v>
      </c>
      <c r="H91" s="177">
        <v>60.8</v>
      </c>
      <c r="I91" s="178"/>
      <c r="J91" s="179">
        <f t="shared" si="0"/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 t="shared" si="1"/>
        <v>0</v>
      </c>
      <c r="Q91" s="182">
        <v>0</v>
      </c>
      <c r="R91" s="182">
        <f t="shared" si="2"/>
        <v>0</v>
      </c>
      <c r="S91" s="182">
        <v>0</v>
      </c>
      <c r="T91" s="183">
        <f t="shared" si="3"/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199</v>
      </c>
      <c r="BM91" s="16" t="s">
        <v>2784</v>
      </c>
    </row>
    <row r="92" spans="2:65" s="1" customFormat="1" ht="16.5" customHeight="1">
      <c r="B92" s="33"/>
      <c r="C92" s="173" t="s">
        <v>221</v>
      </c>
      <c r="D92" s="173" t="s">
        <v>172</v>
      </c>
      <c r="E92" s="174" t="s">
        <v>2250</v>
      </c>
      <c r="F92" s="175" t="s">
        <v>2251</v>
      </c>
      <c r="G92" s="176" t="s">
        <v>198</v>
      </c>
      <c r="H92" s="177">
        <v>121.6</v>
      </c>
      <c r="I92" s="178"/>
      <c r="J92" s="179">
        <f t="shared" si="0"/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8.4000000000000003E-4</v>
      </c>
      <c r="R92" s="182">
        <f t="shared" si="2"/>
        <v>0.102144</v>
      </c>
      <c r="S92" s="182">
        <v>0</v>
      </c>
      <c r="T92" s="183">
        <f t="shared" si="3"/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199</v>
      </c>
      <c r="BM92" s="16" t="s">
        <v>2785</v>
      </c>
    </row>
    <row r="93" spans="2:65" s="1" customFormat="1" ht="16.5" customHeight="1">
      <c r="B93" s="33"/>
      <c r="C93" s="173" t="s">
        <v>229</v>
      </c>
      <c r="D93" s="173" t="s">
        <v>172</v>
      </c>
      <c r="E93" s="174" t="s">
        <v>2253</v>
      </c>
      <c r="F93" s="175" t="s">
        <v>2254</v>
      </c>
      <c r="G93" s="176" t="s">
        <v>198</v>
      </c>
      <c r="H93" s="177">
        <v>121.6</v>
      </c>
      <c r="I93" s="178"/>
      <c r="J93" s="179">
        <f t="shared" si="0"/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199</v>
      </c>
      <c r="BM93" s="16" t="s">
        <v>2786</v>
      </c>
    </row>
    <row r="94" spans="2:65" s="1" customFormat="1" ht="16.5" customHeight="1">
      <c r="B94" s="33"/>
      <c r="C94" s="173" t="s">
        <v>233</v>
      </c>
      <c r="D94" s="173" t="s">
        <v>172</v>
      </c>
      <c r="E94" s="174" t="s">
        <v>282</v>
      </c>
      <c r="F94" s="175" t="s">
        <v>283</v>
      </c>
      <c r="G94" s="176" t="s">
        <v>208</v>
      </c>
      <c r="H94" s="177">
        <v>48.64</v>
      </c>
      <c r="I94" s="178"/>
      <c r="J94" s="179">
        <f t="shared" si="0"/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0</v>
      </c>
      <c r="R94" s="182">
        <f t="shared" si="2"/>
        <v>0</v>
      </c>
      <c r="S94" s="182">
        <v>0</v>
      </c>
      <c r="T94" s="183">
        <f t="shared" si="3"/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199</v>
      </c>
      <c r="BM94" s="16" t="s">
        <v>2787</v>
      </c>
    </row>
    <row r="95" spans="2:65" s="11" customFormat="1" ht="11.25">
      <c r="B95" s="190"/>
      <c r="C95" s="191"/>
      <c r="D95" s="185" t="s">
        <v>201</v>
      </c>
      <c r="E95" s="192" t="s">
        <v>1</v>
      </c>
      <c r="F95" s="193" t="s">
        <v>2788</v>
      </c>
      <c r="G95" s="191"/>
      <c r="H95" s="194">
        <v>48.64</v>
      </c>
      <c r="I95" s="195"/>
      <c r="J95" s="191"/>
      <c r="K95" s="191"/>
      <c r="L95" s="196"/>
      <c r="M95" s="197"/>
      <c r="N95" s="198"/>
      <c r="O95" s="198"/>
      <c r="P95" s="198"/>
      <c r="Q95" s="198"/>
      <c r="R95" s="198"/>
      <c r="S95" s="198"/>
      <c r="T95" s="199"/>
      <c r="AT95" s="200" t="s">
        <v>201</v>
      </c>
      <c r="AU95" s="200" t="s">
        <v>83</v>
      </c>
      <c r="AV95" s="11" t="s">
        <v>83</v>
      </c>
      <c r="AW95" s="11" t="s">
        <v>34</v>
      </c>
      <c r="AX95" s="11" t="s">
        <v>81</v>
      </c>
      <c r="AY95" s="200" t="s">
        <v>169</v>
      </c>
    </row>
    <row r="96" spans="2:65" s="1" customFormat="1" ht="16.5" customHeight="1">
      <c r="B96" s="33"/>
      <c r="C96" s="173" t="s">
        <v>237</v>
      </c>
      <c r="D96" s="173" t="s">
        <v>172</v>
      </c>
      <c r="E96" s="174" t="s">
        <v>213</v>
      </c>
      <c r="F96" s="175" t="s">
        <v>214</v>
      </c>
      <c r="G96" s="176" t="s">
        <v>208</v>
      </c>
      <c r="H96" s="177">
        <v>12.16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2789</v>
      </c>
    </row>
    <row r="97" spans="2:65" s="1" customFormat="1" ht="16.5" customHeight="1">
      <c r="B97" s="33"/>
      <c r="C97" s="173" t="s">
        <v>108</v>
      </c>
      <c r="D97" s="173" t="s">
        <v>172</v>
      </c>
      <c r="E97" s="174" t="s">
        <v>287</v>
      </c>
      <c r="F97" s="175" t="s">
        <v>288</v>
      </c>
      <c r="G97" s="176" t="s">
        <v>208</v>
      </c>
      <c r="H97" s="177">
        <v>48.64</v>
      </c>
      <c r="I97" s="178"/>
      <c r="J97" s="179">
        <f>ROUND(I97*H97,2)</f>
        <v>0</v>
      </c>
      <c r="K97" s="175" t="s">
        <v>176</v>
      </c>
      <c r="L97" s="37"/>
      <c r="M97" s="180" t="s">
        <v>1</v>
      </c>
      <c r="N97" s="181" t="s">
        <v>44</v>
      </c>
      <c r="O97" s="59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6" t="s">
        <v>81</v>
      </c>
      <c r="BK97" s="184">
        <f>ROUND(I97*H97,2)</f>
        <v>0</v>
      </c>
      <c r="BL97" s="16" t="s">
        <v>199</v>
      </c>
      <c r="BM97" s="16" t="s">
        <v>2790</v>
      </c>
    </row>
    <row r="98" spans="2:65" s="1" customFormat="1" ht="16.5" customHeight="1">
      <c r="B98" s="33"/>
      <c r="C98" s="173" t="s">
        <v>111</v>
      </c>
      <c r="D98" s="173" t="s">
        <v>172</v>
      </c>
      <c r="E98" s="174" t="s">
        <v>218</v>
      </c>
      <c r="F98" s="175" t="s">
        <v>219</v>
      </c>
      <c r="G98" s="176" t="s">
        <v>208</v>
      </c>
      <c r="H98" s="177">
        <v>12.16</v>
      </c>
      <c r="I98" s="178"/>
      <c r="J98" s="179">
        <f>ROUND(I98*H98,2)</f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199</v>
      </c>
      <c r="BM98" s="16" t="s">
        <v>2791</v>
      </c>
    </row>
    <row r="99" spans="2:65" s="1" customFormat="1" ht="16.5" customHeight="1">
      <c r="B99" s="33"/>
      <c r="C99" s="173" t="s">
        <v>114</v>
      </c>
      <c r="D99" s="173" t="s">
        <v>172</v>
      </c>
      <c r="E99" s="174" t="s">
        <v>222</v>
      </c>
      <c r="F99" s="175" t="s">
        <v>223</v>
      </c>
      <c r="G99" s="176" t="s">
        <v>224</v>
      </c>
      <c r="H99" s="177">
        <v>20.672000000000001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2792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2793</v>
      </c>
      <c r="G100" s="191"/>
      <c r="H100" s="194">
        <v>20.672000000000001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173" t="s">
        <v>117</v>
      </c>
      <c r="D101" s="173" t="s">
        <v>172</v>
      </c>
      <c r="E101" s="174" t="s">
        <v>293</v>
      </c>
      <c r="F101" s="175" t="s">
        <v>294</v>
      </c>
      <c r="G101" s="176" t="s">
        <v>208</v>
      </c>
      <c r="H101" s="177">
        <v>48.64</v>
      </c>
      <c r="I101" s="178"/>
      <c r="J101" s="179">
        <f>ROUND(I101*H101,2)</f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2794</v>
      </c>
    </row>
    <row r="102" spans="2:65" s="10" customFormat="1" ht="22.9" customHeight="1">
      <c r="B102" s="157"/>
      <c r="C102" s="158"/>
      <c r="D102" s="159" t="s">
        <v>72</v>
      </c>
      <c r="E102" s="171" t="s">
        <v>199</v>
      </c>
      <c r="F102" s="171" t="s">
        <v>1173</v>
      </c>
      <c r="G102" s="158"/>
      <c r="H102" s="158"/>
      <c r="I102" s="161"/>
      <c r="J102" s="172">
        <f>BK102</f>
        <v>0</v>
      </c>
      <c r="K102" s="158"/>
      <c r="L102" s="163"/>
      <c r="M102" s="164"/>
      <c r="N102" s="165"/>
      <c r="O102" s="165"/>
      <c r="P102" s="166">
        <f>SUM(P103:P105)</f>
        <v>0</v>
      </c>
      <c r="Q102" s="165"/>
      <c r="R102" s="166">
        <f>SUM(R103:R105)</f>
        <v>5.3199999999999992E-3</v>
      </c>
      <c r="S102" s="165"/>
      <c r="T102" s="167">
        <f>SUM(T103:T105)</f>
        <v>0</v>
      </c>
      <c r="AR102" s="168" t="s">
        <v>81</v>
      </c>
      <c r="AT102" s="169" t="s">
        <v>72</v>
      </c>
      <c r="AU102" s="169" t="s">
        <v>81</v>
      </c>
      <c r="AY102" s="168" t="s">
        <v>169</v>
      </c>
      <c r="BK102" s="170">
        <f>SUM(BK103:BK105)</f>
        <v>0</v>
      </c>
    </row>
    <row r="103" spans="2:65" s="1" customFormat="1" ht="16.5" customHeight="1">
      <c r="B103" s="33"/>
      <c r="C103" s="173" t="s">
        <v>120</v>
      </c>
      <c r="D103" s="173" t="s">
        <v>172</v>
      </c>
      <c r="E103" s="174" t="s">
        <v>1174</v>
      </c>
      <c r="F103" s="175" t="s">
        <v>1175</v>
      </c>
      <c r="G103" s="176" t="s">
        <v>208</v>
      </c>
      <c r="H103" s="177">
        <v>12.16</v>
      </c>
      <c r="I103" s="178"/>
      <c r="J103" s="179">
        <f>ROUND(I103*H103,2)</f>
        <v>0</v>
      </c>
      <c r="K103" s="175" t="s">
        <v>176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2795</v>
      </c>
    </row>
    <row r="104" spans="2:65" s="1" customFormat="1" ht="16.5" customHeight="1">
      <c r="B104" s="33"/>
      <c r="C104" s="239" t="s">
        <v>8</v>
      </c>
      <c r="D104" s="239" t="s">
        <v>447</v>
      </c>
      <c r="E104" s="240" t="s">
        <v>2264</v>
      </c>
      <c r="F104" s="241" t="s">
        <v>2675</v>
      </c>
      <c r="G104" s="242" t="s">
        <v>301</v>
      </c>
      <c r="H104" s="243">
        <v>38</v>
      </c>
      <c r="I104" s="244"/>
      <c r="J104" s="245">
        <f>ROUND(I104*H104,2)</f>
        <v>0</v>
      </c>
      <c r="K104" s="241" t="s">
        <v>176</v>
      </c>
      <c r="L104" s="246"/>
      <c r="M104" s="247" t="s">
        <v>1</v>
      </c>
      <c r="N104" s="248" t="s">
        <v>44</v>
      </c>
      <c r="O104" s="59"/>
      <c r="P104" s="182">
        <f>O104*H104</f>
        <v>0</v>
      </c>
      <c r="Q104" s="182">
        <v>6.9999999999999994E-5</v>
      </c>
      <c r="R104" s="182">
        <f>Q104*H104</f>
        <v>2.6599999999999996E-3</v>
      </c>
      <c r="S104" s="182">
        <v>0</v>
      </c>
      <c r="T104" s="183">
        <f>S104*H104</f>
        <v>0</v>
      </c>
      <c r="AR104" s="16" t="s">
        <v>233</v>
      </c>
      <c r="AT104" s="16" t="s">
        <v>447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2796</v>
      </c>
    </row>
    <row r="105" spans="2:65" s="1" customFormat="1" ht="16.5" customHeight="1">
      <c r="B105" s="33"/>
      <c r="C105" s="239" t="s">
        <v>125</v>
      </c>
      <c r="D105" s="239" t="s">
        <v>447</v>
      </c>
      <c r="E105" s="240" t="s">
        <v>2267</v>
      </c>
      <c r="F105" s="241" t="s">
        <v>2268</v>
      </c>
      <c r="G105" s="242" t="s">
        <v>301</v>
      </c>
      <c r="H105" s="243">
        <v>38</v>
      </c>
      <c r="I105" s="244"/>
      <c r="J105" s="245">
        <f>ROUND(I105*H105,2)</f>
        <v>0</v>
      </c>
      <c r="K105" s="241" t="s">
        <v>1</v>
      </c>
      <c r="L105" s="246"/>
      <c r="M105" s="247" t="s">
        <v>1</v>
      </c>
      <c r="N105" s="248" t="s">
        <v>44</v>
      </c>
      <c r="O105" s="59"/>
      <c r="P105" s="182">
        <f>O105*H105</f>
        <v>0</v>
      </c>
      <c r="Q105" s="182">
        <v>6.9999999999999994E-5</v>
      </c>
      <c r="R105" s="182">
        <f>Q105*H105</f>
        <v>2.6599999999999996E-3</v>
      </c>
      <c r="S105" s="182">
        <v>0</v>
      </c>
      <c r="T105" s="183">
        <f>S105*H105</f>
        <v>0</v>
      </c>
      <c r="AR105" s="16" t="s">
        <v>233</v>
      </c>
      <c r="AT105" s="16" t="s">
        <v>447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199</v>
      </c>
      <c r="BM105" s="16" t="s">
        <v>2797</v>
      </c>
    </row>
    <row r="106" spans="2:65" s="10" customFormat="1" ht="22.9" customHeight="1">
      <c r="B106" s="157"/>
      <c r="C106" s="158"/>
      <c r="D106" s="159" t="s">
        <v>72</v>
      </c>
      <c r="E106" s="171" t="s">
        <v>233</v>
      </c>
      <c r="F106" s="171" t="s">
        <v>2220</v>
      </c>
      <c r="G106" s="158"/>
      <c r="H106" s="158"/>
      <c r="I106" s="161"/>
      <c r="J106" s="172">
        <f>BK106</f>
        <v>0</v>
      </c>
      <c r="K106" s="158"/>
      <c r="L106" s="163"/>
      <c r="M106" s="164"/>
      <c r="N106" s="165"/>
      <c r="O106" s="165"/>
      <c r="P106" s="166">
        <f>SUM(P107:P114)</f>
        <v>0</v>
      </c>
      <c r="Q106" s="165"/>
      <c r="R106" s="166">
        <f>SUM(R107:R114)</f>
        <v>4.0979999999999996E-2</v>
      </c>
      <c r="S106" s="165"/>
      <c r="T106" s="167">
        <f>SUM(T107:T114)</f>
        <v>0</v>
      </c>
      <c r="AR106" s="168" t="s">
        <v>81</v>
      </c>
      <c r="AT106" s="169" t="s">
        <v>72</v>
      </c>
      <c r="AU106" s="169" t="s">
        <v>81</v>
      </c>
      <c r="AY106" s="168" t="s">
        <v>169</v>
      </c>
      <c r="BK106" s="170">
        <f>SUM(BK107:BK114)</f>
        <v>0</v>
      </c>
    </row>
    <row r="107" spans="2:65" s="1" customFormat="1" ht="16.5" customHeight="1">
      <c r="B107" s="33"/>
      <c r="C107" s="173" t="s">
        <v>128</v>
      </c>
      <c r="D107" s="173" t="s">
        <v>172</v>
      </c>
      <c r="E107" s="174" t="s">
        <v>2282</v>
      </c>
      <c r="F107" s="175" t="s">
        <v>2283</v>
      </c>
      <c r="G107" s="176" t="s">
        <v>301</v>
      </c>
      <c r="H107" s="177">
        <v>38</v>
      </c>
      <c r="I107" s="178"/>
      <c r="J107" s="179">
        <f t="shared" ref="J107:J114" si="10">ROUND(I107*H107,2)</f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 t="shared" ref="P107:P114" si="11">O107*H107</f>
        <v>0</v>
      </c>
      <c r="Q107" s="182">
        <v>0</v>
      </c>
      <c r="R107" s="182">
        <f t="shared" ref="R107:R114" si="12">Q107*H107</f>
        <v>0</v>
      </c>
      <c r="S107" s="182">
        <v>0</v>
      </c>
      <c r="T107" s="183">
        <f t="shared" ref="T107:T114" si="13">S107*H107</f>
        <v>0</v>
      </c>
      <c r="AR107" s="16" t="s">
        <v>199</v>
      </c>
      <c r="AT107" s="16" t="s">
        <v>172</v>
      </c>
      <c r="AU107" s="16" t="s">
        <v>83</v>
      </c>
      <c r="AY107" s="16" t="s">
        <v>169</v>
      </c>
      <c r="BE107" s="184">
        <f t="shared" ref="BE107:BE114" si="14">IF(N107="základní",J107,0)</f>
        <v>0</v>
      </c>
      <c r="BF107" s="184">
        <f t="shared" ref="BF107:BF114" si="15">IF(N107="snížená",J107,0)</f>
        <v>0</v>
      </c>
      <c r="BG107" s="184">
        <f t="shared" ref="BG107:BG114" si="16">IF(N107="zákl. přenesená",J107,0)</f>
        <v>0</v>
      </c>
      <c r="BH107" s="184">
        <f t="shared" ref="BH107:BH114" si="17">IF(N107="sníž. přenesená",J107,0)</f>
        <v>0</v>
      </c>
      <c r="BI107" s="184">
        <f t="shared" ref="BI107:BI114" si="18">IF(N107="nulová",J107,0)</f>
        <v>0</v>
      </c>
      <c r="BJ107" s="16" t="s">
        <v>81</v>
      </c>
      <c r="BK107" s="184">
        <f t="shared" ref="BK107:BK114" si="19">ROUND(I107*H107,2)</f>
        <v>0</v>
      </c>
      <c r="BL107" s="16" t="s">
        <v>199</v>
      </c>
      <c r="BM107" s="16" t="s">
        <v>2798</v>
      </c>
    </row>
    <row r="108" spans="2:65" s="1" customFormat="1" ht="16.5" customHeight="1">
      <c r="B108" s="33"/>
      <c r="C108" s="239" t="s">
        <v>131</v>
      </c>
      <c r="D108" s="239" t="s">
        <v>447</v>
      </c>
      <c r="E108" s="240" t="s">
        <v>2285</v>
      </c>
      <c r="F108" s="241" t="s">
        <v>2286</v>
      </c>
      <c r="G108" s="242" t="s">
        <v>301</v>
      </c>
      <c r="H108" s="243">
        <v>38</v>
      </c>
      <c r="I108" s="244"/>
      <c r="J108" s="245">
        <f t="shared" si="10"/>
        <v>0</v>
      </c>
      <c r="K108" s="241" t="s">
        <v>176</v>
      </c>
      <c r="L108" s="246"/>
      <c r="M108" s="247" t="s">
        <v>1</v>
      </c>
      <c r="N108" s="248" t="s">
        <v>44</v>
      </c>
      <c r="O108" s="59"/>
      <c r="P108" s="182">
        <f t="shared" si="11"/>
        <v>0</v>
      </c>
      <c r="Q108" s="182">
        <v>1.06E-3</v>
      </c>
      <c r="R108" s="182">
        <f t="shared" si="12"/>
        <v>4.0279999999999996E-2</v>
      </c>
      <c r="S108" s="182">
        <v>0</v>
      </c>
      <c r="T108" s="183">
        <f t="shared" si="13"/>
        <v>0</v>
      </c>
      <c r="AR108" s="16" t="s">
        <v>233</v>
      </c>
      <c r="AT108" s="16" t="s">
        <v>447</v>
      </c>
      <c r="AU108" s="16" t="s">
        <v>83</v>
      </c>
      <c r="AY108" s="16" t="s">
        <v>169</v>
      </c>
      <c r="BE108" s="184">
        <f t="shared" si="14"/>
        <v>0</v>
      </c>
      <c r="BF108" s="184">
        <f t="shared" si="15"/>
        <v>0</v>
      </c>
      <c r="BG108" s="184">
        <f t="shared" si="16"/>
        <v>0</v>
      </c>
      <c r="BH108" s="184">
        <f t="shared" si="17"/>
        <v>0</v>
      </c>
      <c r="BI108" s="184">
        <f t="shared" si="18"/>
        <v>0</v>
      </c>
      <c r="BJ108" s="16" t="s">
        <v>81</v>
      </c>
      <c r="BK108" s="184">
        <f t="shared" si="19"/>
        <v>0</v>
      </c>
      <c r="BL108" s="16" t="s">
        <v>199</v>
      </c>
      <c r="BM108" s="16" t="s">
        <v>2799</v>
      </c>
    </row>
    <row r="109" spans="2:65" s="1" customFormat="1" ht="16.5" customHeight="1">
      <c r="B109" s="33"/>
      <c r="C109" s="173" t="s">
        <v>134</v>
      </c>
      <c r="D109" s="173" t="s">
        <v>172</v>
      </c>
      <c r="E109" s="174" t="s">
        <v>2800</v>
      </c>
      <c r="F109" s="175" t="s">
        <v>2801</v>
      </c>
      <c r="G109" s="176" t="s">
        <v>444</v>
      </c>
      <c r="H109" s="177">
        <v>1</v>
      </c>
      <c r="I109" s="178"/>
      <c r="J109" s="179">
        <f t="shared" si="10"/>
        <v>0</v>
      </c>
      <c r="K109" s="175" t="s">
        <v>176</v>
      </c>
      <c r="L109" s="37"/>
      <c r="M109" s="180" t="s">
        <v>1</v>
      </c>
      <c r="N109" s="181" t="s">
        <v>44</v>
      </c>
      <c r="O109" s="59"/>
      <c r="P109" s="182">
        <f t="shared" si="11"/>
        <v>0</v>
      </c>
      <c r="Q109" s="182">
        <v>0</v>
      </c>
      <c r="R109" s="182">
        <f t="shared" si="12"/>
        <v>0</v>
      </c>
      <c r="S109" s="182">
        <v>0</v>
      </c>
      <c r="T109" s="183">
        <f t="shared" si="13"/>
        <v>0</v>
      </c>
      <c r="AR109" s="16" t="s">
        <v>199</v>
      </c>
      <c r="AT109" s="16" t="s">
        <v>172</v>
      </c>
      <c r="AU109" s="16" t="s">
        <v>83</v>
      </c>
      <c r="AY109" s="16" t="s">
        <v>169</v>
      </c>
      <c r="BE109" s="184">
        <f t="shared" si="14"/>
        <v>0</v>
      </c>
      <c r="BF109" s="184">
        <f t="shared" si="15"/>
        <v>0</v>
      </c>
      <c r="BG109" s="184">
        <f t="shared" si="16"/>
        <v>0</v>
      </c>
      <c r="BH109" s="184">
        <f t="shared" si="17"/>
        <v>0</v>
      </c>
      <c r="BI109" s="184">
        <f t="shared" si="18"/>
        <v>0</v>
      </c>
      <c r="BJ109" s="16" t="s">
        <v>81</v>
      </c>
      <c r="BK109" s="184">
        <f t="shared" si="19"/>
        <v>0</v>
      </c>
      <c r="BL109" s="16" t="s">
        <v>199</v>
      </c>
      <c r="BM109" s="16" t="s">
        <v>2802</v>
      </c>
    </row>
    <row r="110" spans="2:65" s="1" customFormat="1" ht="16.5" customHeight="1">
      <c r="B110" s="33"/>
      <c r="C110" s="239" t="s">
        <v>137</v>
      </c>
      <c r="D110" s="239" t="s">
        <v>447</v>
      </c>
      <c r="E110" s="240" t="s">
        <v>2803</v>
      </c>
      <c r="F110" s="241" t="s">
        <v>2804</v>
      </c>
      <c r="G110" s="242" t="s">
        <v>444</v>
      </c>
      <c r="H110" s="243">
        <v>1</v>
      </c>
      <c r="I110" s="244"/>
      <c r="J110" s="245">
        <f t="shared" si="10"/>
        <v>0</v>
      </c>
      <c r="K110" s="241" t="s">
        <v>176</v>
      </c>
      <c r="L110" s="246"/>
      <c r="M110" s="247" t="s">
        <v>1</v>
      </c>
      <c r="N110" s="248" t="s">
        <v>44</v>
      </c>
      <c r="O110" s="59"/>
      <c r="P110" s="182">
        <f t="shared" si="11"/>
        <v>0</v>
      </c>
      <c r="Q110" s="182">
        <v>6.9999999999999999E-4</v>
      </c>
      <c r="R110" s="182">
        <f t="shared" si="12"/>
        <v>6.9999999999999999E-4</v>
      </c>
      <c r="S110" s="182">
        <v>0</v>
      </c>
      <c r="T110" s="183">
        <f t="shared" si="13"/>
        <v>0</v>
      </c>
      <c r="AR110" s="16" t="s">
        <v>233</v>
      </c>
      <c r="AT110" s="16" t="s">
        <v>447</v>
      </c>
      <c r="AU110" s="16" t="s">
        <v>83</v>
      </c>
      <c r="AY110" s="16" t="s">
        <v>169</v>
      </c>
      <c r="BE110" s="184">
        <f t="shared" si="14"/>
        <v>0</v>
      </c>
      <c r="BF110" s="184">
        <f t="shared" si="15"/>
        <v>0</v>
      </c>
      <c r="BG110" s="184">
        <f t="shared" si="16"/>
        <v>0</v>
      </c>
      <c r="BH110" s="184">
        <f t="shared" si="17"/>
        <v>0</v>
      </c>
      <c r="BI110" s="184">
        <f t="shared" si="18"/>
        <v>0</v>
      </c>
      <c r="BJ110" s="16" t="s">
        <v>81</v>
      </c>
      <c r="BK110" s="184">
        <f t="shared" si="19"/>
        <v>0</v>
      </c>
      <c r="BL110" s="16" t="s">
        <v>199</v>
      </c>
      <c r="BM110" s="16" t="s">
        <v>2805</v>
      </c>
    </row>
    <row r="111" spans="2:65" s="1" customFormat="1" ht="16.5" customHeight="1">
      <c r="B111" s="33"/>
      <c r="C111" s="173" t="s">
        <v>7</v>
      </c>
      <c r="D111" s="173" t="s">
        <v>172</v>
      </c>
      <c r="E111" s="174" t="s">
        <v>2806</v>
      </c>
      <c r="F111" s="175" t="s">
        <v>2807</v>
      </c>
      <c r="G111" s="176" t="s">
        <v>301</v>
      </c>
      <c r="H111" s="177">
        <v>4</v>
      </c>
      <c r="I111" s="178"/>
      <c r="J111" s="179">
        <f t="shared" si="10"/>
        <v>0</v>
      </c>
      <c r="K111" s="175" t="s">
        <v>1</v>
      </c>
      <c r="L111" s="37"/>
      <c r="M111" s="180" t="s">
        <v>1</v>
      </c>
      <c r="N111" s="181" t="s">
        <v>44</v>
      </c>
      <c r="O111" s="59"/>
      <c r="P111" s="182">
        <f t="shared" si="11"/>
        <v>0</v>
      </c>
      <c r="Q111" s="182">
        <v>0</v>
      </c>
      <c r="R111" s="182">
        <f t="shared" si="12"/>
        <v>0</v>
      </c>
      <c r="S111" s="182">
        <v>0</v>
      </c>
      <c r="T111" s="183">
        <f t="shared" si="13"/>
        <v>0</v>
      </c>
      <c r="AR111" s="16" t="s">
        <v>199</v>
      </c>
      <c r="AT111" s="16" t="s">
        <v>172</v>
      </c>
      <c r="AU111" s="16" t="s">
        <v>83</v>
      </c>
      <c r="AY111" s="16" t="s">
        <v>169</v>
      </c>
      <c r="BE111" s="184">
        <f t="shared" si="14"/>
        <v>0</v>
      </c>
      <c r="BF111" s="184">
        <f t="shared" si="15"/>
        <v>0</v>
      </c>
      <c r="BG111" s="184">
        <f t="shared" si="16"/>
        <v>0</v>
      </c>
      <c r="BH111" s="184">
        <f t="shared" si="17"/>
        <v>0</v>
      </c>
      <c r="BI111" s="184">
        <f t="shared" si="18"/>
        <v>0</v>
      </c>
      <c r="BJ111" s="16" t="s">
        <v>81</v>
      </c>
      <c r="BK111" s="184">
        <f t="shared" si="19"/>
        <v>0</v>
      </c>
      <c r="BL111" s="16" t="s">
        <v>199</v>
      </c>
      <c r="BM111" s="16" t="s">
        <v>2808</v>
      </c>
    </row>
    <row r="112" spans="2:65" s="1" customFormat="1" ht="16.5" customHeight="1">
      <c r="B112" s="33"/>
      <c r="C112" s="173" t="s">
        <v>375</v>
      </c>
      <c r="D112" s="173" t="s">
        <v>172</v>
      </c>
      <c r="E112" s="174" t="s">
        <v>2809</v>
      </c>
      <c r="F112" s="175" t="s">
        <v>2810</v>
      </c>
      <c r="G112" s="176" t="s">
        <v>444</v>
      </c>
      <c r="H112" s="177">
        <v>2</v>
      </c>
      <c r="I112" s="178"/>
      <c r="J112" s="179">
        <f t="shared" si="10"/>
        <v>0</v>
      </c>
      <c r="K112" s="175" t="s">
        <v>1</v>
      </c>
      <c r="L112" s="37"/>
      <c r="M112" s="180" t="s">
        <v>1</v>
      </c>
      <c r="N112" s="181" t="s">
        <v>44</v>
      </c>
      <c r="O112" s="59"/>
      <c r="P112" s="182">
        <f t="shared" si="11"/>
        <v>0</v>
      </c>
      <c r="Q112" s="182">
        <v>0</v>
      </c>
      <c r="R112" s="182">
        <f t="shared" si="12"/>
        <v>0</v>
      </c>
      <c r="S112" s="182">
        <v>0</v>
      </c>
      <c r="T112" s="183">
        <f t="shared" si="13"/>
        <v>0</v>
      </c>
      <c r="AR112" s="16" t="s">
        <v>199</v>
      </c>
      <c r="AT112" s="16" t="s">
        <v>172</v>
      </c>
      <c r="AU112" s="16" t="s">
        <v>83</v>
      </c>
      <c r="AY112" s="16" t="s">
        <v>169</v>
      </c>
      <c r="BE112" s="184">
        <f t="shared" si="14"/>
        <v>0</v>
      </c>
      <c r="BF112" s="184">
        <f t="shared" si="15"/>
        <v>0</v>
      </c>
      <c r="BG112" s="184">
        <f t="shared" si="16"/>
        <v>0</v>
      </c>
      <c r="BH112" s="184">
        <f t="shared" si="17"/>
        <v>0</v>
      </c>
      <c r="BI112" s="184">
        <f t="shared" si="18"/>
        <v>0</v>
      </c>
      <c r="BJ112" s="16" t="s">
        <v>81</v>
      </c>
      <c r="BK112" s="184">
        <f t="shared" si="19"/>
        <v>0</v>
      </c>
      <c r="BL112" s="16" t="s">
        <v>199</v>
      </c>
      <c r="BM112" s="16" t="s">
        <v>2811</v>
      </c>
    </row>
    <row r="113" spans="2:65" s="1" customFormat="1" ht="16.5" customHeight="1">
      <c r="B113" s="33"/>
      <c r="C113" s="173" t="s">
        <v>379</v>
      </c>
      <c r="D113" s="173" t="s">
        <v>172</v>
      </c>
      <c r="E113" s="174" t="s">
        <v>2312</v>
      </c>
      <c r="F113" s="175" t="s">
        <v>2313</v>
      </c>
      <c r="G113" s="176" t="s">
        <v>301</v>
      </c>
      <c r="H113" s="177">
        <v>38</v>
      </c>
      <c r="I113" s="178"/>
      <c r="J113" s="179">
        <f t="shared" si="10"/>
        <v>0</v>
      </c>
      <c r="K113" s="175" t="s">
        <v>176</v>
      </c>
      <c r="L113" s="37"/>
      <c r="M113" s="180" t="s">
        <v>1</v>
      </c>
      <c r="N113" s="181" t="s">
        <v>44</v>
      </c>
      <c r="O113" s="59"/>
      <c r="P113" s="182">
        <f t="shared" si="11"/>
        <v>0</v>
      </c>
      <c r="Q113" s="182">
        <v>0</v>
      </c>
      <c r="R113" s="182">
        <f t="shared" si="12"/>
        <v>0</v>
      </c>
      <c r="S113" s="182">
        <v>0</v>
      </c>
      <c r="T113" s="183">
        <f t="shared" si="13"/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 t="shared" si="14"/>
        <v>0</v>
      </c>
      <c r="BF113" s="184">
        <f t="shared" si="15"/>
        <v>0</v>
      </c>
      <c r="BG113" s="184">
        <f t="shared" si="16"/>
        <v>0</v>
      </c>
      <c r="BH113" s="184">
        <f t="shared" si="17"/>
        <v>0</v>
      </c>
      <c r="BI113" s="184">
        <f t="shared" si="18"/>
        <v>0</v>
      </c>
      <c r="BJ113" s="16" t="s">
        <v>81</v>
      </c>
      <c r="BK113" s="184">
        <f t="shared" si="19"/>
        <v>0</v>
      </c>
      <c r="BL113" s="16" t="s">
        <v>199</v>
      </c>
      <c r="BM113" s="16" t="s">
        <v>2812</v>
      </c>
    </row>
    <row r="114" spans="2:65" s="1" customFormat="1" ht="16.5" customHeight="1">
      <c r="B114" s="33"/>
      <c r="C114" s="173" t="s">
        <v>383</v>
      </c>
      <c r="D114" s="173" t="s">
        <v>172</v>
      </c>
      <c r="E114" s="174" t="s">
        <v>2315</v>
      </c>
      <c r="F114" s="175" t="s">
        <v>2316</v>
      </c>
      <c r="G114" s="176" t="s">
        <v>301</v>
      </c>
      <c r="H114" s="177">
        <v>38</v>
      </c>
      <c r="I114" s="178"/>
      <c r="J114" s="179">
        <f t="shared" si="10"/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 t="shared" si="11"/>
        <v>0</v>
      </c>
      <c r="Q114" s="182">
        <v>0</v>
      </c>
      <c r="R114" s="182">
        <f t="shared" si="12"/>
        <v>0</v>
      </c>
      <c r="S114" s="182">
        <v>0</v>
      </c>
      <c r="T114" s="183">
        <f t="shared" si="13"/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 t="shared" si="14"/>
        <v>0</v>
      </c>
      <c r="BF114" s="184">
        <f t="shared" si="15"/>
        <v>0</v>
      </c>
      <c r="BG114" s="184">
        <f t="shared" si="16"/>
        <v>0</v>
      </c>
      <c r="BH114" s="184">
        <f t="shared" si="17"/>
        <v>0</v>
      </c>
      <c r="BI114" s="184">
        <f t="shared" si="18"/>
        <v>0</v>
      </c>
      <c r="BJ114" s="16" t="s">
        <v>81</v>
      </c>
      <c r="BK114" s="184">
        <f t="shared" si="19"/>
        <v>0</v>
      </c>
      <c r="BL114" s="16" t="s">
        <v>199</v>
      </c>
      <c r="BM114" s="16" t="s">
        <v>2813</v>
      </c>
    </row>
    <row r="115" spans="2:65" s="10" customFormat="1" ht="22.9" customHeight="1">
      <c r="B115" s="157"/>
      <c r="C115" s="158"/>
      <c r="D115" s="159" t="s">
        <v>72</v>
      </c>
      <c r="E115" s="171" t="s">
        <v>474</v>
      </c>
      <c r="F115" s="171" t="s">
        <v>475</v>
      </c>
      <c r="G115" s="158"/>
      <c r="H115" s="158"/>
      <c r="I115" s="161"/>
      <c r="J115" s="172">
        <f>BK115</f>
        <v>0</v>
      </c>
      <c r="K115" s="158"/>
      <c r="L115" s="163"/>
      <c r="M115" s="164"/>
      <c r="N115" s="165"/>
      <c r="O115" s="165"/>
      <c r="P115" s="166">
        <f>P116</f>
        <v>0</v>
      </c>
      <c r="Q115" s="165"/>
      <c r="R115" s="166">
        <f>R116</f>
        <v>0</v>
      </c>
      <c r="S115" s="165"/>
      <c r="T115" s="167">
        <f>T116</f>
        <v>0</v>
      </c>
      <c r="AR115" s="168" t="s">
        <v>81</v>
      </c>
      <c r="AT115" s="169" t="s">
        <v>72</v>
      </c>
      <c r="AU115" s="169" t="s">
        <v>81</v>
      </c>
      <c r="AY115" s="168" t="s">
        <v>169</v>
      </c>
      <c r="BK115" s="170">
        <f>BK116</f>
        <v>0</v>
      </c>
    </row>
    <row r="116" spans="2:65" s="1" customFormat="1" ht="16.5" customHeight="1">
      <c r="B116" s="33"/>
      <c r="C116" s="173" t="s">
        <v>400</v>
      </c>
      <c r="D116" s="173" t="s">
        <v>172</v>
      </c>
      <c r="E116" s="174" t="s">
        <v>2236</v>
      </c>
      <c r="F116" s="175" t="s">
        <v>2237</v>
      </c>
      <c r="G116" s="176" t="s">
        <v>224</v>
      </c>
      <c r="H116" s="177">
        <v>0.25600000000000001</v>
      </c>
      <c r="I116" s="178"/>
      <c r="J116" s="179">
        <f>ROUND(I116*H116,2)</f>
        <v>0</v>
      </c>
      <c r="K116" s="175" t="s">
        <v>1</v>
      </c>
      <c r="L116" s="37"/>
      <c r="M116" s="213" t="s">
        <v>1</v>
      </c>
      <c r="N116" s="214" t="s">
        <v>44</v>
      </c>
      <c r="O116" s="188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AR116" s="16" t="s">
        <v>199</v>
      </c>
      <c r="AT116" s="16" t="s">
        <v>172</v>
      </c>
      <c r="AU116" s="16" t="s">
        <v>83</v>
      </c>
      <c r="AY116" s="16" t="s">
        <v>169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81</v>
      </c>
      <c r="BK116" s="184">
        <f>ROUND(I116*H116,2)</f>
        <v>0</v>
      </c>
      <c r="BL116" s="16" t="s">
        <v>199</v>
      </c>
      <c r="BM116" s="16" t="s">
        <v>2814</v>
      </c>
    </row>
    <row r="117" spans="2:65" s="1" customFormat="1" ht="6.95" customHeight="1">
      <c r="B117" s="45"/>
      <c r="C117" s="46"/>
      <c r="D117" s="46"/>
      <c r="E117" s="46"/>
      <c r="F117" s="46"/>
      <c r="G117" s="46"/>
      <c r="H117" s="46"/>
      <c r="I117" s="124"/>
      <c r="J117" s="46"/>
      <c r="K117" s="46"/>
      <c r="L117" s="37"/>
    </row>
  </sheetData>
  <sheetProtection algorithmName="SHA-512" hashValue="p0i2WkkzRiPvQ85xv25BjLzcpOpD33Qe6wfHYKyjgtofevlDLqf+8iye4v/E+fRZuwGbm01wMOfSy3Dh5w0o9Q==" saltValue="vuaX9PuUK1+Qm7xep5aFTolfJFCPVZWbfV98C8lt5DYG04MogUsRQI619PurGM4HaD9kOpD2D2cOyjR4AY/2lQ==" spinCount="100000" sheet="1" objects="1" scenarios="1" formatColumns="0" formatRows="0" autoFilter="0"/>
  <autoFilter ref="C83:K116" xr:uid="{00000000-0009-0000-0000-000013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15"/>
  <sheetViews>
    <sheetView showGridLines="0" view="pageBreakPreview" topLeftCell="A89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139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2815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ROUND(J84,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ROUND((SUM(BE84:BE114)),  2)</f>
        <v>0</v>
      </c>
      <c r="I33" s="113">
        <v>0.21</v>
      </c>
      <c r="J33" s="112">
        <f>ROUND(((SUM(BE84:BE114))*I33),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ROUND((SUM(BF84:BF114)),  2)</f>
        <v>0</v>
      </c>
      <c r="I34" s="113">
        <v>0.15</v>
      </c>
      <c r="J34" s="112">
        <f>ROUND(((SUM(BF84:BF114))*I34),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ROUND((SUM(BG84:BG114)),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ROUND((SUM(BH84:BH114)),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ROUND((SUM(BI84:BI114)),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20 - SO 14 - VNITROAREÁLOVÝ PLYNOVOD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J84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J85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J86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J98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2179</v>
      </c>
      <c r="E63" s="143"/>
      <c r="F63" s="143"/>
      <c r="G63" s="143"/>
      <c r="H63" s="143"/>
      <c r="I63" s="144"/>
      <c r="J63" s="145">
        <f>J103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250</v>
      </c>
      <c r="E64" s="143"/>
      <c r="F64" s="143"/>
      <c r="G64" s="143"/>
      <c r="H64" s="143"/>
      <c r="I64" s="144"/>
      <c r="J64" s="145">
        <f>J113</f>
        <v>0</v>
      </c>
      <c r="K64" s="141"/>
      <c r="L64" s="146"/>
    </row>
    <row r="65" spans="2:12" s="1" customFormat="1" ht="21.75" customHeight="1">
      <c r="B65" s="33"/>
      <c r="C65" s="34"/>
      <c r="D65" s="34"/>
      <c r="E65" s="34"/>
      <c r="F65" s="34"/>
      <c r="G65" s="34"/>
      <c r="H65" s="34"/>
      <c r="I65" s="102"/>
      <c r="J65" s="34"/>
      <c r="K65" s="34"/>
      <c r="L65" s="37"/>
    </row>
    <row r="66" spans="2:12" s="1" customFormat="1" ht="6.95" customHeight="1">
      <c r="B66" s="45"/>
      <c r="C66" s="46"/>
      <c r="D66" s="46"/>
      <c r="E66" s="46"/>
      <c r="F66" s="46"/>
      <c r="G66" s="46"/>
      <c r="H66" s="46"/>
      <c r="I66" s="124"/>
      <c r="J66" s="46"/>
      <c r="K66" s="46"/>
      <c r="L66" s="37"/>
    </row>
    <row r="70" spans="2:12" s="1" customFormat="1" ht="6.95" customHeight="1">
      <c r="B70" s="47"/>
      <c r="C70" s="48"/>
      <c r="D70" s="48"/>
      <c r="E70" s="48"/>
      <c r="F70" s="48"/>
      <c r="G70" s="48"/>
      <c r="H70" s="48"/>
      <c r="I70" s="127"/>
      <c r="J70" s="48"/>
      <c r="K70" s="48"/>
      <c r="L70" s="37"/>
    </row>
    <row r="71" spans="2:12" s="1" customFormat="1" ht="24.95" customHeight="1">
      <c r="B71" s="33"/>
      <c r="C71" s="22" t="s">
        <v>153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6.95" customHeight="1">
      <c r="B72" s="33"/>
      <c r="C72" s="34"/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12" customHeight="1">
      <c r="B73" s="33"/>
      <c r="C73" s="28" t="s">
        <v>16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99" t="str">
        <f>E7</f>
        <v>Hasičská zbrojnice s manipulačním prostorem a moderní zázemí technických služeb obce Líbeznice</v>
      </c>
      <c r="F74" s="300"/>
      <c r="G74" s="300"/>
      <c r="H74" s="300"/>
      <c r="I74" s="102"/>
      <c r="J74" s="34"/>
      <c r="K74" s="34"/>
      <c r="L74" s="37"/>
    </row>
    <row r="75" spans="2:12" s="1" customFormat="1" ht="12" customHeight="1">
      <c r="B75" s="33"/>
      <c r="C75" s="28" t="s">
        <v>143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71" t="str">
        <f>E9</f>
        <v>20 - SO 14 - VNITROAREÁLOVÝ PLYNOVOD</v>
      </c>
      <c r="F76" s="270"/>
      <c r="G76" s="270"/>
      <c r="H76" s="270"/>
      <c r="I76" s="102"/>
      <c r="J76" s="34"/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2" customHeight="1">
      <c r="B78" s="33"/>
      <c r="C78" s="28" t="s">
        <v>22</v>
      </c>
      <c r="D78" s="34"/>
      <c r="E78" s="34"/>
      <c r="F78" s="26" t="str">
        <f>F12</f>
        <v>k.ú. Líbeznice</v>
      </c>
      <c r="G78" s="34"/>
      <c r="H78" s="34"/>
      <c r="I78" s="103" t="s">
        <v>24</v>
      </c>
      <c r="J78" s="54" t="str">
        <f>IF(J12="","",J12)</f>
        <v>30. 10. 2018</v>
      </c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3.7" customHeight="1">
      <c r="B80" s="33"/>
      <c r="C80" s="28" t="s">
        <v>26</v>
      </c>
      <c r="D80" s="34"/>
      <c r="E80" s="34"/>
      <c r="F80" s="26" t="str">
        <f>E15</f>
        <v>Obec Líbeznice</v>
      </c>
      <c r="G80" s="34"/>
      <c r="H80" s="34"/>
      <c r="I80" s="103" t="s">
        <v>32</v>
      </c>
      <c r="J80" s="31" t="str">
        <f>E21</f>
        <v>Atelier RENO spol.s.r.o.</v>
      </c>
      <c r="K80" s="34"/>
      <c r="L80" s="37"/>
    </row>
    <row r="81" spans="2:65" s="1" customFormat="1" ht="13.7" customHeight="1">
      <c r="B81" s="33"/>
      <c r="C81" s="28" t="s">
        <v>30</v>
      </c>
      <c r="D81" s="34"/>
      <c r="E81" s="34"/>
      <c r="F81" s="26" t="str">
        <f>IF(E18="","",E18)</f>
        <v>Vyplň údaj</v>
      </c>
      <c r="G81" s="34"/>
      <c r="H81" s="34"/>
      <c r="I81" s="103" t="s">
        <v>35</v>
      </c>
      <c r="J81" s="31" t="str">
        <f>E24</f>
        <v>Vladimír Mrázek</v>
      </c>
      <c r="K81" s="34"/>
      <c r="L81" s="37"/>
    </row>
    <row r="82" spans="2:65" s="1" customFormat="1" ht="10.35" customHeight="1">
      <c r="B82" s="33"/>
      <c r="C82" s="34"/>
      <c r="D82" s="34"/>
      <c r="E82" s="34"/>
      <c r="F82" s="34"/>
      <c r="G82" s="34"/>
      <c r="H82" s="34"/>
      <c r="I82" s="102"/>
      <c r="J82" s="34"/>
      <c r="K82" s="34"/>
      <c r="L82" s="37"/>
    </row>
    <row r="83" spans="2:65" s="9" customFormat="1" ht="29.25" customHeight="1">
      <c r="B83" s="147"/>
      <c r="C83" s="148" t="s">
        <v>154</v>
      </c>
      <c r="D83" s="149" t="s">
        <v>58</v>
      </c>
      <c r="E83" s="149" t="s">
        <v>54</v>
      </c>
      <c r="F83" s="149" t="s">
        <v>55</v>
      </c>
      <c r="G83" s="149" t="s">
        <v>155</v>
      </c>
      <c r="H83" s="149" t="s">
        <v>156</v>
      </c>
      <c r="I83" s="150" t="s">
        <v>157</v>
      </c>
      <c r="J83" s="149" t="s">
        <v>147</v>
      </c>
      <c r="K83" s="151" t="s">
        <v>158</v>
      </c>
      <c r="L83" s="152"/>
      <c r="M83" s="63" t="s">
        <v>1</v>
      </c>
      <c r="N83" s="64" t="s">
        <v>43</v>
      </c>
      <c r="O83" s="64" t="s">
        <v>159</v>
      </c>
      <c r="P83" s="64" t="s">
        <v>160</v>
      </c>
      <c r="Q83" s="64" t="s">
        <v>161</v>
      </c>
      <c r="R83" s="64" t="s">
        <v>162</v>
      </c>
      <c r="S83" s="64" t="s">
        <v>163</v>
      </c>
      <c r="T83" s="65" t="s">
        <v>164</v>
      </c>
    </row>
    <row r="84" spans="2:65" s="1" customFormat="1" ht="22.9" customHeight="1">
      <c r="B84" s="33"/>
      <c r="C84" s="70" t="s">
        <v>165</v>
      </c>
      <c r="D84" s="34"/>
      <c r="E84" s="34"/>
      <c r="F84" s="34"/>
      <c r="G84" s="34"/>
      <c r="H84" s="34"/>
      <c r="I84" s="102"/>
      <c r="J84" s="153">
        <f>BK84</f>
        <v>0</v>
      </c>
      <c r="K84" s="34"/>
      <c r="L84" s="37"/>
      <c r="M84" s="66"/>
      <c r="N84" s="67"/>
      <c r="O84" s="67"/>
      <c r="P84" s="154">
        <f>P85</f>
        <v>0</v>
      </c>
      <c r="Q84" s="67"/>
      <c r="R84" s="154">
        <f>R85</f>
        <v>1.3041999999999998E-2</v>
      </c>
      <c r="S84" s="67"/>
      <c r="T84" s="155">
        <f>T85</f>
        <v>0</v>
      </c>
      <c r="AT84" s="16" t="s">
        <v>72</v>
      </c>
      <c r="AU84" s="16" t="s">
        <v>149</v>
      </c>
      <c r="BK84" s="156">
        <f>BK85</f>
        <v>0</v>
      </c>
    </row>
    <row r="85" spans="2:65" s="10" customFormat="1" ht="25.9" customHeight="1">
      <c r="B85" s="157"/>
      <c r="C85" s="158"/>
      <c r="D85" s="159" t="s">
        <v>72</v>
      </c>
      <c r="E85" s="160" t="s">
        <v>193</v>
      </c>
      <c r="F85" s="160" t="s">
        <v>194</v>
      </c>
      <c r="G85" s="158"/>
      <c r="H85" s="158"/>
      <c r="I85" s="161"/>
      <c r="J85" s="162">
        <f>BK85</f>
        <v>0</v>
      </c>
      <c r="K85" s="158"/>
      <c r="L85" s="163"/>
      <c r="M85" s="164"/>
      <c r="N85" s="165"/>
      <c r="O85" s="165"/>
      <c r="P85" s="166">
        <f>P86+P98+P103+P113</f>
        <v>0</v>
      </c>
      <c r="Q85" s="165"/>
      <c r="R85" s="166">
        <f>R86+R98+R103+R113</f>
        <v>1.3041999999999998E-2</v>
      </c>
      <c r="S85" s="165"/>
      <c r="T85" s="167">
        <f>T86+T98+T103+T113</f>
        <v>0</v>
      </c>
      <c r="AR85" s="168" t="s">
        <v>81</v>
      </c>
      <c r="AT85" s="169" t="s">
        <v>72</v>
      </c>
      <c r="AU85" s="169" t="s">
        <v>73</v>
      </c>
      <c r="AY85" s="168" t="s">
        <v>169</v>
      </c>
      <c r="BK85" s="170">
        <f>BK86+BK98+BK103+BK113</f>
        <v>0</v>
      </c>
    </row>
    <row r="86" spans="2:65" s="10" customFormat="1" ht="22.9" customHeight="1">
      <c r="B86" s="157"/>
      <c r="C86" s="158"/>
      <c r="D86" s="159" t="s">
        <v>72</v>
      </c>
      <c r="E86" s="171" t="s">
        <v>81</v>
      </c>
      <c r="F86" s="171" t="s">
        <v>195</v>
      </c>
      <c r="G86" s="158"/>
      <c r="H86" s="158"/>
      <c r="I86" s="161"/>
      <c r="J86" s="172">
        <f>BK86</f>
        <v>0</v>
      </c>
      <c r="K86" s="158"/>
      <c r="L86" s="163"/>
      <c r="M86" s="164"/>
      <c r="N86" s="165"/>
      <c r="O86" s="165"/>
      <c r="P86" s="166">
        <f>SUM(P87:P97)</f>
        <v>0</v>
      </c>
      <c r="Q86" s="165"/>
      <c r="R86" s="166">
        <f>SUM(R87:R97)</f>
        <v>0</v>
      </c>
      <c r="S86" s="165"/>
      <c r="T86" s="167">
        <f>SUM(T87:T97)</f>
        <v>0</v>
      </c>
      <c r="AR86" s="168" t="s">
        <v>81</v>
      </c>
      <c r="AT86" s="169" t="s">
        <v>72</v>
      </c>
      <c r="AU86" s="169" t="s">
        <v>81</v>
      </c>
      <c r="AY86" s="168" t="s">
        <v>169</v>
      </c>
      <c r="BK86" s="170">
        <f>SUM(BK87:BK97)</f>
        <v>0</v>
      </c>
    </row>
    <row r="87" spans="2:65" s="1" customFormat="1" ht="16.5" customHeight="1">
      <c r="B87" s="33"/>
      <c r="C87" s="173" t="s">
        <v>81</v>
      </c>
      <c r="D87" s="173" t="s">
        <v>172</v>
      </c>
      <c r="E87" s="174" t="s">
        <v>1158</v>
      </c>
      <c r="F87" s="175" t="s">
        <v>1159</v>
      </c>
      <c r="G87" s="176" t="s">
        <v>208</v>
      </c>
      <c r="H87" s="177">
        <v>18.399999999999999</v>
      </c>
      <c r="I87" s="178"/>
      <c r="J87" s="179">
        <f>ROUND(I87*H87,2)</f>
        <v>0</v>
      </c>
      <c r="K87" s="175" t="s">
        <v>176</v>
      </c>
      <c r="L87" s="37"/>
      <c r="M87" s="180" t="s">
        <v>1</v>
      </c>
      <c r="N87" s="181" t="s">
        <v>44</v>
      </c>
      <c r="O87" s="59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AR87" s="16" t="s">
        <v>199</v>
      </c>
      <c r="AT87" s="16" t="s">
        <v>172</v>
      </c>
      <c r="AU87" s="16" t="s">
        <v>83</v>
      </c>
      <c r="AY87" s="16" t="s">
        <v>169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6" t="s">
        <v>81</v>
      </c>
      <c r="BK87" s="184">
        <f>ROUND(I87*H87,2)</f>
        <v>0</v>
      </c>
      <c r="BL87" s="16" t="s">
        <v>199</v>
      </c>
      <c r="BM87" s="16" t="s">
        <v>2816</v>
      </c>
    </row>
    <row r="88" spans="2:65" s="11" customFormat="1" ht="11.25">
      <c r="B88" s="190"/>
      <c r="C88" s="191"/>
      <c r="D88" s="185" t="s">
        <v>201</v>
      </c>
      <c r="E88" s="192" t="s">
        <v>1</v>
      </c>
      <c r="F88" s="193" t="s">
        <v>2817</v>
      </c>
      <c r="G88" s="191"/>
      <c r="H88" s="194">
        <v>18.399999999999999</v>
      </c>
      <c r="I88" s="195"/>
      <c r="J88" s="191"/>
      <c r="K88" s="191"/>
      <c r="L88" s="196"/>
      <c r="M88" s="197"/>
      <c r="N88" s="198"/>
      <c r="O88" s="198"/>
      <c r="P88" s="198"/>
      <c r="Q88" s="198"/>
      <c r="R88" s="198"/>
      <c r="S88" s="198"/>
      <c r="T88" s="199"/>
      <c r="AT88" s="200" t="s">
        <v>201</v>
      </c>
      <c r="AU88" s="200" t="s">
        <v>83</v>
      </c>
      <c r="AV88" s="11" t="s">
        <v>83</v>
      </c>
      <c r="AW88" s="11" t="s">
        <v>34</v>
      </c>
      <c r="AX88" s="11" t="s">
        <v>81</v>
      </c>
      <c r="AY88" s="200" t="s">
        <v>169</v>
      </c>
    </row>
    <row r="89" spans="2:65" s="1" customFormat="1" ht="16.5" customHeight="1">
      <c r="B89" s="33"/>
      <c r="C89" s="173" t="s">
        <v>83</v>
      </c>
      <c r="D89" s="173" t="s">
        <v>172</v>
      </c>
      <c r="E89" s="174" t="s">
        <v>1162</v>
      </c>
      <c r="F89" s="175" t="s">
        <v>1163</v>
      </c>
      <c r="G89" s="176" t="s">
        <v>208</v>
      </c>
      <c r="H89" s="177">
        <v>18.399999999999999</v>
      </c>
      <c r="I89" s="178"/>
      <c r="J89" s="179">
        <f t="shared" ref="J89:J94" si="0">ROUND(I89*H89,2)</f>
        <v>0</v>
      </c>
      <c r="K89" s="175" t="s">
        <v>176</v>
      </c>
      <c r="L89" s="37"/>
      <c r="M89" s="180" t="s">
        <v>1</v>
      </c>
      <c r="N89" s="181" t="s">
        <v>44</v>
      </c>
      <c r="O89" s="59"/>
      <c r="P89" s="182">
        <f t="shared" ref="P89:P94" si="1">O89*H89</f>
        <v>0</v>
      </c>
      <c r="Q89" s="182">
        <v>0</v>
      </c>
      <c r="R89" s="182">
        <f t="shared" ref="R89:R94" si="2">Q89*H89</f>
        <v>0</v>
      </c>
      <c r="S89" s="182">
        <v>0</v>
      </c>
      <c r="T89" s="183">
        <f t="shared" ref="T89:T94" si="3">S89*H89</f>
        <v>0</v>
      </c>
      <c r="AR89" s="16" t="s">
        <v>199</v>
      </c>
      <c r="AT89" s="16" t="s">
        <v>172</v>
      </c>
      <c r="AU89" s="16" t="s">
        <v>83</v>
      </c>
      <c r="AY89" s="16" t="s">
        <v>169</v>
      </c>
      <c r="BE89" s="184">
        <f t="shared" ref="BE89:BE94" si="4">IF(N89="základní",J89,0)</f>
        <v>0</v>
      </c>
      <c r="BF89" s="184">
        <f t="shared" ref="BF89:BF94" si="5">IF(N89="snížená",J89,0)</f>
        <v>0</v>
      </c>
      <c r="BG89" s="184">
        <f t="shared" ref="BG89:BG94" si="6">IF(N89="zákl. přenesená",J89,0)</f>
        <v>0</v>
      </c>
      <c r="BH89" s="184">
        <f t="shared" ref="BH89:BH94" si="7">IF(N89="sníž. přenesená",J89,0)</f>
        <v>0</v>
      </c>
      <c r="BI89" s="184">
        <f t="shared" ref="BI89:BI94" si="8">IF(N89="nulová",J89,0)</f>
        <v>0</v>
      </c>
      <c r="BJ89" s="16" t="s">
        <v>81</v>
      </c>
      <c r="BK89" s="184">
        <f t="shared" ref="BK89:BK94" si="9">ROUND(I89*H89,2)</f>
        <v>0</v>
      </c>
      <c r="BL89" s="16" t="s">
        <v>199</v>
      </c>
      <c r="BM89" s="16" t="s">
        <v>2818</v>
      </c>
    </row>
    <row r="90" spans="2:65" s="1" customFormat="1" ht="16.5" customHeight="1">
      <c r="B90" s="33"/>
      <c r="C90" s="173" t="s">
        <v>184</v>
      </c>
      <c r="D90" s="173" t="s">
        <v>172</v>
      </c>
      <c r="E90" s="174" t="s">
        <v>282</v>
      </c>
      <c r="F90" s="175" t="s">
        <v>283</v>
      </c>
      <c r="G90" s="176" t="s">
        <v>208</v>
      </c>
      <c r="H90" s="177">
        <v>11.96</v>
      </c>
      <c r="I90" s="178"/>
      <c r="J90" s="179">
        <f t="shared" si="0"/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0</v>
      </c>
      <c r="R90" s="182">
        <f t="shared" si="2"/>
        <v>0</v>
      </c>
      <c r="S90" s="182">
        <v>0</v>
      </c>
      <c r="T90" s="183">
        <f t="shared" si="3"/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199</v>
      </c>
      <c r="BM90" s="16" t="s">
        <v>2819</v>
      </c>
    </row>
    <row r="91" spans="2:65" s="1" customFormat="1" ht="16.5" customHeight="1">
      <c r="B91" s="33"/>
      <c r="C91" s="173" t="s">
        <v>199</v>
      </c>
      <c r="D91" s="173" t="s">
        <v>172</v>
      </c>
      <c r="E91" s="174" t="s">
        <v>213</v>
      </c>
      <c r="F91" s="175" t="s">
        <v>214</v>
      </c>
      <c r="G91" s="176" t="s">
        <v>208</v>
      </c>
      <c r="H91" s="177">
        <v>6.44</v>
      </c>
      <c r="I91" s="178"/>
      <c r="J91" s="179">
        <f t="shared" si="0"/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 t="shared" si="1"/>
        <v>0</v>
      </c>
      <c r="Q91" s="182">
        <v>0</v>
      </c>
      <c r="R91" s="182">
        <f t="shared" si="2"/>
        <v>0</v>
      </c>
      <c r="S91" s="182">
        <v>0</v>
      </c>
      <c r="T91" s="183">
        <f t="shared" si="3"/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199</v>
      </c>
      <c r="BM91" s="16" t="s">
        <v>2820</v>
      </c>
    </row>
    <row r="92" spans="2:65" s="1" customFormat="1" ht="16.5" customHeight="1">
      <c r="B92" s="33"/>
      <c r="C92" s="173" t="s">
        <v>168</v>
      </c>
      <c r="D92" s="173" t="s">
        <v>172</v>
      </c>
      <c r="E92" s="174" t="s">
        <v>287</v>
      </c>
      <c r="F92" s="175" t="s">
        <v>288</v>
      </c>
      <c r="G92" s="176" t="s">
        <v>208</v>
      </c>
      <c r="H92" s="177">
        <v>11.96</v>
      </c>
      <c r="I92" s="178"/>
      <c r="J92" s="179">
        <f t="shared" si="0"/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0</v>
      </c>
      <c r="R92" s="182">
        <f t="shared" si="2"/>
        <v>0</v>
      </c>
      <c r="S92" s="182">
        <v>0</v>
      </c>
      <c r="T92" s="183">
        <f t="shared" si="3"/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199</v>
      </c>
      <c r="BM92" s="16" t="s">
        <v>2821</v>
      </c>
    </row>
    <row r="93" spans="2:65" s="1" customFormat="1" ht="16.5" customHeight="1">
      <c r="B93" s="33"/>
      <c r="C93" s="173" t="s">
        <v>221</v>
      </c>
      <c r="D93" s="173" t="s">
        <v>172</v>
      </c>
      <c r="E93" s="174" t="s">
        <v>218</v>
      </c>
      <c r="F93" s="175" t="s">
        <v>219</v>
      </c>
      <c r="G93" s="176" t="s">
        <v>208</v>
      </c>
      <c r="H93" s="177">
        <v>6.44</v>
      </c>
      <c r="I93" s="178"/>
      <c r="J93" s="179">
        <f t="shared" si="0"/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199</v>
      </c>
      <c r="BM93" s="16" t="s">
        <v>2822</v>
      </c>
    </row>
    <row r="94" spans="2:65" s="1" customFormat="1" ht="16.5" customHeight="1">
      <c r="B94" s="33"/>
      <c r="C94" s="173" t="s">
        <v>229</v>
      </c>
      <c r="D94" s="173" t="s">
        <v>172</v>
      </c>
      <c r="E94" s="174" t="s">
        <v>222</v>
      </c>
      <c r="F94" s="175" t="s">
        <v>223</v>
      </c>
      <c r="G94" s="176" t="s">
        <v>224</v>
      </c>
      <c r="H94" s="177">
        <v>10.948</v>
      </c>
      <c r="I94" s="178"/>
      <c r="J94" s="179">
        <f t="shared" si="0"/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0</v>
      </c>
      <c r="R94" s="182">
        <f t="shared" si="2"/>
        <v>0</v>
      </c>
      <c r="S94" s="182">
        <v>0</v>
      </c>
      <c r="T94" s="183">
        <f t="shared" si="3"/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199</v>
      </c>
      <c r="BM94" s="16" t="s">
        <v>2823</v>
      </c>
    </row>
    <row r="95" spans="2:65" s="11" customFormat="1" ht="11.25">
      <c r="B95" s="190"/>
      <c r="C95" s="191"/>
      <c r="D95" s="185" t="s">
        <v>201</v>
      </c>
      <c r="E95" s="192" t="s">
        <v>1</v>
      </c>
      <c r="F95" s="193" t="s">
        <v>2824</v>
      </c>
      <c r="G95" s="191"/>
      <c r="H95" s="194">
        <v>10.948</v>
      </c>
      <c r="I95" s="195"/>
      <c r="J95" s="191"/>
      <c r="K95" s="191"/>
      <c r="L95" s="196"/>
      <c r="M95" s="197"/>
      <c r="N95" s="198"/>
      <c r="O95" s="198"/>
      <c r="P95" s="198"/>
      <c r="Q95" s="198"/>
      <c r="R95" s="198"/>
      <c r="S95" s="198"/>
      <c r="T95" s="199"/>
      <c r="AT95" s="200" t="s">
        <v>201</v>
      </c>
      <c r="AU95" s="200" t="s">
        <v>83</v>
      </c>
      <c r="AV95" s="11" t="s">
        <v>83</v>
      </c>
      <c r="AW95" s="11" t="s">
        <v>34</v>
      </c>
      <c r="AX95" s="11" t="s">
        <v>81</v>
      </c>
      <c r="AY95" s="200" t="s">
        <v>169</v>
      </c>
    </row>
    <row r="96" spans="2:65" s="1" customFormat="1" ht="16.5" customHeight="1">
      <c r="B96" s="33"/>
      <c r="C96" s="173" t="s">
        <v>233</v>
      </c>
      <c r="D96" s="173" t="s">
        <v>172</v>
      </c>
      <c r="E96" s="174" t="s">
        <v>293</v>
      </c>
      <c r="F96" s="175" t="s">
        <v>294</v>
      </c>
      <c r="G96" s="176" t="s">
        <v>208</v>
      </c>
      <c r="H96" s="177">
        <v>11.96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2825</v>
      </c>
    </row>
    <row r="97" spans="2:65" s="11" customFormat="1" ht="11.25">
      <c r="B97" s="190"/>
      <c r="C97" s="191"/>
      <c r="D97" s="185" t="s">
        <v>201</v>
      </c>
      <c r="E97" s="192" t="s">
        <v>1</v>
      </c>
      <c r="F97" s="193" t="s">
        <v>2826</v>
      </c>
      <c r="G97" s="191"/>
      <c r="H97" s="194">
        <v>11.96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201</v>
      </c>
      <c r="AU97" s="200" t="s">
        <v>83</v>
      </c>
      <c r="AV97" s="11" t="s">
        <v>83</v>
      </c>
      <c r="AW97" s="11" t="s">
        <v>34</v>
      </c>
      <c r="AX97" s="11" t="s">
        <v>81</v>
      </c>
      <c r="AY97" s="200" t="s">
        <v>169</v>
      </c>
    </row>
    <row r="98" spans="2:65" s="10" customFormat="1" ht="22.9" customHeight="1">
      <c r="B98" s="157"/>
      <c r="C98" s="158"/>
      <c r="D98" s="159" t="s">
        <v>72</v>
      </c>
      <c r="E98" s="171" t="s">
        <v>199</v>
      </c>
      <c r="F98" s="171" t="s">
        <v>1173</v>
      </c>
      <c r="G98" s="158"/>
      <c r="H98" s="158"/>
      <c r="I98" s="161"/>
      <c r="J98" s="172">
        <f>BK98</f>
        <v>0</v>
      </c>
      <c r="K98" s="158"/>
      <c r="L98" s="163"/>
      <c r="M98" s="164"/>
      <c r="N98" s="165"/>
      <c r="O98" s="165"/>
      <c r="P98" s="166">
        <f>SUM(P99:P102)</f>
        <v>0</v>
      </c>
      <c r="Q98" s="165"/>
      <c r="R98" s="166">
        <f>SUM(R99:R102)</f>
        <v>3.4299999999999999E-3</v>
      </c>
      <c r="S98" s="165"/>
      <c r="T98" s="167">
        <f>SUM(T99:T102)</f>
        <v>0</v>
      </c>
      <c r="AR98" s="168" t="s">
        <v>81</v>
      </c>
      <c r="AT98" s="169" t="s">
        <v>72</v>
      </c>
      <c r="AU98" s="169" t="s">
        <v>81</v>
      </c>
      <c r="AY98" s="168" t="s">
        <v>169</v>
      </c>
      <c r="BK98" s="170">
        <f>SUM(BK99:BK102)</f>
        <v>0</v>
      </c>
    </row>
    <row r="99" spans="2:65" s="1" customFormat="1" ht="16.5" customHeight="1">
      <c r="B99" s="33"/>
      <c r="C99" s="173" t="s">
        <v>237</v>
      </c>
      <c r="D99" s="173" t="s">
        <v>172</v>
      </c>
      <c r="E99" s="174" t="s">
        <v>1174</v>
      </c>
      <c r="F99" s="175" t="s">
        <v>1175</v>
      </c>
      <c r="G99" s="176" t="s">
        <v>208</v>
      </c>
      <c r="H99" s="177">
        <v>6.44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2827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2828</v>
      </c>
      <c r="G100" s="191"/>
      <c r="H100" s="194">
        <v>6.44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239" t="s">
        <v>108</v>
      </c>
      <c r="D101" s="239" t="s">
        <v>447</v>
      </c>
      <c r="E101" s="240" t="s">
        <v>2264</v>
      </c>
      <c r="F101" s="241" t="s">
        <v>2265</v>
      </c>
      <c r="G101" s="242" t="s">
        <v>301</v>
      </c>
      <c r="H101" s="243">
        <v>23</v>
      </c>
      <c r="I101" s="244"/>
      <c r="J101" s="245">
        <f>ROUND(I101*H101,2)</f>
        <v>0</v>
      </c>
      <c r="K101" s="241" t="s">
        <v>176</v>
      </c>
      <c r="L101" s="246"/>
      <c r="M101" s="247" t="s">
        <v>1</v>
      </c>
      <c r="N101" s="248" t="s">
        <v>44</v>
      </c>
      <c r="O101" s="59"/>
      <c r="P101" s="182">
        <f>O101*H101</f>
        <v>0</v>
      </c>
      <c r="Q101" s="182">
        <v>6.9999999999999994E-5</v>
      </c>
      <c r="R101" s="182">
        <f>Q101*H101</f>
        <v>1.6099999999999999E-3</v>
      </c>
      <c r="S101" s="182">
        <v>0</v>
      </c>
      <c r="T101" s="183">
        <f>S101*H101</f>
        <v>0</v>
      </c>
      <c r="AR101" s="16" t="s">
        <v>233</v>
      </c>
      <c r="AT101" s="16" t="s">
        <v>447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2829</v>
      </c>
    </row>
    <row r="102" spans="2:65" s="1" customFormat="1" ht="16.5" customHeight="1">
      <c r="B102" s="33"/>
      <c r="C102" s="239" t="s">
        <v>111</v>
      </c>
      <c r="D102" s="239" t="s">
        <v>447</v>
      </c>
      <c r="E102" s="240" t="s">
        <v>2267</v>
      </c>
      <c r="F102" s="241" t="s">
        <v>2268</v>
      </c>
      <c r="G102" s="242" t="s">
        <v>301</v>
      </c>
      <c r="H102" s="243">
        <v>26</v>
      </c>
      <c r="I102" s="244"/>
      <c r="J102" s="245">
        <f>ROUND(I102*H102,2)</f>
        <v>0</v>
      </c>
      <c r="K102" s="241" t="s">
        <v>1</v>
      </c>
      <c r="L102" s="246"/>
      <c r="M102" s="247" t="s">
        <v>1</v>
      </c>
      <c r="N102" s="248" t="s">
        <v>44</v>
      </c>
      <c r="O102" s="59"/>
      <c r="P102" s="182">
        <f>O102*H102</f>
        <v>0</v>
      </c>
      <c r="Q102" s="182">
        <v>6.9999999999999994E-5</v>
      </c>
      <c r="R102" s="182">
        <f>Q102*H102</f>
        <v>1.8199999999999998E-3</v>
      </c>
      <c r="S102" s="182">
        <v>0</v>
      </c>
      <c r="T102" s="183">
        <f>S102*H102</f>
        <v>0</v>
      </c>
      <c r="AR102" s="16" t="s">
        <v>233</v>
      </c>
      <c r="AT102" s="16" t="s">
        <v>447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2830</v>
      </c>
    </row>
    <row r="103" spans="2:65" s="10" customFormat="1" ht="22.9" customHeight="1">
      <c r="B103" s="157"/>
      <c r="C103" s="158"/>
      <c r="D103" s="159" t="s">
        <v>72</v>
      </c>
      <c r="E103" s="171" t="s">
        <v>233</v>
      </c>
      <c r="F103" s="171" t="s">
        <v>2220</v>
      </c>
      <c r="G103" s="158"/>
      <c r="H103" s="158"/>
      <c r="I103" s="161"/>
      <c r="J103" s="172">
        <f>BK103</f>
        <v>0</v>
      </c>
      <c r="K103" s="158"/>
      <c r="L103" s="163"/>
      <c r="M103" s="164"/>
      <c r="N103" s="165"/>
      <c r="O103" s="165"/>
      <c r="P103" s="166">
        <f>SUM(P104:P112)</f>
        <v>0</v>
      </c>
      <c r="Q103" s="165"/>
      <c r="R103" s="166">
        <f>SUM(R104:R112)</f>
        <v>9.611999999999999E-3</v>
      </c>
      <c r="S103" s="165"/>
      <c r="T103" s="167">
        <f>SUM(T104:T112)</f>
        <v>0</v>
      </c>
      <c r="AR103" s="168" t="s">
        <v>81</v>
      </c>
      <c r="AT103" s="169" t="s">
        <v>72</v>
      </c>
      <c r="AU103" s="169" t="s">
        <v>81</v>
      </c>
      <c r="AY103" s="168" t="s">
        <v>169</v>
      </c>
      <c r="BK103" s="170">
        <f>SUM(BK104:BK112)</f>
        <v>0</v>
      </c>
    </row>
    <row r="104" spans="2:65" s="1" customFormat="1" ht="16.5" customHeight="1">
      <c r="B104" s="33"/>
      <c r="C104" s="173" t="s">
        <v>114</v>
      </c>
      <c r="D104" s="173" t="s">
        <v>172</v>
      </c>
      <c r="E104" s="174" t="s">
        <v>2362</v>
      </c>
      <c r="F104" s="175" t="s">
        <v>2363</v>
      </c>
      <c r="G104" s="176" t="s">
        <v>301</v>
      </c>
      <c r="H104" s="177">
        <v>24</v>
      </c>
      <c r="I104" s="178"/>
      <c r="J104" s="179">
        <f>ROUND(I104*H104,2)</f>
        <v>0</v>
      </c>
      <c r="K104" s="175" t="s">
        <v>176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2831</v>
      </c>
    </row>
    <row r="105" spans="2:65" s="1" customFormat="1" ht="16.5" customHeight="1">
      <c r="B105" s="33"/>
      <c r="C105" s="239" t="s">
        <v>117</v>
      </c>
      <c r="D105" s="239" t="s">
        <v>447</v>
      </c>
      <c r="E105" s="240" t="s">
        <v>2365</v>
      </c>
      <c r="F105" s="241" t="s">
        <v>2366</v>
      </c>
      <c r="G105" s="242" t="s">
        <v>301</v>
      </c>
      <c r="H105" s="243">
        <v>26.4</v>
      </c>
      <c r="I105" s="244"/>
      <c r="J105" s="245">
        <f>ROUND(I105*H105,2)</f>
        <v>0</v>
      </c>
      <c r="K105" s="241" t="s">
        <v>176</v>
      </c>
      <c r="L105" s="246"/>
      <c r="M105" s="247" t="s">
        <v>1</v>
      </c>
      <c r="N105" s="248" t="s">
        <v>44</v>
      </c>
      <c r="O105" s="59"/>
      <c r="P105" s="182">
        <f>O105*H105</f>
        <v>0</v>
      </c>
      <c r="Q105" s="182">
        <v>2.7999999999999998E-4</v>
      </c>
      <c r="R105" s="182">
        <f>Q105*H105</f>
        <v>7.3919999999999993E-3</v>
      </c>
      <c r="S105" s="182">
        <v>0</v>
      </c>
      <c r="T105" s="183">
        <f>S105*H105</f>
        <v>0</v>
      </c>
      <c r="AR105" s="16" t="s">
        <v>233</v>
      </c>
      <c r="AT105" s="16" t="s">
        <v>447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199</v>
      </c>
      <c r="BM105" s="16" t="s">
        <v>2832</v>
      </c>
    </row>
    <row r="106" spans="2:65" s="11" customFormat="1" ht="11.25">
      <c r="B106" s="190"/>
      <c r="C106" s="191"/>
      <c r="D106" s="185" t="s">
        <v>201</v>
      </c>
      <c r="E106" s="191"/>
      <c r="F106" s="193" t="s">
        <v>2833</v>
      </c>
      <c r="G106" s="191"/>
      <c r="H106" s="194">
        <v>26.4</v>
      </c>
      <c r="I106" s="195"/>
      <c r="J106" s="191"/>
      <c r="K106" s="191"/>
      <c r="L106" s="196"/>
      <c r="M106" s="197"/>
      <c r="N106" s="198"/>
      <c r="O106" s="198"/>
      <c r="P106" s="198"/>
      <c r="Q106" s="198"/>
      <c r="R106" s="198"/>
      <c r="S106" s="198"/>
      <c r="T106" s="199"/>
      <c r="AT106" s="200" t="s">
        <v>201</v>
      </c>
      <c r="AU106" s="200" t="s">
        <v>83</v>
      </c>
      <c r="AV106" s="11" t="s">
        <v>83</v>
      </c>
      <c r="AW106" s="11" t="s">
        <v>4</v>
      </c>
      <c r="AX106" s="11" t="s">
        <v>81</v>
      </c>
      <c r="AY106" s="200" t="s">
        <v>169</v>
      </c>
    </row>
    <row r="107" spans="2:65" s="1" customFormat="1" ht="16.5" customHeight="1">
      <c r="B107" s="33"/>
      <c r="C107" s="173" t="s">
        <v>120</v>
      </c>
      <c r="D107" s="173" t="s">
        <v>172</v>
      </c>
      <c r="E107" s="174" t="s">
        <v>2834</v>
      </c>
      <c r="F107" s="175" t="s">
        <v>2835</v>
      </c>
      <c r="G107" s="176" t="s">
        <v>301</v>
      </c>
      <c r="H107" s="177">
        <v>1.5</v>
      </c>
      <c r="I107" s="178"/>
      <c r="J107" s="179">
        <f t="shared" ref="J107:J112" si="10">ROUND(I107*H107,2)</f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 t="shared" ref="P107:P112" si="11">O107*H107</f>
        <v>0</v>
      </c>
      <c r="Q107" s="182">
        <v>0</v>
      </c>
      <c r="R107" s="182">
        <f t="shared" ref="R107:R112" si="12">Q107*H107</f>
        <v>0</v>
      </c>
      <c r="S107" s="182">
        <v>0</v>
      </c>
      <c r="T107" s="183">
        <f t="shared" ref="T107:T112" si="13">S107*H107</f>
        <v>0</v>
      </c>
      <c r="AR107" s="16" t="s">
        <v>199</v>
      </c>
      <c r="AT107" s="16" t="s">
        <v>172</v>
      </c>
      <c r="AU107" s="16" t="s">
        <v>83</v>
      </c>
      <c r="AY107" s="16" t="s">
        <v>169</v>
      </c>
      <c r="BE107" s="184">
        <f t="shared" ref="BE107:BE112" si="14">IF(N107="základní",J107,0)</f>
        <v>0</v>
      </c>
      <c r="BF107" s="184">
        <f t="shared" ref="BF107:BF112" si="15">IF(N107="snížená",J107,0)</f>
        <v>0</v>
      </c>
      <c r="BG107" s="184">
        <f t="shared" ref="BG107:BG112" si="16">IF(N107="zákl. přenesená",J107,0)</f>
        <v>0</v>
      </c>
      <c r="BH107" s="184">
        <f t="shared" ref="BH107:BH112" si="17">IF(N107="sníž. přenesená",J107,0)</f>
        <v>0</v>
      </c>
      <c r="BI107" s="184">
        <f t="shared" ref="BI107:BI112" si="18">IF(N107="nulová",J107,0)</f>
        <v>0</v>
      </c>
      <c r="BJ107" s="16" t="s">
        <v>81</v>
      </c>
      <c r="BK107" s="184">
        <f t="shared" ref="BK107:BK112" si="19">ROUND(I107*H107,2)</f>
        <v>0</v>
      </c>
      <c r="BL107" s="16" t="s">
        <v>199</v>
      </c>
      <c r="BM107" s="16" t="s">
        <v>2836</v>
      </c>
    </row>
    <row r="108" spans="2:65" s="1" customFormat="1" ht="16.5" customHeight="1">
      <c r="B108" s="33"/>
      <c r="C108" s="239" t="s">
        <v>8</v>
      </c>
      <c r="D108" s="239" t="s">
        <v>447</v>
      </c>
      <c r="E108" s="240" t="s">
        <v>2837</v>
      </c>
      <c r="F108" s="241" t="s">
        <v>2838</v>
      </c>
      <c r="G108" s="242" t="s">
        <v>301</v>
      </c>
      <c r="H108" s="243">
        <v>1.5</v>
      </c>
      <c r="I108" s="244"/>
      <c r="J108" s="245">
        <f t="shared" si="10"/>
        <v>0</v>
      </c>
      <c r="K108" s="241" t="s">
        <v>176</v>
      </c>
      <c r="L108" s="246"/>
      <c r="M108" s="247" t="s">
        <v>1</v>
      </c>
      <c r="N108" s="248" t="s">
        <v>44</v>
      </c>
      <c r="O108" s="59"/>
      <c r="P108" s="182">
        <f t="shared" si="11"/>
        <v>0</v>
      </c>
      <c r="Q108" s="182">
        <v>1.48E-3</v>
      </c>
      <c r="R108" s="182">
        <f t="shared" si="12"/>
        <v>2.2199999999999998E-3</v>
      </c>
      <c r="S108" s="182">
        <v>0</v>
      </c>
      <c r="T108" s="183">
        <f t="shared" si="13"/>
        <v>0</v>
      </c>
      <c r="AR108" s="16" t="s">
        <v>233</v>
      </c>
      <c r="AT108" s="16" t="s">
        <v>447</v>
      </c>
      <c r="AU108" s="16" t="s">
        <v>83</v>
      </c>
      <c r="AY108" s="16" t="s">
        <v>169</v>
      </c>
      <c r="BE108" s="184">
        <f t="shared" si="14"/>
        <v>0</v>
      </c>
      <c r="BF108" s="184">
        <f t="shared" si="15"/>
        <v>0</v>
      </c>
      <c r="BG108" s="184">
        <f t="shared" si="16"/>
        <v>0</v>
      </c>
      <c r="BH108" s="184">
        <f t="shared" si="17"/>
        <v>0</v>
      </c>
      <c r="BI108" s="184">
        <f t="shared" si="18"/>
        <v>0</v>
      </c>
      <c r="BJ108" s="16" t="s">
        <v>81</v>
      </c>
      <c r="BK108" s="184">
        <f t="shared" si="19"/>
        <v>0</v>
      </c>
      <c r="BL108" s="16" t="s">
        <v>199</v>
      </c>
      <c r="BM108" s="16" t="s">
        <v>2839</v>
      </c>
    </row>
    <row r="109" spans="2:65" s="1" customFormat="1" ht="16.5" customHeight="1">
      <c r="B109" s="33"/>
      <c r="C109" s="173" t="s">
        <v>125</v>
      </c>
      <c r="D109" s="173" t="s">
        <v>172</v>
      </c>
      <c r="E109" s="174" t="s">
        <v>2840</v>
      </c>
      <c r="F109" s="175" t="s">
        <v>2841</v>
      </c>
      <c r="G109" s="176" t="s">
        <v>444</v>
      </c>
      <c r="H109" s="177">
        <v>2</v>
      </c>
      <c r="I109" s="178"/>
      <c r="J109" s="179">
        <f t="shared" si="10"/>
        <v>0</v>
      </c>
      <c r="K109" s="175" t="s">
        <v>1</v>
      </c>
      <c r="L109" s="37"/>
      <c r="M109" s="180" t="s">
        <v>1</v>
      </c>
      <c r="N109" s="181" t="s">
        <v>44</v>
      </c>
      <c r="O109" s="59"/>
      <c r="P109" s="182">
        <f t="shared" si="11"/>
        <v>0</v>
      </c>
      <c r="Q109" s="182">
        <v>0</v>
      </c>
      <c r="R109" s="182">
        <f t="shared" si="12"/>
        <v>0</v>
      </c>
      <c r="S109" s="182">
        <v>0</v>
      </c>
      <c r="T109" s="183">
        <f t="shared" si="13"/>
        <v>0</v>
      </c>
      <c r="AR109" s="16" t="s">
        <v>199</v>
      </c>
      <c r="AT109" s="16" t="s">
        <v>172</v>
      </c>
      <c r="AU109" s="16" t="s">
        <v>83</v>
      </c>
      <c r="AY109" s="16" t="s">
        <v>169</v>
      </c>
      <c r="BE109" s="184">
        <f t="shared" si="14"/>
        <v>0</v>
      </c>
      <c r="BF109" s="184">
        <f t="shared" si="15"/>
        <v>0</v>
      </c>
      <c r="BG109" s="184">
        <f t="shared" si="16"/>
        <v>0</v>
      </c>
      <c r="BH109" s="184">
        <f t="shared" si="17"/>
        <v>0</v>
      </c>
      <c r="BI109" s="184">
        <f t="shared" si="18"/>
        <v>0</v>
      </c>
      <c r="BJ109" s="16" t="s">
        <v>81</v>
      </c>
      <c r="BK109" s="184">
        <f t="shared" si="19"/>
        <v>0</v>
      </c>
      <c r="BL109" s="16" t="s">
        <v>199</v>
      </c>
      <c r="BM109" s="16" t="s">
        <v>2842</v>
      </c>
    </row>
    <row r="110" spans="2:65" s="1" customFormat="1" ht="16.5" customHeight="1">
      <c r="B110" s="33"/>
      <c r="C110" s="173" t="s">
        <v>128</v>
      </c>
      <c r="D110" s="173" t="s">
        <v>172</v>
      </c>
      <c r="E110" s="174" t="s">
        <v>2843</v>
      </c>
      <c r="F110" s="175" t="s">
        <v>2844</v>
      </c>
      <c r="G110" s="176" t="s">
        <v>444</v>
      </c>
      <c r="H110" s="177">
        <v>1</v>
      </c>
      <c r="I110" s="178"/>
      <c r="J110" s="179">
        <f t="shared" si="10"/>
        <v>0</v>
      </c>
      <c r="K110" s="175" t="s">
        <v>1</v>
      </c>
      <c r="L110" s="37"/>
      <c r="M110" s="180" t="s">
        <v>1</v>
      </c>
      <c r="N110" s="181" t="s">
        <v>44</v>
      </c>
      <c r="O110" s="59"/>
      <c r="P110" s="182">
        <f t="shared" si="11"/>
        <v>0</v>
      </c>
      <c r="Q110" s="182">
        <v>0</v>
      </c>
      <c r="R110" s="182">
        <f t="shared" si="12"/>
        <v>0</v>
      </c>
      <c r="S110" s="182">
        <v>0</v>
      </c>
      <c r="T110" s="183">
        <f t="shared" si="13"/>
        <v>0</v>
      </c>
      <c r="AR110" s="16" t="s">
        <v>199</v>
      </c>
      <c r="AT110" s="16" t="s">
        <v>172</v>
      </c>
      <c r="AU110" s="16" t="s">
        <v>83</v>
      </c>
      <c r="AY110" s="16" t="s">
        <v>169</v>
      </c>
      <c r="BE110" s="184">
        <f t="shared" si="14"/>
        <v>0</v>
      </c>
      <c r="BF110" s="184">
        <f t="shared" si="15"/>
        <v>0</v>
      </c>
      <c r="BG110" s="184">
        <f t="shared" si="16"/>
        <v>0</v>
      </c>
      <c r="BH110" s="184">
        <f t="shared" si="17"/>
        <v>0</v>
      </c>
      <c r="BI110" s="184">
        <f t="shared" si="18"/>
        <v>0</v>
      </c>
      <c r="BJ110" s="16" t="s">
        <v>81</v>
      </c>
      <c r="BK110" s="184">
        <f t="shared" si="19"/>
        <v>0</v>
      </c>
      <c r="BL110" s="16" t="s">
        <v>199</v>
      </c>
      <c r="BM110" s="16" t="s">
        <v>2845</v>
      </c>
    </row>
    <row r="111" spans="2:65" s="1" customFormat="1" ht="16.5" customHeight="1">
      <c r="B111" s="33"/>
      <c r="C111" s="173" t="s">
        <v>131</v>
      </c>
      <c r="D111" s="173" t="s">
        <v>172</v>
      </c>
      <c r="E111" s="174" t="s">
        <v>2846</v>
      </c>
      <c r="F111" s="175" t="s">
        <v>2847</v>
      </c>
      <c r="G111" s="176" t="s">
        <v>444</v>
      </c>
      <c r="H111" s="177">
        <v>1</v>
      </c>
      <c r="I111" s="178"/>
      <c r="J111" s="179">
        <f t="shared" si="10"/>
        <v>0</v>
      </c>
      <c r="K111" s="175" t="s">
        <v>1</v>
      </c>
      <c r="L111" s="37"/>
      <c r="M111" s="180" t="s">
        <v>1</v>
      </c>
      <c r="N111" s="181" t="s">
        <v>44</v>
      </c>
      <c r="O111" s="59"/>
      <c r="P111" s="182">
        <f t="shared" si="11"/>
        <v>0</v>
      </c>
      <c r="Q111" s="182">
        <v>0</v>
      </c>
      <c r="R111" s="182">
        <f t="shared" si="12"/>
        <v>0</v>
      </c>
      <c r="S111" s="182">
        <v>0</v>
      </c>
      <c r="T111" s="183">
        <f t="shared" si="13"/>
        <v>0</v>
      </c>
      <c r="AR111" s="16" t="s">
        <v>199</v>
      </c>
      <c r="AT111" s="16" t="s">
        <v>172</v>
      </c>
      <c r="AU111" s="16" t="s">
        <v>83</v>
      </c>
      <c r="AY111" s="16" t="s">
        <v>169</v>
      </c>
      <c r="BE111" s="184">
        <f t="shared" si="14"/>
        <v>0</v>
      </c>
      <c r="BF111" s="184">
        <f t="shared" si="15"/>
        <v>0</v>
      </c>
      <c r="BG111" s="184">
        <f t="shared" si="16"/>
        <v>0</v>
      </c>
      <c r="BH111" s="184">
        <f t="shared" si="17"/>
        <v>0</v>
      </c>
      <c r="BI111" s="184">
        <f t="shared" si="18"/>
        <v>0</v>
      </c>
      <c r="BJ111" s="16" t="s">
        <v>81</v>
      </c>
      <c r="BK111" s="184">
        <f t="shared" si="19"/>
        <v>0</v>
      </c>
      <c r="BL111" s="16" t="s">
        <v>199</v>
      </c>
      <c r="BM111" s="16" t="s">
        <v>2848</v>
      </c>
    </row>
    <row r="112" spans="2:65" s="1" customFormat="1" ht="16.5" customHeight="1">
      <c r="B112" s="33"/>
      <c r="C112" s="173" t="s">
        <v>134</v>
      </c>
      <c r="D112" s="173" t="s">
        <v>172</v>
      </c>
      <c r="E112" s="174" t="s">
        <v>2375</v>
      </c>
      <c r="F112" s="175" t="s">
        <v>2849</v>
      </c>
      <c r="G112" s="176" t="s">
        <v>444</v>
      </c>
      <c r="H112" s="177">
        <v>1</v>
      </c>
      <c r="I112" s="178"/>
      <c r="J112" s="179">
        <f t="shared" si="10"/>
        <v>0</v>
      </c>
      <c r="K112" s="175" t="s">
        <v>1</v>
      </c>
      <c r="L112" s="37"/>
      <c r="M112" s="180" t="s">
        <v>1</v>
      </c>
      <c r="N112" s="181" t="s">
        <v>44</v>
      </c>
      <c r="O112" s="59"/>
      <c r="P112" s="182">
        <f t="shared" si="11"/>
        <v>0</v>
      </c>
      <c r="Q112" s="182">
        <v>0</v>
      </c>
      <c r="R112" s="182">
        <f t="shared" si="12"/>
        <v>0</v>
      </c>
      <c r="S112" s="182">
        <v>0</v>
      </c>
      <c r="T112" s="183">
        <f t="shared" si="13"/>
        <v>0</v>
      </c>
      <c r="AR112" s="16" t="s">
        <v>199</v>
      </c>
      <c r="AT112" s="16" t="s">
        <v>172</v>
      </c>
      <c r="AU112" s="16" t="s">
        <v>83</v>
      </c>
      <c r="AY112" s="16" t="s">
        <v>169</v>
      </c>
      <c r="BE112" s="184">
        <f t="shared" si="14"/>
        <v>0</v>
      </c>
      <c r="BF112" s="184">
        <f t="shared" si="15"/>
        <v>0</v>
      </c>
      <c r="BG112" s="184">
        <f t="shared" si="16"/>
        <v>0</v>
      </c>
      <c r="BH112" s="184">
        <f t="shared" si="17"/>
        <v>0</v>
      </c>
      <c r="BI112" s="184">
        <f t="shared" si="18"/>
        <v>0</v>
      </c>
      <c r="BJ112" s="16" t="s">
        <v>81</v>
      </c>
      <c r="BK112" s="184">
        <f t="shared" si="19"/>
        <v>0</v>
      </c>
      <c r="BL112" s="16" t="s">
        <v>199</v>
      </c>
      <c r="BM112" s="16" t="s">
        <v>2850</v>
      </c>
    </row>
    <row r="113" spans="2:65" s="10" customFormat="1" ht="22.9" customHeight="1">
      <c r="B113" s="157"/>
      <c r="C113" s="158"/>
      <c r="D113" s="159" t="s">
        <v>72</v>
      </c>
      <c r="E113" s="171" t="s">
        <v>474</v>
      </c>
      <c r="F113" s="171" t="s">
        <v>475</v>
      </c>
      <c r="G113" s="158"/>
      <c r="H113" s="158"/>
      <c r="I113" s="161"/>
      <c r="J113" s="172">
        <f>BK113</f>
        <v>0</v>
      </c>
      <c r="K113" s="158"/>
      <c r="L113" s="163"/>
      <c r="M113" s="164"/>
      <c r="N113" s="165"/>
      <c r="O113" s="165"/>
      <c r="P113" s="166">
        <f>P114</f>
        <v>0</v>
      </c>
      <c r="Q113" s="165"/>
      <c r="R113" s="166">
        <f>R114</f>
        <v>0</v>
      </c>
      <c r="S113" s="165"/>
      <c r="T113" s="167">
        <f>T114</f>
        <v>0</v>
      </c>
      <c r="AR113" s="168" t="s">
        <v>81</v>
      </c>
      <c r="AT113" s="169" t="s">
        <v>72</v>
      </c>
      <c r="AU113" s="169" t="s">
        <v>81</v>
      </c>
      <c r="AY113" s="168" t="s">
        <v>169</v>
      </c>
      <c r="BK113" s="170">
        <f>BK114</f>
        <v>0</v>
      </c>
    </row>
    <row r="114" spans="2:65" s="1" customFormat="1" ht="16.5" customHeight="1">
      <c r="B114" s="33"/>
      <c r="C114" s="173" t="s">
        <v>137</v>
      </c>
      <c r="D114" s="173" t="s">
        <v>172</v>
      </c>
      <c r="E114" s="174" t="s">
        <v>2236</v>
      </c>
      <c r="F114" s="175" t="s">
        <v>2237</v>
      </c>
      <c r="G114" s="176" t="s">
        <v>224</v>
      </c>
      <c r="H114" s="177">
        <v>1.2999999999999999E-2</v>
      </c>
      <c r="I114" s="178"/>
      <c r="J114" s="179">
        <f>ROUND(I114*H114,2)</f>
        <v>0</v>
      </c>
      <c r="K114" s="175" t="s">
        <v>176</v>
      </c>
      <c r="L114" s="37"/>
      <c r="M114" s="213" t="s">
        <v>1</v>
      </c>
      <c r="N114" s="214" t="s">
        <v>44</v>
      </c>
      <c r="O114" s="188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81</v>
      </c>
      <c r="BK114" s="184">
        <f>ROUND(I114*H114,2)</f>
        <v>0</v>
      </c>
      <c r="BL114" s="16" t="s">
        <v>199</v>
      </c>
      <c r="BM114" s="16" t="s">
        <v>2851</v>
      </c>
    </row>
    <row r="115" spans="2:65" s="1" customFormat="1" ht="6.95" customHeight="1">
      <c r="B115" s="45"/>
      <c r="C115" s="46"/>
      <c r="D115" s="46"/>
      <c r="E115" s="46"/>
      <c r="F115" s="46"/>
      <c r="G115" s="46"/>
      <c r="H115" s="46"/>
      <c r="I115" s="124"/>
      <c r="J115" s="46"/>
      <c r="K115" s="46"/>
      <c r="L115" s="37"/>
    </row>
  </sheetData>
  <sheetProtection algorithmName="SHA-512" hashValue="MqqHgNvM95dNWVtpFvABKSGPKbrjRBAEHLUeaid5pba3WkTOCHL0r2uiTMFjSiaQQCsVcO4vafiX4BChpDI72A==" saltValue="4xiYmW0NbEYeBpAsdn/thhGduKGjjc8sW5WBK5ehFI3MY8f0k8QN0vA8O5WnPVjDWVTPEJBdS7aJgJ82Mn2Eig==" spinCount="100000" sheet="1" objects="1" scenarios="1" formatColumns="0" formatRows="0" autoFilter="0"/>
  <autoFilter ref="C83:K114" xr:uid="{00000000-0009-0000-0000-00001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28"/>
  <sheetViews>
    <sheetView showGridLines="0" view="pageBreakPreview" topLeftCell="A104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141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2852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ROUND(J81,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ROUND((SUM(BE81:BE127)),  2)</f>
        <v>0</v>
      </c>
      <c r="I33" s="113">
        <v>0.21</v>
      </c>
      <c r="J33" s="112">
        <f>ROUND(((SUM(BE81:BE127))*I33),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ROUND((SUM(BF81:BF127)),  2)</f>
        <v>0</v>
      </c>
      <c r="I34" s="113">
        <v>0.15</v>
      </c>
      <c r="J34" s="112">
        <f>ROUND(((SUM(BF81:BF127))*I34),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ROUND((SUM(BG81:BG127)),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ROUND((SUM(BH81:BH127)),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ROUND((SUM(BI81:BI127)),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21 - SO 16 - SADOVÉ ÚPRAVY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J81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J82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J83</f>
        <v>0</v>
      </c>
      <c r="K61" s="141"/>
      <c r="L61" s="146"/>
    </row>
    <row r="62" spans="2:47" s="1" customFormat="1" ht="21.75" customHeight="1">
      <c r="B62" s="33"/>
      <c r="C62" s="34"/>
      <c r="D62" s="34"/>
      <c r="E62" s="34"/>
      <c r="F62" s="34"/>
      <c r="G62" s="34"/>
      <c r="H62" s="34"/>
      <c r="I62" s="102"/>
      <c r="J62" s="34"/>
      <c r="K62" s="34"/>
      <c r="L62" s="37"/>
    </row>
    <row r="63" spans="2:47" s="1" customFormat="1" ht="6.95" customHeight="1">
      <c r="B63" s="45"/>
      <c r="C63" s="46"/>
      <c r="D63" s="46"/>
      <c r="E63" s="46"/>
      <c r="F63" s="46"/>
      <c r="G63" s="46"/>
      <c r="H63" s="46"/>
      <c r="I63" s="124"/>
      <c r="J63" s="46"/>
      <c r="K63" s="46"/>
      <c r="L63" s="37"/>
    </row>
    <row r="67" spans="2:20" s="1" customFormat="1" ht="6.95" customHeight="1">
      <c r="B67" s="47"/>
      <c r="C67" s="48"/>
      <c r="D67" s="48"/>
      <c r="E67" s="48"/>
      <c r="F67" s="48"/>
      <c r="G67" s="48"/>
      <c r="H67" s="48"/>
      <c r="I67" s="127"/>
      <c r="J67" s="48"/>
      <c r="K67" s="48"/>
      <c r="L67" s="37"/>
    </row>
    <row r="68" spans="2:20" s="1" customFormat="1" ht="24.95" customHeight="1">
      <c r="B68" s="33"/>
      <c r="C68" s="22" t="s">
        <v>153</v>
      </c>
      <c r="D68" s="34"/>
      <c r="E68" s="34"/>
      <c r="F68" s="34"/>
      <c r="G68" s="34"/>
      <c r="H68" s="34"/>
      <c r="I68" s="102"/>
      <c r="J68" s="34"/>
      <c r="K68" s="34"/>
      <c r="L68" s="37"/>
    </row>
    <row r="69" spans="2:20" s="1" customFormat="1" ht="6.95" customHeight="1">
      <c r="B69" s="33"/>
      <c r="C69" s="34"/>
      <c r="D69" s="34"/>
      <c r="E69" s="34"/>
      <c r="F69" s="34"/>
      <c r="G69" s="34"/>
      <c r="H69" s="34"/>
      <c r="I69" s="102"/>
      <c r="J69" s="34"/>
      <c r="K69" s="34"/>
      <c r="L69" s="37"/>
    </row>
    <row r="70" spans="2:20" s="1" customFormat="1" ht="12" customHeight="1">
      <c r="B70" s="33"/>
      <c r="C70" s="28" t="s">
        <v>16</v>
      </c>
      <c r="D70" s="34"/>
      <c r="E70" s="34"/>
      <c r="F70" s="34"/>
      <c r="G70" s="34"/>
      <c r="H70" s="34"/>
      <c r="I70" s="102"/>
      <c r="J70" s="34"/>
      <c r="K70" s="34"/>
      <c r="L70" s="37"/>
    </row>
    <row r="71" spans="2:20" s="1" customFormat="1" ht="16.5" customHeight="1">
      <c r="B71" s="33"/>
      <c r="C71" s="34"/>
      <c r="D71" s="34"/>
      <c r="E71" s="299" t="str">
        <f>E7</f>
        <v>Hasičská zbrojnice s manipulačním prostorem a moderní zázemí technických služeb obce Líbeznice</v>
      </c>
      <c r="F71" s="300"/>
      <c r="G71" s="300"/>
      <c r="H71" s="300"/>
      <c r="I71" s="102"/>
      <c r="J71" s="34"/>
      <c r="K71" s="34"/>
      <c r="L71" s="37"/>
    </row>
    <row r="72" spans="2:20" s="1" customFormat="1" ht="12" customHeight="1">
      <c r="B72" s="33"/>
      <c r="C72" s="28" t="s">
        <v>143</v>
      </c>
      <c r="D72" s="34"/>
      <c r="E72" s="34"/>
      <c r="F72" s="34"/>
      <c r="G72" s="34"/>
      <c r="H72" s="34"/>
      <c r="I72" s="102"/>
      <c r="J72" s="34"/>
      <c r="K72" s="34"/>
      <c r="L72" s="37"/>
    </row>
    <row r="73" spans="2:20" s="1" customFormat="1" ht="16.5" customHeight="1">
      <c r="B73" s="33"/>
      <c r="C73" s="34"/>
      <c r="D73" s="34"/>
      <c r="E73" s="271" t="str">
        <f>E9</f>
        <v>21 - SO 16 - SADOVÉ ÚPRAVY</v>
      </c>
      <c r="F73" s="270"/>
      <c r="G73" s="270"/>
      <c r="H73" s="270"/>
      <c r="I73" s="102"/>
      <c r="J73" s="34"/>
      <c r="K73" s="34"/>
      <c r="L73" s="37"/>
    </row>
    <row r="74" spans="2:20" s="1" customFormat="1" ht="6.95" customHeight="1">
      <c r="B74" s="33"/>
      <c r="C74" s="34"/>
      <c r="D74" s="34"/>
      <c r="E74" s="34"/>
      <c r="F74" s="34"/>
      <c r="G74" s="34"/>
      <c r="H74" s="34"/>
      <c r="I74" s="102"/>
      <c r="J74" s="34"/>
      <c r="K74" s="34"/>
      <c r="L74" s="37"/>
    </row>
    <row r="75" spans="2:20" s="1" customFormat="1" ht="12" customHeight="1">
      <c r="B75" s="33"/>
      <c r="C75" s="28" t="s">
        <v>22</v>
      </c>
      <c r="D75" s="34"/>
      <c r="E75" s="34"/>
      <c r="F75" s="26" t="str">
        <f>F12</f>
        <v>k.ú. Líbeznice</v>
      </c>
      <c r="G75" s="34"/>
      <c r="H75" s="34"/>
      <c r="I75" s="103" t="s">
        <v>24</v>
      </c>
      <c r="J75" s="54" t="str">
        <f>IF(J12="","",J12)</f>
        <v>30. 10. 2018</v>
      </c>
      <c r="K75" s="34"/>
      <c r="L75" s="37"/>
    </row>
    <row r="76" spans="2:20" s="1" customFormat="1" ht="6.95" customHeight="1">
      <c r="B76" s="33"/>
      <c r="C76" s="34"/>
      <c r="D76" s="34"/>
      <c r="E76" s="34"/>
      <c r="F76" s="34"/>
      <c r="G76" s="34"/>
      <c r="H76" s="34"/>
      <c r="I76" s="102"/>
      <c r="J76" s="34"/>
      <c r="K76" s="34"/>
      <c r="L76" s="37"/>
    </row>
    <row r="77" spans="2:20" s="1" customFormat="1" ht="13.7" customHeight="1">
      <c r="B77" s="33"/>
      <c r="C77" s="28" t="s">
        <v>26</v>
      </c>
      <c r="D77" s="34"/>
      <c r="E77" s="34"/>
      <c r="F77" s="26" t="str">
        <f>E15</f>
        <v>Obec Líbeznice</v>
      </c>
      <c r="G77" s="34"/>
      <c r="H77" s="34"/>
      <c r="I77" s="103" t="s">
        <v>32</v>
      </c>
      <c r="J77" s="31" t="str">
        <f>E21</f>
        <v>Atelier RENO spol.s.r.o.</v>
      </c>
      <c r="K77" s="34"/>
      <c r="L77" s="37"/>
    </row>
    <row r="78" spans="2:20" s="1" customFormat="1" ht="13.7" customHeight="1">
      <c r="B78" s="33"/>
      <c r="C78" s="28" t="s">
        <v>30</v>
      </c>
      <c r="D78" s="34"/>
      <c r="E78" s="34"/>
      <c r="F78" s="26" t="str">
        <f>IF(E18="","",E18)</f>
        <v>Vyplň údaj</v>
      </c>
      <c r="G78" s="34"/>
      <c r="H78" s="34"/>
      <c r="I78" s="103" t="s">
        <v>35</v>
      </c>
      <c r="J78" s="31" t="str">
        <f>E24</f>
        <v>Vladimír Mrázek</v>
      </c>
      <c r="K78" s="34"/>
      <c r="L78" s="37"/>
    </row>
    <row r="79" spans="2:20" s="1" customFormat="1" ht="10.3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20" s="9" customFormat="1" ht="29.25" customHeight="1">
      <c r="B80" s="147"/>
      <c r="C80" s="148" t="s">
        <v>154</v>
      </c>
      <c r="D80" s="149" t="s">
        <v>58</v>
      </c>
      <c r="E80" s="149" t="s">
        <v>54</v>
      </c>
      <c r="F80" s="149" t="s">
        <v>55</v>
      </c>
      <c r="G80" s="149" t="s">
        <v>155</v>
      </c>
      <c r="H80" s="149" t="s">
        <v>156</v>
      </c>
      <c r="I80" s="150" t="s">
        <v>157</v>
      </c>
      <c r="J80" s="149" t="s">
        <v>147</v>
      </c>
      <c r="K80" s="151" t="s">
        <v>158</v>
      </c>
      <c r="L80" s="152"/>
      <c r="M80" s="63" t="s">
        <v>1</v>
      </c>
      <c r="N80" s="64" t="s">
        <v>43</v>
      </c>
      <c r="O80" s="64" t="s">
        <v>159</v>
      </c>
      <c r="P80" s="64" t="s">
        <v>160</v>
      </c>
      <c r="Q80" s="64" t="s">
        <v>161</v>
      </c>
      <c r="R80" s="64" t="s">
        <v>162</v>
      </c>
      <c r="S80" s="64" t="s">
        <v>163</v>
      </c>
      <c r="T80" s="65" t="s">
        <v>164</v>
      </c>
    </row>
    <row r="81" spans="2:65" s="1" customFormat="1" ht="22.9" customHeight="1">
      <c r="B81" s="33"/>
      <c r="C81" s="70" t="s">
        <v>165</v>
      </c>
      <c r="D81" s="34"/>
      <c r="E81" s="34"/>
      <c r="F81" s="34"/>
      <c r="G81" s="34"/>
      <c r="H81" s="34"/>
      <c r="I81" s="102"/>
      <c r="J81" s="153">
        <f>BK81</f>
        <v>0</v>
      </c>
      <c r="K81" s="34"/>
      <c r="L81" s="37"/>
      <c r="M81" s="66"/>
      <c r="N81" s="67"/>
      <c r="O81" s="67"/>
      <c r="P81" s="154">
        <f>P82</f>
        <v>0</v>
      </c>
      <c r="Q81" s="67"/>
      <c r="R81" s="154">
        <f>R82</f>
        <v>41.230184999999992</v>
      </c>
      <c r="S81" s="67"/>
      <c r="T81" s="155">
        <f>T82</f>
        <v>0</v>
      </c>
      <c r="AT81" s="16" t="s">
        <v>72</v>
      </c>
      <c r="AU81" s="16" t="s">
        <v>149</v>
      </c>
      <c r="BK81" s="156">
        <f>BK82</f>
        <v>0</v>
      </c>
    </row>
    <row r="82" spans="2:65" s="10" customFormat="1" ht="25.9" customHeight="1">
      <c r="B82" s="157"/>
      <c r="C82" s="158"/>
      <c r="D82" s="159" t="s">
        <v>72</v>
      </c>
      <c r="E82" s="160" t="s">
        <v>193</v>
      </c>
      <c r="F82" s="160" t="s">
        <v>194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41.230184999999992</v>
      </c>
      <c r="S82" s="165"/>
      <c r="T82" s="167">
        <f>T83</f>
        <v>0</v>
      </c>
      <c r="AR82" s="168" t="s">
        <v>81</v>
      </c>
      <c r="AT82" s="169" t="s">
        <v>72</v>
      </c>
      <c r="AU82" s="169" t="s">
        <v>73</v>
      </c>
      <c r="AY82" s="168" t="s">
        <v>169</v>
      </c>
      <c r="BK82" s="170">
        <f>BK83</f>
        <v>0</v>
      </c>
    </row>
    <row r="83" spans="2:65" s="10" customFormat="1" ht="22.9" customHeight="1">
      <c r="B83" s="157"/>
      <c r="C83" s="158"/>
      <c r="D83" s="159" t="s">
        <v>72</v>
      </c>
      <c r="E83" s="171" t="s">
        <v>81</v>
      </c>
      <c r="F83" s="171" t="s">
        <v>195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SUM(P84:P127)</f>
        <v>0</v>
      </c>
      <c r="Q83" s="165"/>
      <c r="R83" s="166">
        <f>SUM(R84:R127)</f>
        <v>41.230184999999992</v>
      </c>
      <c r="S83" s="165"/>
      <c r="T83" s="167">
        <f>SUM(T84:T127)</f>
        <v>0</v>
      </c>
      <c r="AR83" s="168" t="s">
        <v>81</v>
      </c>
      <c r="AT83" s="169" t="s">
        <v>72</v>
      </c>
      <c r="AU83" s="169" t="s">
        <v>81</v>
      </c>
      <c r="AY83" s="168" t="s">
        <v>169</v>
      </c>
      <c r="BK83" s="170">
        <f>SUM(BK84:BK127)</f>
        <v>0</v>
      </c>
    </row>
    <row r="84" spans="2:65" s="1" customFormat="1" ht="16.5" customHeight="1">
      <c r="B84" s="33"/>
      <c r="C84" s="173" t="s">
        <v>81</v>
      </c>
      <c r="D84" s="173" t="s">
        <v>172</v>
      </c>
      <c r="E84" s="174" t="s">
        <v>2853</v>
      </c>
      <c r="F84" s="175" t="s">
        <v>2854</v>
      </c>
      <c r="G84" s="176" t="s">
        <v>175</v>
      </c>
      <c r="H84" s="177">
        <v>1</v>
      </c>
      <c r="I84" s="178"/>
      <c r="J84" s="179">
        <f>ROUND(I84*H84,2)</f>
        <v>0</v>
      </c>
      <c r="K84" s="175" t="s">
        <v>1</v>
      </c>
      <c r="L84" s="37"/>
      <c r="M84" s="180" t="s">
        <v>1</v>
      </c>
      <c r="N84" s="181" t="s">
        <v>44</v>
      </c>
      <c r="O84" s="59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AR84" s="16" t="s">
        <v>199</v>
      </c>
      <c r="AT84" s="16" t="s">
        <v>172</v>
      </c>
      <c r="AU84" s="16" t="s">
        <v>83</v>
      </c>
      <c r="AY84" s="16" t="s">
        <v>169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6" t="s">
        <v>81</v>
      </c>
      <c r="BK84" s="184">
        <f>ROUND(I84*H84,2)</f>
        <v>0</v>
      </c>
      <c r="BL84" s="16" t="s">
        <v>199</v>
      </c>
      <c r="BM84" s="16" t="s">
        <v>2855</v>
      </c>
    </row>
    <row r="85" spans="2:65" s="1" customFormat="1" ht="16.5" customHeight="1">
      <c r="B85" s="33"/>
      <c r="C85" s="173" t="s">
        <v>168</v>
      </c>
      <c r="D85" s="173" t="s">
        <v>172</v>
      </c>
      <c r="E85" s="174" t="s">
        <v>2856</v>
      </c>
      <c r="F85" s="175" t="s">
        <v>2857</v>
      </c>
      <c r="G85" s="176" t="s">
        <v>208</v>
      </c>
      <c r="H85" s="177">
        <v>95.337999999999994</v>
      </c>
      <c r="I85" s="178"/>
      <c r="J85" s="179">
        <f>ROUND(I85*H85,2)</f>
        <v>0</v>
      </c>
      <c r="K85" s="175" t="s">
        <v>176</v>
      </c>
      <c r="L85" s="37"/>
      <c r="M85" s="180" t="s">
        <v>1</v>
      </c>
      <c r="N85" s="181" t="s">
        <v>44</v>
      </c>
      <c r="O85" s="59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AR85" s="16" t="s">
        <v>199</v>
      </c>
      <c r="AT85" s="16" t="s">
        <v>172</v>
      </c>
      <c r="AU85" s="16" t="s">
        <v>83</v>
      </c>
      <c r="AY85" s="16" t="s">
        <v>169</v>
      </c>
      <c r="BE85" s="184">
        <f>IF(N85="základní",J85,0)</f>
        <v>0</v>
      </c>
      <c r="BF85" s="184">
        <f>IF(N85="snížená",J85,0)</f>
        <v>0</v>
      </c>
      <c r="BG85" s="184">
        <f>IF(N85="zákl. přenesená",J85,0)</f>
        <v>0</v>
      </c>
      <c r="BH85" s="184">
        <f>IF(N85="sníž. přenesená",J85,0)</f>
        <v>0</v>
      </c>
      <c r="BI85" s="184">
        <f>IF(N85="nulová",J85,0)</f>
        <v>0</v>
      </c>
      <c r="BJ85" s="16" t="s">
        <v>81</v>
      </c>
      <c r="BK85" s="184">
        <f>ROUND(I85*H85,2)</f>
        <v>0</v>
      </c>
      <c r="BL85" s="16" t="s">
        <v>199</v>
      </c>
      <c r="BM85" s="16" t="s">
        <v>2858</v>
      </c>
    </row>
    <row r="86" spans="2:65" s="11" customFormat="1" ht="11.25">
      <c r="B86" s="190"/>
      <c r="C86" s="191"/>
      <c r="D86" s="185" t="s">
        <v>201</v>
      </c>
      <c r="E86" s="192" t="s">
        <v>1</v>
      </c>
      <c r="F86" s="193" t="s">
        <v>2859</v>
      </c>
      <c r="G86" s="191"/>
      <c r="H86" s="194">
        <v>83.25</v>
      </c>
      <c r="I86" s="195"/>
      <c r="J86" s="191"/>
      <c r="K86" s="191"/>
      <c r="L86" s="196"/>
      <c r="M86" s="197"/>
      <c r="N86" s="198"/>
      <c r="O86" s="198"/>
      <c r="P86" s="198"/>
      <c r="Q86" s="198"/>
      <c r="R86" s="198"/>
      <c r="S86" s="198"/>
      <c r="T86" s="199"/>
      <c r="AT86" s="200" t="s">
        <v>201</v>
      </c>
      <c r="AU86" s="200" t="s">
        <v>83</v>
      </c>
      <c r="AV86" s="11" t="s">
        <v>83</v>
      </c>
      <c r="AW86" s="11" t="s">
        <v>34</v>
      </c>
      <c r="AX86" s="11" t="s">
        <v>73</v>
      </c>
      <c r="AY86" s="200" t="s">
        <v>169</v>
      </c>
    </row>
    <row r="87" spans="2:65" s="11" customFormat="1" ht="11.25">
      <c r="B87" s="190"/>
      <c r="C87" s="191"/>
      <c r="D87" s="185" t="s">
        <v>201</v>
      </c>
      <c r="E87" s="192" t="s">
        <v>1</v>
      </c>
      <c r="F87" s="193" t="s">
        <v>2860</v>
      </c>
      <c r="G87" s="191"/>
      <c r="H87" s="194">
        <v>10.4</v>
      </c>
      <c r="I87" s="195"/>
      <c r="J87" s="191"/>
      <c r="K87" s="191"/>
      <c r="L87" s="196"/>
      <c r="M87" s="197"/>
      <c r="N87" s="198"/>
      <c r="O87" s="198"/>
      <c r="P87" s="198"/>
      <c r="Q87" s="198"/>
      <c r="R87" s="198"/>
      <c r="S87" s="198"/>
      <c r="T87" s="199"/>
      <c r="AT87" s="200" t="s">
        <v>201</v>
      </c>
      <c r="AU87" s="200" t="s">
        <v>83</v>
      </c>
      <c r="AV87" s="11" t="s">
        <v>83</v>
      </c>
      <c r="AW87" s="11" t="s">
        <v>34</v>
      </c>
      <c r="AX87" s="11" t="s">
        <v>73</v>
      </c>
      <c r="AY87" s="200" t="s">
        <v>169</v>
      </c>
    </row>
    <row r="88" spans="2:65" s="11" customFormat="1" ht="11.25">
      <c r="B88" s="190"/>
      <c r="C88" s="191"/>
      <c r="D88" s="185" t="s">
        <v>201</v>
      </c>
      <c r="E88" s="192" t="s">
        <v>1</v>
      </c>
      <c r="F88" s="193" t="s">
        <v>2861</v>
      </c>
      <c r="G88" s="191"/>
      <c r="H88" s="194">
        <v>1.6879999999999999</v>
      </c>
      <c r="I88" s="195"/>
      <c r="J88" s="191"/>
      <c r="K88" s="191"/>
      <c r="L88" s="196"/>
      <c r="M88" s="197"/>
      <c r="N88" s="198"/>
      <c r="O88" s="198"/>
      <c r="P88" s="198"/>
      <c r="Q88" s="198"/>
      <c r="R88" s="198"/>
      <c r="S88" s="198"/>
      <c r="T88" s="199"/>
      <c r="AT88" s="200" t="s">
        <v>201</v>
      </c>
      <c r="AU88" s="200" t="s">
        <v>83</v>
      </c>
      <c r="AV88" s="11" t="s">
        <v>83</v>
      </c>
      <c r="AW88" s="11" t="s">
        <v>34</v>
      </c>
      <c r="AX88" s="11" t="s">
        <v>73</v>
      </c>
      <c r="AY88" s="200" t="s">
        <v>169</v>
      </c>
    </row>
    <row r="89" spans="2:65" s="12" customFormat="1" ht="11.25">
      <c r="B89" s="201"/>
      <c r="C89" s="202"/>
      <c r="D89" s="185" t="s">
        <v>201</v>
      </c>
      <c r="E89" s="203" t="s">
        <v>1</v>
      </c>
      <c r="F89" s="204" t="s">
        <v>212</v>
      </c>
      <c r="G89" s="202"/>
      <c r="H89" s="205">
        <v>95.337999999999994</v>
      </c>
      <c r="I89" s="206"/>
      <c r="J89" s="202"/>
      <c r="K89" s="202"/>
      <c r="L89" s="207"/>
      <c r="M89" s="208"/>
      <c r="N89" s="209"/>
      <c r="O89" s="209"/>
      <c r="P89" s="209"/>
      <c r="Q89" s="209"/>
      <c r="R89" s="209"/>
      <c r="S89" s="209"/>
      <c r="T89" s="210"/>
      <c r="AT89" s="211" t="s">
        <v>201</v>
      </c>
      <c r="AU89" s="211" t="s">
        <v>83</v>
      </c>
      <c r="AV89" s="12" t="s">
        <v>199</v>
      </c>
      <c r="AW89" s="12" t="s">
        <v>34</v>
      </c>
      <c r="AX89" s="12" t="s">
        <v>81</v>
      </c>
      <c r="AY89" s="211" t="s">
        <v>169</v>
      </c>
    </row>
    <row r="90" spans="2:65" s="1" customFormat="1" ht="16.5" customHeight="1">
      <c r="B90" s="33"/>
      <c r="C90" s="173" t="s">
        <v>83</v>
      </c>
      <c r="D90" s="173" t="s">
        <v>172</v>
      </c>
      <c r="E90" s="174" t="s">
        <v>213</v>
      </c>
      <c r="F90" s="175" t="s">
        <v>214</v>
      </c>
      <c r="G90" s="176" t="s">
        <v>208</v>
      </c>
      <c r="H90" s="177">
        <v>16.375</v>
      </c>
      <c r="I90" s="178"/>
      <c r="J90" s="179">
        <f>ROUND(I90*H90,2)</f>
        <v>0</v>
      </c>
      <c r="K90" s="175" t="s">
        <v>176</v>
      </c>
      <c r="L90" s="37"/>
      <c r="M90" s="180" t="s">
        <v>1</v>
      </c>
      <c r="N90" s="181" t="s">
        <v>44</v>
      </c>
      <c r="O90" s="59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AR90" s="16" t="s">
        <v>199</v>
      </c>
      <c r="AT90" s="16" t="s">
        <v>172</v>
      </c>
      <c r="AU90" s="16" t="s">
        <v>83</v>
      </c>
      <c r="AY90" s="16" t="s">
        <v>169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6" t="s">
        <v>81</v>
      </c>
      <c r="BK90" s="184">
        <f>ROUND(I90*H90,2)</f>
        <v>0</v>
      </c>
      <c r="BL90" s="16" t="s">
        <v>199</v>
      </c>
      <c r="BM90" s="16" t="s">
        <v>2862</v>
      </c>
    </row>
    <row r="91" spans="2:65" s="11" customFormat="1" ht="11.25">
      <c r="B91" s="190"/>
      <c r="C91" s="191"/>
      <c r="D91" s="185" t="s">
        <v>201</v>
      </c>
      <c r="E91" s="192" t="s">
        <v>1</v>
      </c>
      <c r="F91" s="193" t="s">
        <v>2863</v>
      </c>
      <c r="G91" s="191"/>
      <c r="H91" s="194">
        <v>3.375</v>
      </c>
      <c r="I91" s="195"/>
      <c r="J91" s="191"/>
      <c r="K91" s="191"/>
      <c r="L91" s="196"/>
      <c r="M91" s="197"/>
      <c r="N91" s="198"/>
      <c r="O91" s="198"/>
      <c r="P91" s="198"/>
      <c r="Q91" s="198"/>
      <c r="R91" s="198"/>
      <c r="S91" s="198"/>
      <c r="T91" s="199"/>
      <c r="AT91" s="200" t="s">
        <v>201</v>
      </c>
      <c r="AU91" s="200" t="s">
        <v>83</v>
      </c>
      <c r="AV91" s="11" t="s">
        <v>83</v>
      </c>
      <c r="AW91" s="11" t="s">
        <v>34</v>
      </c>
      <c r="AX91" s="11" t="s">
        <v>73</v>
      </c>
      <c r="AY91" s="200" t="s">
        <v>169</v>
      </c>
    </row>
    <row r="92" spans="2:65" s="11" customFormat="1" ht="11.25">
      <c r="B92" s="190"/>
      <c r="C92" s="191"/>
      <c r="D92" s="185" t="s">
        <v>201</v>
      </c>
      <c r="E92" s="192" t="s">
        <v>1</v>
      </c>
      <c r="F92" s="193" t="s">
        <v>2864</v>
      </c>
      <c r="G92" s="191"/>
      <c r="H92" s="194">
        <v>13</v>
      </c>
      <c r="I92" s="195"/>
      <c r="J92" s="191"/>
      <c r="K92" s="191"/>
      <c r="L92" s="196"/>
      <c r="M92" s="197"/>
      <c r="N92" s="198"/>
      <c r="O92" s="198"/>
      <c r="P92" s="198"/>
      <c r="Q92" s="198"/>
      <c r="R92" s="198"/>
      <c r="S92" s="198"/>
      <c r="T92" s="199"/>
      <c r="AT92" s="200" t="s">
        <v>201</v>
      </c>
      <c r="AU92" s="200" t="s">
        <v>83</v>
      </c>
      <c r="AV92" s="11" t="s">
        <v>83</v>
      </c>
      <c r="AW92" s="11" t="s">
        <v>34</v>
      </c>
      <c r="AX92" s="11" t="s">
        <v>73</v>
      </c>
      <c r="AY92" s="200" t="s">
        <v>169</v>
      </c>
    </row>
    <row r="93" spans="2:65" s="12" customFormat="1" ht="11.25">
      <c r="B93" s="201"/>
      <c r="C93" s="202"/>
      <c r="D93" s="185" t="s">
        <v>201</v>
      </c>
      <c r="E93" s="203" t="s">
        <v>1</v>
      </c>
      <c r="F93" s="204" t="s">
        <v>212</v>
      </c>
      <c r="G93" s="202"/>
      <c r="H93" s="205">
        <v>16.375</v>
      </c>
      <c r="I93" s="206"/>
      <c r="J93" s="202"/>
      <c r="K93" s="202"/>
      <c r="L93" s="207"/>
      <c r="M93" s="208"/>
      <c r="N93" s="209"/>
      <c r="O93" s="209"/>
      <c r="P93" s="209"/>
      <c r="Q93" s="209"/>
      <c r="R93" s="209"/>
      <c r="S93" s="209"/>
      <c r="T93" s="210"/>
      <c r="AT93" s="211" t="s">
        <v>201</v>
      </c>
      <c r="AU93" s="211" t="s">
        <v>83</v>
      </c>
      <c r="AV93" s="12" t="s">
        <v>199</v>
      </c>
      <c r="AW93" s="12" t="s">
        <v>34</v>
      </c>
      <c r="AX93" s="12" t="s">
        <v>81</v>
      </c>
      <c r="AY93" s="211" t="s">
        <v>169</v>
      </c>
    </row>
    <row r="94" spans="2:65" s="1" customFormat="1" ht="16.5" customHeight="1">
      <c r="B94" s="33"/>
      <c r="C94" s="173" t="s">
        <v>221</v>
      </c>
      <c r="D94" s="173" t="s">
        <v>172</v>
      </c>
      <c r="E94" s="174" t="s">
        <v>287</v>
      </c>
      <c r="F94" s="175" t="s">
        <v>2865</v>
      </c>
      <c r="G94" s="176" t="s">
        <v>208</v>
      </c>
      <c r="H94" s="177">
        <v>95.337999999999994</v>
      </c>
      <c r="I94" s="178"/>
      <c r="J94" s="179">
        <f>ROUND(I94*H94,2)</f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6" t="s">
        <v>81</v>
      </c>
      <c r="BK94" s="184">
        <f>ROUND(I94*H94,2)</f>
        <v>0</v>
      </c>
      <c r="BL94" s="16" t="s">
        <v>199</v>
      </c>
      <c r="BM94" s="16" t="s">
        <v>2866</v>
      </c>
    </row>
    <row r="95" spans="2:65" s="1" customFormat="1" ht="16.5" customHeight="1">
      <c r="B95" s="33"/>
      <c r="C95" s="173" t="s">
        <v>184</v>
      </c>
      <c r="D95" s="173" t="s">
        <v>172</v>
      </c>
      <c r="E95" s="174" t="s">
        <v>218</v>
      </c>
      <c r="F95" s="175" t="s">
        <v>219</v>
      </c>
      <c r="G95" s="176" t="s">
        <v>208</v>
      </c>
      <c r="H95" s="177">
        <v>16.375</v>
      </c>
      <c r="I95" s="178"/>
      <c r="J95" s="179">
        <f>ROUND(I95*H95,2)</f>
        <v>0</v>
      </c>
      <c r="K95" s="175" t="s">
        <v>176</v>
      </c>
      <c r="L95" s="37"/>
      <c r="M95" s="180" t="s">
        <v>1</v>
      </c>
      <c r="N95" s="181" t="s">
        <v>44</v>
      </c>
      <c r="O95" s="59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AR95" s="16" t="s">
        <v>199</v>
      </c>
      <c r="AT95" s="16" t="s">
        <v>172</v>
      </c>
      <c r="AU95" s="16" t="s">
        <v>83</v>
      </c>
      <c r="AY95" s="16" t="s">
        <v>169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6" t="s">
        <v>81</v>
      </c>
      <c r="BK95" s="184">
        <f>ROUND(I95*H95,2)</f>
        <v>0</v>
      </c>
      <c r="BL95" s="16" t="s">
        <v>199</v>
      </c>
      <c r="BM95" s="16" t="s">
        <v>2867</v>
      </c>
    </row>
    <row r="96" spans="2:65" s="1" customFormat="1" ht="16.5" customHeight="1">
      <c r="B96" s="33"/>
      <c r="C96" s="173" t="s">
        <v>199</v>
      </c>
      <c r="D96" s="173" t="s">
        <v>172</v>
      </c>
      <c r="E96" s="174" t="s">
        <v>222</v>
      </c>
      <c r="F96" s="175" t="s">
        <v>223</v>
      </c>
      <c r="G96" s="176" t="s">
        <v>224</v>
      </c>
      <c r="H96" s="177">
        <v>27.838000000000001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2868</v>
      </c>
    </row>
    <row r="97" spans="2:65" s="11" customFormat="1" ht="11.25">
      <c r="B97" s="190"/>
      <c r="C97" s="191"/>
      <c r="D97" s="185" t="s">
        <v>201</v>
      </c>
      <c r="E97" s="192" t="s">
        <v>1</v>
      </c>
      <c r="F97" s="193" t="s">
        <v>2869</v>
      </c>
      <c r="G97" s="191"/>
      <c r="H97" s="194">
        <v>27.838000000000001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201</v>
      </c>
      <c r="AU97" s="200" t="s">
        <v>83</v>
      </c>
      <c r="AV97" s="11" t="s">
        <v>83</v>
      </c>
      <c r="AW97" s="11" t="s">
        <v>34</v>
      </c>
      <c r="AX97" s="11" t="s">
        <v>81</v>
      </c>
      <c r="AY97" s="200" t="s">
        <v>169</v>
      </c>
    </row>
    <row r="98" spans="2:65" s="1" customFormat="1" ht="16.5" customHeight="1">
      <c r="B98" s="33"/>
      <c r="C98" s="173" t="s">
        <v>229</v>
      </c>
      <c r="D98" s="173" t="s">
        <v>172</v>
      </c>
      <c r="E98" s="174" t="s">
        <v>2870</v>
      </c>
      <c r="F98" s="175" t="s">
        <v>2871</v>
      </c>
      <c r="G98" s="176" t="s">
        <v>198</v>
      </c>
      <c r="H98" s="177">
        <v>555</v>
      </c>
      <c r="I98" s="178"/>
      <c r="J98" s="179">
        <f>ROUND(I98*H98,2)</f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199</v>
      </c>
      <c r="BM98" s="16" t="s">
        <v>2872</v>
      </c>
    </row>
    <row r="99" spans="2:65" s="1" customFormat="1" ht="16.5" customHeight="1">
      <c r="B99" s="33"/>
      <c r="C99" s="239" t="s">
        <v>233</v>
      </c>
      <c r="D99" s="239" t="s">
        <v>447</v>
      </c>
      <c r="E99" s="240" t="s">
        <v>2873</v>
      </c>
      <c r="F99" s="241" t="s">
        <v>2874</v>
      </c>
      <c r="G99" s="242" t="s">
        <v>208</v>
      </c>
      <c r="H99" s="243">
        <v>83.25</v>
      </c>
      <c r="I99" s="244"/>
      <c r="J99" s="245">
        <f>ROUND(I99*H99,2)</f>
        <v>0</v>
      </c>
      <c r="K99" s="241" t="s">
        <v>176</v>
      </c>
      <c r="L99" s="246"/>
      <c r="M99" s="247" t="s">
        <v>1</v>
      </c>
      <c r="N99" s="248" t="s">
        <v>44</v>
      </c>
      <c r="O99" s="59"/>
      <c r="P99" s="182">
        <f>O99*H99</f>
        <v>0</v>
      </c>
      <c r="Q99" s="182">
        <v>0.21</v>
      </c>
      <c r="R99" s="182">
        <f>Q99*H99</f>
        <v>17.482499999999998</v>
      </c>
      <c r="S99" s="182">
        <v>0</v>
      </c>
      <c r="T99" s="183">
        <f>S99*H99</f>
        <v>0</v>
      </c>
      <c r="AR99" s="16" t="s">
        <v>233</v>
      </c>
      <c r="AT99" s="16" t="s">
        <v>447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2875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2876</v>
      </c>
      <c r="G100" s="191"/>
      <c r="H100" s="194">
        <v>83.25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173" t="s">
        <v>237</v>
      </c>
      <c r="D101" s="173" t="s">
        <v>172</v>
      </c>
      <c r="E101" s="174" t="s">
        <v>2877</v>
      </c>
      <c r="F101" s="175" t="s">
        <v>2878</v>
      </c>
      <c r="G101" s="176" t="s">
        <v>198</v>
      </c>
      <c r="H101" s="177">
        <v>555</v>
      </c>
      <c r="I101" s="178"/>
      <c r="J101" s="179">
        <f>ROUND(I101*H101,2)</f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2879</v>
      </c>
    </row>
    <row r="102" spans="2:65" s="1" customFormat="1" ht="16.5" customHeight="1">
      <c r="B102" s="33"/>
      <c r="C102" s="239" t="s">
        <v>108</v>
      </c>
      <c r="D102" s="239" t="s">
        <v>447</v>
      </c>
      <c r="E102" s="240" t="s">
        <v>2880</v>
      </c>
      <c r="F102" s="241" t="s">
        <v>2881</v>
      </c>
      <c r="G102" s="242" t="s">
        <v>2646</v>
      </c>
      <c r="H102" s="243">
        <v>8.3249999999999993</v>
      </c>
      <c r="I102" s="244"/>
      <c r="J102" s="245">
        <f>ROUND(I102*H102,2)</f>
        <v>0</v>
      </c>
      <c r="K102" s="241" t="s">
        <v>176</v>
      </c>
      <c r="L102" s="246"/>
      <c r="M102" s="247" t="s">
        <v>1</v>
      </c>
      <c r="N102" s="248" t="s">
        <v>44</v>
      </c>
      <c r="O102" s="59"/>
      <c r="P102" s="182">
        <f>O102*H102</f>
        <v>0</v>
      </c>
      <c r="Q102" s="182">
        <v>1E-3</v>
      </c>
      <c r="R102" s="182">
        <f>Q102*H102</f>
        <v>8.3249999999999991E-3</v>
      </c>
      <c r="S102" s="182">
        <v>0</v>
      </c>
      <c r="T102" s="183">
        <f>S102*H102</f>
        <v>0</v>
      </c>
      <c r="AR102" s="16" t="s">
        <v>233</v>
      </c>
      <c r="AT102" s="16" t="s">
        <v>447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2882</v>
      </c>
    </row>
    <row r="103" spans="2:65" s="11" customFormat="1" ht="11.25">
      <c r="B103" s="190"/>
      <c r="C103" s="191"/>
      <c r="D103" s="185" t="s">
        <v>201</v>
      </c>
      <c r="E103" s="191"/>
      <c r="F103" s="193" t="s">
        <v>2883</v>
      </c>
      <c r="G103" s="191"/>
      <c r="H103" s="194">
        <v>8.3249999999999993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201</v>
      </c>
      <c r="AU103" s="200" t="s">
        <v>83</v>
      </c>
      <c r="AV103" s="11" t="s">
        <v>83</v>
      </c>
      <c r="AW103" s="11" t="s">
        <v>4</v>
      </c>
      <c r="AX103" s="11" t="s">
        <v>81</v>
      </c>
      <c r="AY103" s="200" t="s">
        <v>169</v>
      </c>
    </row>
    <row r="104" spans="2:65" s="1" customFormat="1" ht="16.5" customHeight="1">
      <c r="B104" s="33"/>
      <c r="C104" s="173" t="s">
        <v>111</v>
      </c>
      <c r="D104" s="173" t="s">
        <v>172</v>
      </c>
      <c r="E104" s="174" t="s">
        <v>2884</v>
      </c>
      <c r="F104" s="175" t="s">
        <v>2885</v>
      </c>
      <c r="G104" s="176" t="s">
        <v>444</v>
      </c>
      <c r="H104" s="177">
        <v>27</v>
      </c>
      <c r="I104" s="178"/>
      <c r="J104" s="179">
        <f>ROUND(I104*H104,2)</f>
        <v>0</v>
      </c>
      <c r="K104" s="175" t="s">
        <v>176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2886</v>
      </c>
    </row>
    <row r="105" spans="2:65" s="1" customFormat="1" ht="16.5" customHeight="1">
      <c r="B105" s="33"/>
      <c r="C105" s="239" t="s">
        <v>114</v>
      </c>
      <c r="D105" s="239" t="s">
        <v>447</v>
      </c>
      <c r="E105" s="240" t="s">
        <v>2887</v>
      </c>
      <c r="F105" s="241" t="s">
        <v>2888</v>
      </c>
      <c r="G105" s="242" t="s">
        <v>208</v>
      </c>
      <c r="H105" s="243">
        <v>1.6879999999999999</v>
      </c>
      <c r="I105" s="244"/>
      <c r="J105" s="245">
        <f>ROUND(I105*H105,2)</f>
        <v>0</v>
      </c>
      <c r="K105" s="241" t="s">
        <v>176</v>
      </c>
      <c r="L105" s="246"/>
      <c r="M105" s="247" t="s">
        <v>1</v>
      </c>
      <c r="N105" s="248" t="s">
        <v>44</v>
      </c>
      <c r="O105" s="59"/>
      <c r="P105" s="182">
        <f>O105*H105</f>
        <v>0</v>
      </c>
      <c r="Q105" s="182">
        <v>0.22</v>
      </c>
      <c r="R105" s="182">
        <f>Q105*H105</f>
        <v>0.37135999999999997</v>
      </c>
      <c r="S105" s="182">
        <v>0</v>
      </c>
      <c r="T105" s="183">
        <f>S105*H105</f>
        <v>0</v>
      </c>
      <c r="AR105" s="16" t="s">
        <v>233</v>
      </c>
      <c r="AT105" s="16" t="s">
        <v>447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199</v>
      </c>
      <c r="BM105" s="16" t="s">
        <v>2889</v>
      </c>
    </row>
    <row r="106" spans="2:65" s="11" customFormat="1" ht="11.25">
      <c r="B106" s="190"/>
      <c r="C106" s="191"/>
      <c r="D106" s="185" t="s">
        <v>201</v>
      </c>
      <c r="E106" s="192" t="s">
        <v>1</v>
      </c>
      <c r="F106" s="193" t="s">
        <v>2890</v>
      </c>
      <c r="G106" s="191"/>
      <c r="H106" s="194">
        <v>1.6879999999999999</v>
      </c>
      <c r="I106" s="195"/>
      <c r="J106" s="191"/>
      <c r="K106" s="191"/>
      <c r="L106" s="196"/>
      <c r="M106" s="197"/>
      <c r="N106" s="198"/>
      <c r="O106" s="198"/>
      <c r="P106" s="198"/>
      <c r="Q106" s="198"/>
      <c r="R106" s="198"/>
      <c r="S106" s="198"/>
      <c r="T106" s="199"/>
      <c r="AT106" s="200" t="s">
        <v>201</v>
      </c>
      <c r="AU106" s="200" t="s">
        <v>83</v>
      </c>
      <c r="AV106" s="11" t="s">
        <v>83</v>
      </c>
      <c r="AW106" s="11" t="s">
        <v>34</v>
      </c>
      <c r="AX106" s="11" t="s">
        <v>81</v>
      </c>
      <c r="AY106" s="200" t="s">
        <v>169</v>
      </c>
    </row>
    <row r="107" spans="2:65" s="1" customFormat="1" ht="16.5" customHeight="1">
      <c r="B107" s="33"/>
      <c r="C107" s="173" t="s">
        <v>117</v>
      </c>
      <c r="D107" s="173" t="s">
        <v>172</v>
      </c>
      <c r="E107" s="174" t="s">
        <v>2891</v>
      </c>
      <c r="F107" s="175" t="s">
        <v>2892</v>
      </c>
      <c r="G107" s="176" t="s">
        <v>444</v>
      </c>
      <c r="H107" s="177">
        <v>13</v>
      </c>
      <c r="I107" s="178"/>
      <c r="J107" s="179">
        <f>ROUND(I107*H107,2)</f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AR107" s="16" t="s">
        <v>199</v>
      </c>
      <c r="AT107" s="16" t="s">
        <v>172</v>
      </c>
      <c r="AU107" s="16" t="s">
        <v>83</v>
      </c>
      <c r="AY107" s="16" t="s">
        <v>169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6" t="s">
        <v>81</v>
      </c>
      <c r="BK107" s="184">
        <f>ROUND(I107*H107,2)</f>
        <v>0</v>
      </c>
      <c r="BL107" s="16" t="s">
        <v>199</v>
      </c>
      <c r="BM107" s="16" t="s">
        <v>2893</v>
      </c>
    </row>
    <row r="108" spans="2:65" s="1" customFormat="1" ht="16.5" customHeight="1">
      <c r="B108" s="33"/>
      <c r="C108" s="239" t="s">
        <v>120</v>
      </c>
      <c r="D108" s="239" t="s">
        <v>447</v>
      </c>
      <c r="E108" s="240" t="s">
        <v>2887</v>
      </c>
      <c r="F108" s="241" t="s">
        <v>2888</v>
      </c>
      <c r="G108" s="242" t="s">
        <v>208</v>
      </c>
      <c r="H108" s="243">
        <v>10.4</v>
      </c>
      <c r="I108" s="244"/>
      <c r="J108" s="245">
        <f>ROUND(I108*H108,2)</f>
        <v>0</v>
      </c>
      <c r="K108" s="241" t="s">
        <v>176</v>
      </c>
      <c r="L108" s="246"/>
      <c r="M108" s="247" t="s">
        <v>1</v>
      </c>
      <c r="N108" s="248" t="s">
        <v>44</v>
      </c>
      <c r="O108" s="59"/>
      <c r="P108" s="182">
        <f>O108*H108</f>
        <v>0</v>
      </c>
      <c r="Q108" s="182">
        <v>0.22</v>
      </c>
      <c r="R108" s="182">
        <f>Q108*H108</f>
        <v>2.2880000000000003</v>
      </c>
      <c r="S108" s="182">
        <v>0</v>
      </c>
      <c r="T108" s="183">
        <f>S108*H108</f>
        <v>0</v>
      </c>
      <c r="AR108" s="16" t="s">
        <v>233</v>
      </c>
      <c r="AT108" s="16" t="s">
        <v>447</v>
      </c>
      <c r="AU108" s="16" t="s">
        <v>83</v>
      </c>
      <c r="AY108" s="16" t="s">
        <v>169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81</v>
      </c>
      <c r="BK108" s="184">
        <f>ROUND(I108*H108,2)</f>
        <v>0</v>
      </c>
      <c r="BL108" s="16" t="s">
        <v>199</v>
      </c>
      <c r="BM108" s="16" t="s">
        <v>2894</v>
      </c>
    </row>
    <row r="109" spans="2:65" s="11" customFormat="1" ht="11.25">
      <c r="B109" s="190"/>
      <c r="C109" s="191"/>
      <c r="D109" s="185" t="s">
        <v>201</v>
      </c>
      <c r="E109" s="192" t="s">
        <v>1</v>
      </c>
      <c r="F109" s="193" t="s">
        <v>2895</v>
      </c>
      <c r="G109" s="191"/>
      <c r="H109" s="194">
        <v>10.4</v>
      </c>
      <c r="I109" s="195"/>
      <c r="J109" s="191"/>
      <c r="K109" s="191"/>
      <c r="L109" s="196"/>
      <c r="M109" s="197"/>
      <c r="N109" s="198"/>
      <c r="O109" s="198"/>
      <c r="P109" s="198"/>
      <c r="Q109" s="198"/>
      <c r="R109" s="198"/>
      <c r="S109" s="198"/>
      <c r="T109" s="199"/>
      <c r="AT109" s="200" t="s">
        <v>201</v>
      </c>
      <c r="AU109" s="200" t="s">
        <v>83</v>
      </c>
      <c r="AV109" s="11" t="s">
        <v>83</v>
      </c>
      <c r="AW109" s="11" t="s">
        <v>34</v>
      </c>
      <c r="AX109" s="11" t="s">
        <v>81</v>
      </c>
      <c r="AY109" s="200" t="s">
        <v>169</v>
      </c>
    </row>
    <row r="110" spans="2:65" s="1" customFormat="1" ht="16.5" customHeight="1">
      <c r="B110" s="33"/>
      <c r="C110" s="173" t="s">
        <v>8</v>
      </c>
      <c r="D110" s="173" t="s">
        <v>172</v>
      </c>
      <c r="E110" s="174" t="s">
        <v>2896</v>
      </c>
      <c r="F110" s="175" t="s">
        <v>2897</v>
      </c>
      <c r="G110" s="176" t="s">
        <v>444</v>
      </c>
      <c r="H110" s="177">
        <v>13</v>
      </c>
      <c r="I110" s="178"/>
      <c r="J110" s="179">
        <f t="shared" ref="J110:J117" si="0">ROUND(I110*H110,2)</f>
        <v>0</v>
      </c>
      <c r="K110" s="175" t="s">
        <v>176</v>
      </c>
      <c r="L110" s="37"/>
      <c r="M110" s="180" t="s">
        <v>1</v>
      </c>
      <c r="N110" s="181" t="s">
        <v>44</v>
      </c>
      <c r="O110" s="59"/>
      <c r="P110" s="182">
        <f t="shared" ref="P110:P117" si="1">O110*H110</f>
        <v>0</v>
      </c>
      <c r="Q110" s="182">
        <v>0</v>
      </c>
      <c r="R110" s="182">
        <f t="shared" ref="R110:R117" si="2">Q110*H110</f>
        <v>0</v>
      </c>
      <c r="S110" s="182">
        <v>0</v>
      </c>
      <c r="T110" s="183">
        <f t="shared" ref="T110:T117" si="3">S110*H110</f>
        <v>0</v>
      </c>
      <c r="AR110" s="16" t="s">
        <v>199</v>
      </c>
      <c r="AT110" s="16" t="s">
        <v>172</v>
      </c>
      <c r="AU110" s="16" t="s">
        <v>83</v>
      </c>
      <c r="AY110" s="16" t="s">
        <v>169</v>
      </c>
      <c r="BE110" s="184">
        <f t="shared" ref="BE110:BE117" si="4">IF(N110="základní",J110,0)</f>
        <v>0</v>
      </c>
      <c r="BF110" s="184">
        <f t="shared" ref="BF110:BF117" si="5">IF(N110="snížená",J110,0)</f>
        <v>0</v>
      </c>
      <c r="BG110" s="184">
        <f t="shared" ref="BG110:BG117" si="6">IF(N110="zákl. přenesená",J110,0)</f>
        <v>0</v>
      </c>
      <c r="BH110" s="184">
        <f t="shared" ref="BH110:BH117" si="7">IF(N110="sníž. přenesená",J110,0)</f>
        <v>0</v>
      </c>
      <c r="BI110" s="184">
        <f t="shared" ref="BI110:BI117" si="8">IF(N110="nulová",J110,0)</f>
        <v>0</v>
      </c>
      <c r="BJ110" s="16" t="s">
        <v>81</v>
      </c>
      <c r="BK110" s="184">
        <f t="shared" ref="BK110:BK117" si="9">ROUND(I110*H110,2)</f>
        <v>0</v>
      </c>
      <c r="BL110" s="16" t="s">
        <v>199</v>
      </c>
      <c r="BM110" s="16" t="s">
        <v>2898</v>
      </c>
    </row>
    <row r="111" spans="2:65" s="1" customFormat="1" ht="16.5" customHeight="1">
      <c r="B111" s="33"/>
      <c r="C111" s="239" t="s">
        <v>125</v>
      </c>
      <c r="D111" s="239" t="s">
        <v>447</v>
      </c>
      <c r="E111" s="240" t="s">
        <v>2899</v>
      </c>
      <c r="F111" s="241" t="s">
        <v>2900</v>
      </c>
      <c r="G111" s="242" t="s">
        <v>444</v>
      </c>
      <c r="H111" s="243">
        <v>11</v>
      </c>
      <c r="I111" s="244"/>
      <c r="J111" s="245">
        <f t="shared" si="0"/>
        <v>0</v>
      </c>
      <c r="K111" s="241" t="s">
        <v>1</v>
      </c>
      <c r="L111" s="246"/>
      <c r="M111" s="247" t="s">
        <v>1</v>
      </c>
      <c r="N111" s="248" t="s">
        <v>44</v>
      </c>
      <c r="O111" s="59"/>
      <c r="P111" s="182">
        <f t="shared" si="1"/>
        <v>0</v>
      </c>
      <c r="Q111" s="182">
        <v>2E-3</v>
      </c>
      <c r="R111" s="182">
        <f t="shared" si="2"/>
        <v>2.1999999999999999E-2</v>
      </c>
      <c r="S111" s="182">
        <v>0</v>
      </c>
      <c r="T111" s="183">
        <f t="shared" si="3"/>
        <v>0</v>
      </c>
      <c r="AR111" s="16" t="s">
        <v>233</v>
      </c>
      <c r="AT111" s="16" t="s">
        <v>447</v>
      </c>
      <c r="AU111" s="16" t="s">
        <v>83</v>
      </c>
      <c r="AY111" s="16" t="s">
        <v>169</v>
      </c>
      <c r="BE111" s="184">
        <f t="shared" si="4"/>
        <v>0</v>
      </c>
      <c r="BF111" s="184">
        <f t="shared" si="5"/>
        <v>0</v>
      </c>
      <c r="BG111" s="184">
        <f t="shared" si="6"/>
        <v>0</v>
      </c>
      <c r="BH111" s="184">
        <f t="shared" si="7"/>
        <v>0</v>
      </c>
      <c r="BI111" s="184">
        <f t="shared" si="8"/>
        <v>0</v>
      </c>
      <c r="BJ111" s="16" t="s">
        <v>81</v>
      </c>
      <c r="BK111" s="184">
        <f t="shared" si="9"/>
        <v>0</v>
      </c>
      <c r="BL111" s="16" t="s">
        <v>199</v>
      </c>
      <c r="BM111" s="16" t="s">
        <v>2901</v>
      </c>
    </row>
    <row r="112" spans="2:65" s="1" customFormat="1" ht="16.5" customHeight="1">
      <c r="B112" s="33"/>
      <c r="C112" s="239" t="s">
        <v>128</v>
      </c>
      <c r="D112" s="239" t="s">
        <v>447</v>
      </c>
      <c r="E112" s="240" t="s">
        <v>2902</v>
      </c>
      <c r="F112" s="241" t="s">
        <v>2903</v>
      </c>
      <c r="G112" s="242" t="s">
        <v>444</v>
      </c>
      <c r="H112" s="243">
        <v>2</v>
      </c>
      <c r="I112" s="244"/>
      <c r="J112" s="245">
        <f t="shared" si="0"/>
        <v>0</v>
      </c>
      <c r="K112" s="241" t="s">
        <v>1</v>
      </c>
      <c r="L112" s="246"/>
      <c r="M112" s="247" t="s">
        <v>1</v>
      </c>
      <c r="N112" s="248" t="s">
        <v>44</v>
      </c>
      <c r="O112" s="59"/>
      <c r="P112" s="182">
        <f t="shared" si="1"/>
        <v>0</v>
      </c>
      <c r="Q112" s="182">
        <v>2E-3</v>
      </c>
      <c r="R112" s="182">
        <f t="shared" si="2"/>
        <v>4.0000000000000001E-3</v>
      </c>
      <c r="S112" s="182">
        <v>0</v>
      </c>
      <c r="T112" s="183">
        <f t="shared" si="3"/>
        <v>0</v>
      </c>
      <c r="AR112" s="16" t="s">
        <v>233</v>
      </c>
      <c r="AT112" s="16" t="s">
        <v>447</v>
      </c>
      <c r="AU112" s="16" t="s">
        <v>83</v>
      </c>
      <c r="AY112" s="16" t="s">
        <v>169</v>
      </c>
      <c r="BE112" s="184">
        <f t="shared" si="4"/>
        <v>0</v>
      </c>
      <c r="BF112" s="184">
        <f t="shared" si="5"/>
        <v>0</v>
      </c>
      <c r="BG112" s="184">
        <f t="shared" si="6"/>
        <v>0</v>
      </c>
      <c r="BH112" s="184">
        <f t="shared" si="7"/>
        <v>0</v>
      </c>
      <c r="BI112" s="184">
        <f t="shared" si="8"/>
        <v>0</v>
      </c>
      <c r="BJ112" s="16" t="s">
        <v>81</v>
      </c>
      <c r="BK112" s="184">
        <f t="shared" si="9"/>
        <v>0</v>
      </c>
      <c r="BL112" s="16" t="s">
        <v>199</v>
      </c>
      <c r="BM112" s="16" t="s">
        <v>2904</v>
      </c>
    </row>
    <row r="113" spans="2:65" s="1" customFormat="1" ht="16.5" customHeight="1">
      <c r="B113" s="33"/>
      <c r="C113" s="173" t="s">
        <v>131</v>
      </c>
      <c r="D113" s="173" t="s">
        <v>172</v>
      </c>
      <c r="E113" s="174" t="s">
        <v>2905</v>
      </c>
      <c r="F113" s="175" t="s">
        <v>2906</v>
      </c>
      <c r="G113" s="176" t="s">
        <v>444</v>
      </c>
      <c r="H113" s="177">
        <v>27</v>
      </c>
      <c r="I113" s="178"/>
      <c r="J113" s="179">
        <f t="shared" si="0"/>
        <v>0</v>
      </c>
      <c r="K113" s="175" t="s">
        <v>1</v>
      </c>
      <c r="L113" s="37"/>
      <c r="M113" s="180" t="s">
        <v>1</v>
      </c>
      <c r="N113" s="181" t="s">
        <v>44</v>
      </c>
      <c r="O113" s="59"/>
      <c r="P113" s="182">
        <f t="shared" si="1"/>
        <v>0</v>
      </c>
      <c r="Q113" s="182">
        <v>0</v>
      </c>
      <c r="R113" s="182">
        <f t="shared" si="2"/>
        <v>0</v>
      </c>
      <c r="S113" s="182">
        <v>0</v>
      </c>
      <c r="T113" s="183">
        <f t="shared" si="3"/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 t="shared" si="4"/>
        <v>0</v>
      </c>
      <c r="BF113" s="184">
        <f t="shared" si="5"/>
        <v>0</v>
      </c>
      <c r="BG113" s="184">
        <f t="shared" si="6"/>
        <v>0</v>
      </c>
      <c r="BH113" s="184">
        <f t="shared" si="7"/>
        <v>0</v>
      </c>
      <c r="BI113" s="184">
        <f t="shared" si="8"/>
        <v>0</v>
      </c>
      <c r="BJ113" s="16" t="s">
        <v>81</v>
      </c>
      <c r="BK113" s="184">
        <f t="shared" si="9"/>
        <v>0</v>
      </c>
      <c r="BL113" s="16" t="s">
        <v>199</v>
      </c>
      <c r="BM113" s="16" t="s">
        <v>2907</v>
      </c>
    </row>
    <row r="114" spans="2:65" s="1" customFormat="1" ht="16.5" customHeight="1">
      <c r="B114" s="33"/>
      <c r="C114" s="239" t="s">
        <v>134</v>
      </c>
      <c r="D114" s="239" t="s">
        <v>447</v>
      </c>
      <c r="E114" s="240" t="s">
        <v>2908</v>
      </c>
      <c r="F114" s="241" t="s">
        <v>2909</v>
      </c>
      <c r="G114" s="242" t="s">
        <v>444</v>
      </c>
      <c r="H114" s="243">
        <v>17</v>
      </c>
      <c r="I114" s="244"/>
      <c r="J114" s="245">
        <f t="shared" si="0"/>
        <v>0</v>
      </c>
      <c r="K114" s="241" t="s">
        <v>1</v>
      </c>
      <c r="L114" s="246"/>
      <c r="M114" s="247" t="s">
        <v>1</v>
      </c>
      <c r="N114" s="248" t="s">
        <v>44</v>
      </c>
      <c r="O114" s="59"/>
      <c r="P114" s="182">
        <f t="shared" si="1"/>
        <v>0</v>
      </c>
      <c r="Q114" s="182">
        <v>2E-3</v>
      </c>
      <c r="R114" s="182">
        <f t="shared" si="2"/>
        <v>3.4000000000000002E-2</v>
      </c>
      <c r="S114" s="182">
        <v>0</v>
      </c>
      <c r="T114" s="183">
        <f t="shared" si="3"/>
        <v>0</v>
      </c>
      <c r="AR114" s="16" t="s">
        <v>233</v>
      </c>
      <c r="AT114" s="16" t="s">
        <v>447</v>
      </c>
      <c r="AU114" s="16" t="s">
        <v>83</v>
      </c>
      <c r="AY114" s="16" t="s">
        <v>169</v>
      </c>
      <c r="BE114" s="184">
        <f t="shared" si="4"/>
        <v>0</v>
      </c>
      <c r="BF114" s="184">
        <f t="shared" si="5"/>
        <v>0</v>
      </c>
      <c r="BG114" s="184">
        <f t="shared" si="6"/>
        <v>0</v>
      </c>
      <c r="BH114" s="184">
        <f t="shared" si="7"/>
        <v>0</v>
      </c>
      <c r="BI114" s="184">
        <f t="shared" si="8"/>
        <v>0</v>
      </c>
      <c r="BJ114" s="16" t="s">
        <v>81</v>
      </c>
      <c r="BK114" s="184">
        <f t="shared" si="9"/>
        <v>0</v>
      </c>
      <c r="BL114" s="16" t="s">
        <v>199</v>
      </c>
      <c r="BM114" s="16" t="s">
        <v>2910</v>
      </c>
    </row>
    <row r="115" spans="2:65" s="1" customFormat="1" ht="16.5" customHeight="1">
      <c r="B115" s="33"/>
      <c r="C115" s="239" t="s">
        <v>137</v>
      </c>
      <c r="D115" s="239" t="s">
        <v>447</v>
      </c>
      <c r="E115" s="240" t="s">
        <v>2911</v>
      </c>
      <c r="F115" s="241" t="s">
        <v>2912</v>
      </c>
      <c r="G115" s="242" t="s">
        <v>444</v>
      </c>
      <c r="H115" s="243">
        <v>10</v>
      </c>
      <c r="I115" s="244"/>
      <c r="J115" s="245">
        <f t="shared" si="0"/>
        <v>0</v>
      </c>
      <c r="K115" s="241" t="s">
        <v>1</v>
      </c>
      <c r="L115" s="246"/>
      <c r="M115" s="247" t="s">
        <v>1</v>
      </c>
      <c r="N115" s="248" t="s">
        <v>44</v>
      </c>
      <c r="O115" s="59"/>
      <c r="P115" s="182">
        <f t="shared" si="1"/>
        <v>0</v>
      </c>
      <c r="Q115" s="182">
        <v>2E-3</v>
      </c>
      <c r="R115" s="182">
        <f t="shared" si="2"/>
        <v>0.02</v>
      </c>
      <c r="S115" s="182">
        <v>0</v>
      </c>
      <c r="T115" s="183">
        <f t="shared" si="3"/>
        <v>0</v>
      </c>
      <c r="AR115" s="16" t="s">
        <v>233</v>
      </c>
      <c r="AT115" s="16" t="s">
        <v>447</v>
      </c>
      <c r="AU115" s="16" t="s">
        <v>83</v>
      </c>
      <c r="AY115" s="16" t="s">
        <v>169</v>
      </c>
      <c r="BE115" s="184">
        <f t="shared" si="4"/>
        <v>0</v>
      </c>
      <c r="BF115" s="184">
        <f t="shared" si="5"/>
        <v>0</v>
      </c>
      <c r="BG115" s="184">
        <f t="shared" si="6"/>
        <v>0</v>
      </c>
      <c r="BH115" s="184">
        <f t="shared" si="7"/>
        <v>0</v>
      </c>
      <c r="BI115" s="184">
        <f t="shared" si="8"/>
        <v>0</v>
      </c>
      <c r="BJ115" s="16" t="s">
        <v>81</v>
      </c>
      <c r="BK115" s="184">
        <f t="shared" si="9"/>
        <v>0</v>
      </c>
      <c r="BL115" s="16" t="s">
        <v>199</v>
      </c>
      <c r="BM115" s="16" t="s">
        <v>2913</v>
      </c>
    </row>
    <row r="116" spans="2:65" s="1" customFormat="1" ht="16.5" customHeight="1">
      <c r="B116" s="33"/>
      <c r="C116" s="173" t="s">
        <v>7</v>
      </c>
      <c r="D116" s="173" t="s">
        <v>172</v>
      </c>
      <c r="E116" s="174" t="s">
        <v>2914</v>
      </c>
      <c r="F116" s="175" t="s">
        <v>2915</v>
      </c>
      <c r="G116" s="176" t="s">
        <v>198</v>
      </c>
      <c r="H116" s="177">
        <v>84</v>
      </c>
      <c r="I116" s="178"/>
      <c r="J116" s="179">
        <f t="shared" si="0"/>
        <v>0</v>
      </c>
      <c r="K116" s="175" t="s">
        <v>176</v>
      </c>
      <c r="L116" s="37"/>
      <c r="M116" s="180" t="s">
        <v>1</v>
      </c>
      <c r="N116" s="181" t="s">
        <v>44</v>
      </c>
      <c r="O116" s="59"/>
      <c r="P116" s="182">
        <f t="shared" si="1"/>
        <v>0</v>
      </c>
      <c r="Q116" s="182">
        <v>0</v>
      </c>
      <c r="R116" s="182">
        <f t="shared" si="2"/>
        <v>0</v>
      </c>
      <c r="S116" s="182">
        <v>0</v>
      </c>
      <c r="T116" s="183">
        <f t="shared" si="3"/>
        <v>0</v>
      </c>
      <c r="AR116" s="16" t="s">
        <v>199</v>
      </c>
      <c r="AT116" s="16" t="s">
        <v>172</v>
      </c>
      <c r="AU116" s="16" t="s">
        <v>83</v>
      </c>
      <c r="AY116" s="16" t="s">
        <v>169</v>
      </c>
      <c r="BE116" s="184">
        <f t="shared" si="4"/>
        <v>0</v>
      </c>
      <c r="BF116" s="184">
        <f t="shared" si="5"/>
        <v>0</v>
      </c>
      <c r="BG116" s="184">
        <f t="shared" si="6"/>
        <v>0</v>
      </c>
      <c r="BH116" s="184">
        <f t="shared" si="7"/>
        <v>0</v>
      </c>
      <c r="BI116" s="184">
        <f t="shared" si="8"/>
        <v>0</v>
      </c>
      <c r="BJ116" s="16" t="s">
        <v>81</v>
      </c>
      <c r="BK116" s="184">
        <f t="shared" si="9"/>
        <v>0</v>
      </c>
      <c r="BL116" s="16" t="s">
        <v>199</v>
      </c>
      <c r="BM116" s="16" t="s">
        <v>2916</v>
      </c>
    </row>
    <row r="117" spans="2:65" s="1" customFormat="1" ht="16.5" customHeight="1">
      <c r="B117" s="33"/>
      <c r="C117" s="239" t="s">
        <v>375</v>
      </c>
      <c r="D117" s="239" t="s">
        <v>447</v>
      </c>
      <c r="E117" s="240" t="s">
        <v>2917</v>
      </c>
      <c r="F117" s="241" t="s">
        <v>2918</v>
      </c>
      <c r="G117" s="242" t="s">
        <v>224</v>
      </c>
      <c r="H117" s="243">
        <v>21</v>
      </c>
      <c r="I117" s="244"/>
      <c r="J117" s="245">
        <f t="shared" si="0"/>
        <v>0</v>
      </c>
      <c r="K117" s="241" t="s">
        <v>176</v>
      </c>
      <c r="L117" s="246"/>
      <c r="M117" s="247" t="s">
        <v>1</v>
      </c>
      <c r="N117" s="248" t="s">
        <v>44</v>
      </c>
      <c r="O117" s="59"/>
      <c r="P117" s="182">
        <f t="shared" si="1"/>
        <v>0</v>
      </c>
      <c r="Q117" s="182">
        <v>1</v>
      </c>
      <c r="R117" s="182">
        <f t="shared" si="2"/>
        <v>21</v>
      </c>
      <c r="S117" s="182">
        <v>0</v>
      </c>
      <c r="T117" s="183">
        <f t="shared" si="3"/>
        <v>0</v>
      </c>
      <c r="AR117" s="16" t="s">
        <v>233</v>
      </c>
      <c r="AT117" s="16" t="s">
        <v>447</v>
      </c>
      <c r="AU117" s="16" t="s">
        <v>83</v>
      </c>
      <c r="AY117" s="16" t="s">
        <v>169</v>
      </c>
      <c r="BE117" s="184">
        <f t="shared" si="4"/>
        <v>0</v>
      </c>
      <c r="BF117" s="184">
        <f t="shared" si="5"/>
        <v>0</v>
      </c>
      <c r="BG117" s="184">
        <f t="shared" si="6"/>
        <v>0</v>
      </c>
      <c r="BH117" s="184">
        <f t="shared" si="7"/>
        <v>0</v>
      </c>
      <c r="BI117" s="184">
        <f t="shared" si="8"/>
        <v>0</v>
      </c>
      <c r="BJ117" s="16" t="s">
        <v>81</v>
      </c>
      <c r="BK117" s="184">
        <f t="shared" si="9"/>
        <v>0</v>
      </c>
      <c r="BL117" s="16" t="s">
        <v>199</v>
      </c>
      <c r="BM117" s="16" t="s">
        <v>2919</v>
      </c>
    </row>
    <row r="118" spans="2:65" s="11" customFormat="1" ht="11.25">
      <c r="B118" s="190"/>
      <c r="C118" s="191"/>
      <c r="D118" s="185" t="s">
        <v>201</v>
      </c>
      <c r="E118" s="191"/>
      <c r="F118" s="193" t="s">
        <v>2920</v>
      </c>
      <c r="G118" s="191"/>
      <c r="H118" s="194">
        <v>21</v>
      </c>
      <c r="I118" s="195"/>
      <c r="J118" s="191"/>
      <c r="K118" s="191"/>
      <c r="L118" s="196"/>
      <c r="M118" s="197"/>
      <c r="N118" s="198"/>
      <c r="O118" s="198"/>
      <c r="P118" s="198"/>
      <c r="Q118" s="198"/>
      <c r="R118" s="198"/>
      <c r="S118" s="198"/>
      <c r="T118" s="199"/>
      <c r="AT118" s="200" t="s">
        <v>201</v>
      </c>
      <c r="AU118" s="200" t="s">
        <v>83</v>
      </c>
      <c r="AV118" s="11" t="s">
        <v>83</v>
      </c>
      <c r="AW118" s="11" t="s">
        <v>4</v>
      </c>
      <c r="AX118" s="11" t="s">
        <v>81</v>
      </c>
      <c r="AY118" s="200" t="s">
        <v>169</v>
      </c>
    </row>
    <row r="119" spans="2:65" s="1" customFormat="1" ht="16.5" customHeight="1">
      <c r="B119" s="33"/>
      <c r="C119" s="173" t="s">
        <v>379</v>
      </c>
      <c r="D119" s="173" t="s">
        <v>172</v>
      </c>
      <c r="E119" s="174" t="s">
        <v>2921</v>
      </c>
      <c r="F119" s="175" t="s">
        <v>2922</v>
      </c>
      <c r="G119" s="176" t="s">
        <v>444</v>
      </c>
      <c r="H119" s="177">
        <v>7</v>
      </c>
      <c r="I119" s="178"/>
      <c r="J119" s="179">
        <f>ROUND(I119*H119,2)</f>
        <v>0</v>
      </c>
      <c r="K119" s="175" t="s">
        <v>1</v>
      </c>
      <c r="L119" s="37"/>
      <c r="M119" s="180" t="s">
        <v>1</v>
      </c>
      <c r="N119" s="181" t="s">
        <v>44</v>
      </c>
      <c r="O119" s="59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AR119" s="16" t="s">
        <v>199</v>
      </c>
      <c r="AT119" s="16" t="s">
        <v>172</v>
      </c>
      <c r="AU119" s="16" t="s">
        <v>83</v>
      </c>
      <c r="AY119" s="16" t="s">
        <v>169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6" t="s">
        <v>81</v>
      </c>
      <c r="BK119" s="184">
        <f>ROUND(I119*H119,2)</f>
        <v>0</v>
      </c>
      <c r="BL119" s="16" t="s">
        <v>199</v>
      </c>
      <c r="BM119" s="16" t="s">
        <v>2923</v>
      </c>
    </row>
    <row r="120" spans="2:65" s="1" customFormat="1" ht="16.5" customHeight="1">
      <c r="B120" s="33"/>
      <c r="C120" s="173" t="s">
        <v>383</v>
      </c>
      <c r="D120" s="173" t="s">
        <v>172</v>
      </c>
      <c r="E120" s="174" t="s">
        <v>2924</v>
      </c>
      <c r="F120" s="175" t="s">
        <v>2925</v>
      </c>
      <c r="G120" s="176" t="s">
        <v>444</v>
      </c>
      <c r="H120" s="177">
        <v>6</v>
      </c>
      <c r="I120" s="178"/>
      <c r="J120" s="179">
        <f>ROUND(I120*H120,2)</f>
        <v>0</v>
      </c>
      <c r="K120" s="175" t="s">
        <v>1</v>
      </c>
      <c r="L120" s="37"/>
      <c r="M120" s="180" t="s">
        <v>1</v>
      </c>
      <c r="N120" s="181" t="s">
        <v>44</v>
      </c>
      <c r="O120" s="59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AR120" s="16" t="s">
        <v>199</v>
      </c>
      <c r="AT120" s="16" t="s">
        <v>172</v>
      </c>
      <c r="AU120" s="16" t="s">
        <v>83</v>
      </c>
      <c r="AY120" s="16" t="s">
        <v>169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81</v>
      </c>
      <c r="BK120" s="184">
        <f>ROUND(I120*H120,2)</f>
        <v>0</v>
      </c>
      <c r="BL120" s="16" t="s">
        <v>199</v>
      </c>
      <c r="BM120" s="16" t="s">
        <v>2926</v>
      </c>
    </row>
    <row r="121" spans="2:65" s="1" customFormat="1" ht="16.5" customHeight="1">
      <c r="B121" s="33"/>
      <c r="C121" s="173" t="s">
        <v>400</v>
      </c>
      <c r="D121" s="173" t="s">
        <v>172</v>
      </c>
      <c r="E121" s="174" t="s">
        <v>2927</v>
      </c>
      <c r="F121" s="175" t="s">
        <v>2928</v>
      </c>
      <c r="G121" s="176" t="s">
        <v>444</v>
      </c>
      <c r="H121" s="177">
        <v>13</v>
      </c>
      <c r="I121" s="178"/>
      <c r="J121" s="179">
        <f>ROUND(I121*H121,2)</f>
        <v>0</v>
      </c>
      <c r="K121" s="175" t="s">
        <v>1</v>
      </c>
      <c r="L121" s="37"/>
      <c r="M121" s="180" t="s">
        <v>1</v>
      </c>
      <c r="N121" s="181" t="s">
        <v>44</v>
      </c>
      <c r="O121" s="59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AR121" s="16" t="s">
        <v>199</v>
      </c>
      <c r="AT121" s="16" t="s">
        <v>172</v>
      </c>
      <c r="AU121" s="16" t="s">
        <v>83</v>
      </c>
      <c r="AY121" s="16" t="s">
        <v>169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6" t="s">
        <v>81</v>
      </c>
      <c r="BK121" s="184">
        <f>ROUND(I121*H121,2)</f>
        <v>0</v>
      </c>
      <c r="BL121" s="16" t="s">
        <v>199</v>
      </c>
      <c r="BM121" s="16" t="s">
        <v>2929</v>
      </c>
    </row>
    <row r="122" spans="2:65" s="1" customFormat="1" ht="16.5" customHeight="1">
      <c r="B122" s="33"/>
      <c r="C122" s="173" t="s">
        <v>407</v>
      </c>
      <c r="D122" s="173" t="s">
        <v>172</v>
      </c>
      <c r="E122" s="174" t="s">
        <v>2930</v>
      </c>
      <c r="F122" s="175" t="s">
        <v>2931</v>
      </c>
      <c r="G122" s="176" t="s">
        <v>444</v>
      </c>
      <c r="H122" s="177">
        <v>13</v>
      </c>
      <c r="I122" s="178"/>
      <c r="J122" s="179">
        <f>ROUND(I122*H122,2)</f>
        <v>0</v>
      </c>
      <c r="K122" s="175" t="s">
        <v>1</v>
      </c>
      <c r="L122" s="37"/>
      <c r="M122" s="180" t="s">
        <v>1</v>
      </c>
      <c r="N122" s="181" t="s">
        <v>44</v>
      </c>
      <c r="O122" s="59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AR122" s="16" t="s">
        <v>199</v>
      </c>
      <c r="AT122" s="16" t="s">
        <v>172</v>
      </c>
      <c r="AU122" s="16" t="s">
        <v>83</v>
      </c>
      <c r="AY122" s="16" t="s">
        <v>169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6" t="s">
        <v>81</v>
      </c>
      <c r="BK122" s="184">
        <f>ROUND(I122*H122,2)</f>
        <v>0</v>
      </c>
      <c r="BL122" s="16" t="s">
        <v>199</v>
      </c>
      <c r="BM122" s="16" t="s">
        <v>2932</v>
      </c>
    </row>
    <row r="123" spans="2:65" s="1" customFormat="1" ht="58.5">
      <c r="B123" s="33"/>
      <c r="C123" s="34"/>
      <c r="D123" s="185" t="s">
        <v>187</v>
      </c>
      <c r="E123" s="34"/>
      <c r="F123" s="186" t="s">
        <v>2933</v>
      </c>
      <c r="G123" s="34"/>
      <c r="H123" s="34"/>
      <c r="I123" s="102"/>
      <c r="J123" s="34"/>
      <c r="K123" s="34"/>
      <c r="L123" s="37"/>
      <c r="M123" s="212"/>
      <c r="N123" s="59"/>
      <c r="O123" s="59"/>
      <c r="P123" s="59"/>
      <c r="Q123" s="59"/>
      <c r="R123" s="59"/>
      <c r="S123" s="59"/>
      <c r="T123" s="60"/>
      <c r="AT123" s="16" t="s">
        <v>187</v>
      </c>
      <c r="AU123" s="16" t="s">
        <v>83</v>
      </c>
    </row>
    <row r="124" spans="2:65" s="1" customFormat="1" ht="16.5" customHeight="1">
      <c r="B124" s="33"/>
      <c r="C124" s="173" t="s">
        <v>413</v>
      </c>
      <c r="D124" s="173" t="s">
        <v>172</v>
      </c>
      <c r="E124" s="174" t="s">
        <v>2934</v>
      </c>
      <c r="F124" s="175" t="s">
        <v>2935</v>
      </c>
      <c r="G124" s="176" t="s">
        <v>444</v>
      </c>
      <c r="H124" s="177">
        <v>27</v>
      </c>
      <c r="I124" s="178"/>
      <c r="J124" s="179">
        <f>ROUND(I124*H124,2)</f>
        <v>0</v>
      </c>
      <c r="K124" s="175" t="s">
        <v>1</v>
      </c>
      <c r="L124" s="37"/>
      <c r="M124" s="180" t="s">
        <v>1</v>
      </c>
      <c r="N124" s="181" t="s">
        <v>44</v>
      </c>
      <c r="O124" s="59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AR124" s="16" t="s">
        <v>199</v>
      </c>
      <c r="AT124" s="16" t="s">
        <v>172</v>
      </c>
      <c r="AU124" s="16" t="s">
        <v>83</v>
      </c>
      <c r="AY124" s="16" t="s">
        <v>169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6" t="s">
        <v>81</v>
      </c>
      <c r="BK124" s="184">
        <f>ROUND(I124*H124,2)</f>
        <v>0</v>
      </c>
      <c r="BL124" s="16" t="s">
        <v>199</v>
      </c>
      <c r="BM124" s="16" t="s">
        <v>2936</v>
      </c>
    </row>
    <row r="125" spans="2:65" s="1" customFormat="1" ht="39">
      <c r="B125" s="33"/>
      <c r="C125" s="34"/>
      <c r="D125" s="185" t="s">
        <v>187</v>
      </c>
      <c r="E125" s="34"/>
      <c r="F125" s="186" t="s">
        <v>2937</v>
      </c>
      <c r="G125" s="34"/>
      <c r="H125" s="34"/>
      <c r="I125" s="102"/>
      <c r="J125" s="34"/>
      <c r="K125" s="34"/>
      <c r="L125" s="37"/>
      <c r="M125" s="212"/>
      <c r="N125" s="59"/>
      <c r="O125" s="59"/>
      <c r="P125" s="59"/>
      <c r="Q125" s="59"/>
      <c r="R125" s="59"/>
      <c r="S125" s="59"/>
      <c r="T125" s="60"/>
      <c r="AT125" s="16" t="s">
        <v>187</v>
      </c>
      <c r="AU125" s="16" t="s">
        <v>83</v>
      </c>
    </row>
    <row r="126" spans="2:65" s="1" customFormat="1" ht="16.5" customHeight="1">
      <c r="B126" s="33"/>
      <c r="C126" s="173" t="s">
        <v>418</v>
      </c>
      <c r="D126" s="173" t="s">
        <v>172</v>
      </c>
      <c r="E126" s="174" t="s">
        <v>2938</v>
      </c>
      <c r="F126" s="175" t="s">
        <v>2939</v>
      </c>
      <c r="G126" s="176" t="s">
        <v>198</v>
      </c>
      <c r="H126" s="177">
        <v>555</v>
      </c>
      <c r="I126" s="178"/>
      <c r="J126" s="179">
        <f>ROUND(I126*H126,2)</f>
        <v>0</v>
      </c>
      <c r="K126" s="175" t="s">
        <v>1</v>
      </c>
      <c r="L126" s="37"/>
      <c r="M126" s="180" t="s">
        <v>1</v>
      </c>
      <c r="N126" s="181" t="s">
        <v>44</v>
      </c>
      <c r="O126" s="59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AR126" s="16" t="s">
        <v>199</v>
      </c>
      <c r="AT126" s="16" t="s">
        <v>172</v>
      </c>
      <c r="AU126" s="16" t="s">
        <v>83</v>
      </c>
      <c r="AY126" s="16" t="s">
        <v>169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6" t="s">
        <v>81</v>
      </c>
      <c r="BK126" s="184">
        <f>ROUND(I126*H126,2)</f>
        <v>0</v>
      </c>
      <c r="BL126" s="16" t="s">
        <v>199</v>
      </c>
      <c r="BM126" s="16" t="s">
        <v>2940</v>
      </c>
    </row>
    <row r="127" spans="2:65" s="1" customFormat="1" ht="48.75">
      <c r="B127" s="33"/>
      <c r="C127" s="34"/>
      <c r="D127" s="185" t="s">
        <v>187</v>
      </c>
      <c r="E127" s="34"/>
      <c r="F127" s="186" t="s">
        <v>2941</v>
      </c>
      <c r="G127" s="34"/>
      <c r="H127" s="34"/>
      <c r="I127" s="102"/>
      <c r="J127" s="34"/>
      <c r="K127" s="34"/>
      <c r="L127" s="37"/>
      <c r="M127" s="187"/>
      <c r="N127" s="188"/>
      <c r="O127" s="188"/>
      <c r="P127" s="188"/>
      <c r="Q127" s="188"/>
      <c r="R127" s="188"/>
      <c r="S127" s="188"/>
      <c r="T127" s="189"/>
      <c r="AT127" s="16" t="s">
        <v>187</v>
      </c>
      <c r="AU127" s="16" t="s">
        <v>83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124"/>
      <c r="J128" s="46"/>
      <c r="K128" s="46"/>
      <c r="L128" s="37"/>
    </row>
  </sheetData>
  <sheetProtection algorithmName="SHA-512" hashValue="q85gzXOD1ekAFxXB/fW+RD76YBVSTftJeMNImJmG78yAY08u0TAz5wqfTOBUEqdehsiZ903s2ouR2tjVtn/LKA==" saltValue="GknObrcix1jvWl7Lxz16XpKNtUXQB4m1iLiDrdRJAeV794/0/TumLBcK+dtocTmfp0hiW2rKD9U7ujMYxdqJWA==" spinCount="100000" sheet="1" objects="1" scenarios="1" formatColumns="0" formatRows="0" autoFilter="0"/>
  <autoFilter ref="C80:K127" xr:uid="{00000000-0009-0000-0000-00001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5"/>
  <sheetViews>
    <sheetView showGridLines="0" view="pageBreakPreview" topLeftCell="A74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86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189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ROUND(J82,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ROUND((SUM(BE82:BE104)),  2)</f>
        <v>0</v>
      </c>
      <c r="I33" s="113">
        <v>0.21</v>
      </c>
      <c r="J33" s="112">
        <f>ROUND(((SUM(BE82:BE104))*I33),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ROUND((SUM(BF82:BF104)),  2)</f>
        <v>0</v>
      </c>
      <c r="I34" s="113">
        <v>0.15</v>
      </c>
      <c r="J34" s="112">
        <f>ROUND(((SUM(BF82:BF104))*I34),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ROUND((SUM(BG82:BG104)),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ROUND((SUM(BH82:BH104)),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ROUND((SUM(BI82:BI104)),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02 - SO 01 - DEMOLICE A PŘÍPRAVA ÚZEMÍ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J82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J83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J84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192</v>
      </c>
      <c r="E62" s="143"/>
      <c r="F62" s="143"/>
      <c r="G62" s="143"/>
      <c r="H62" s="143"/>
      <c r="I62" s="144"/>
      <c r="J62" s="145">
        <f>J101</f>
        <v>0</v>
      </c>
      <c r="K62" s="141"/>
      <c r="L62" s="146"/>
    </row>
    <row r="63" spans="2:47" s="1" customFormat="1" ht="21.75" customHeight="1">
      <c r="B63" s="33"/>
      <c r="C63" s="34"/>
      <c r="D63" s="34"/>
      <c r="E63" s="34"/>
      <c r="F63" s="34"/>
      <c r="G63" s="34"/>
      <c r="H63" s="34"/>
      <c r="I63" s="102"/>
      <c r="J63" s="34"/>
      <c r="K63" s="34"/>
      <c r="L63" s="37"/>
    </row>
    <row r="64" spans="2:47" s="1" customFormat="1" ht="6.95" customHeight="1">
      <c r="B64" s="45"/>
      <c r="C64" s="46"/>
      <c r="D64" s="46"/>
      <c r="E64" s="46"/>
      <c r="F64" s="46"/>
      <c r="G64" s="46"/>
      <c r="H64" s="46"/>
      <c r="I64" s="124"/>
      <c r="J64" s="46"/>
      <c r="K64" s="46"/>
      <c r="L64" s="37"/>
    </row>
    <row r="68" spans="2:12" s="1" customFormat="1" ht="6.95" customHeight="1">
      <c r="B68" s="47"/>
      <c r="C68" s="48"/>
      <c r="D68" s="48"/>
      <c r="E68" s="48"/>
      <c r="F68" s="48"/>
      <c r="G68" s="48"/>
      <c r="H68" s="48"/>
      <c r="I68" s="127"/>
      <c r="J68" s="48"/>
      <c r="K68" s="48"/>
      <c r="L68" s="37"/>
    </row>
    <row r="69" spans="2:12" s="1" customFormat="1" ht="24.95" customHeight="1">
      <c r="B69" s="33"/>
      <c r="C69" s="22" t="s">
        <v>153</v>
      </c>
      <c r="D69" s="34"/>
      <c r="E69" s="34"/>
      <c r="F69" s="34"/>
      <c r="G69" s="34"/>
      <c r="H69" s="34"/>
      <c r="I69" s="102"/>
      <c r="J69" s="34"/>
      <c r="K69" s="34"/>
      <c r="L69" s="37"/>
    </row>
    <row r="70" spans="2:12" s="1" customFormat="1" ht="6.95" customHeight="1">
      <c r="B70" s="33"/>
      <c r="C70" s="34"/>
      <c r="D70" s="34"/>
      <c r="E70" s="34"/>
      <c r="F70" s="34"/>
      <c r="G70" s="34"/>
      <c r="H70" s="34"/>
      <c r="I70" s="102"/>
      <c r="J70" s="34"/>
      <c r="K70" s="34"/>
      <c r="L70" s="37"/>
    </row>
    <row r="71" spans="2:12" s="1" customFormat="1" ht="12" customHeight="1">
      <c r="B71" s="33"/>
      <c r="C71" s="28" t="s">
        <v>16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16.5" customHeight="1">
      <c r="B72" s="33"/>
      <c r="C72" s="34"/>
      <c r="D72" s="34"/>
      <c r="E72" s="299" t="str">
        <f>E7</f>
        <v>Hasičská zbrojnice s manipulačním prostorem a moderní zázemí technických služeb obce Líbeznice</v>
      </c>
      <c r="F72" s="300"/>
      <c r="G72" s="300"/>
      <c r="H72" s="300"/>
      <c r="I72" s="102"/>
      <c r="J72" s="34"/>
      <c r="K72" s="34"/>
      <c r="L72" s="37"/>
    </row>
    <row r="73" spans="2:12" s="1" customFormat="1" ht="12" customHeight="1">
      <c r="B73" s="33"/>
      <c r="C73" s="28" t="s">
        <v>143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71" t="str">
        <f>E9</f>
        <v>02 - SO 01 - DEMOLICE A PŘÍPRAVA ÚZEMÍ</v>
      </c>
      <c r="F74" s="270"/>
      <c r="G74" s="270"/>
      <c r="H74" s="270"/>
      <c r="I74" s="102"/>
      <c r="J74" s="34"/>
      <c r="K74" s="34"/>
      <c r="L74" s="37"/>
    </row>
    <row r="75" spans="2:12" s="1" customFormat="1" ht="6.95" customHeight="1">
      <c r="B75" s="33"/>
      <c r="C75" s="34"/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2" customHeight="1">
      <c r="B76" s="33"/>
      <c r="C76" s="28" t="s">
        <v>22</v>
      </c>
      <c r="D76" s="34"/>
      <c r="E76" s="34"/>
      <c r="F76" s="26" t="str">
        <f>F12</f>
        <v>k.ú. Líbeznice</v>
      </c>
      <c r="G76" s="34"/>
      <c r="H76" s="34"/>
      <c r="I76" s="103" t="s">
        <v>24</v>
      </c>
      <c r="J76" s="54" t="str">
        <f>IF(J12="","",J12)</f>
        <v>30. 10. 2018</v>
      </c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3.7" customHeight="1">
      <c r="B78" s="33"/>
      <c r="C78" s="28" t="s">
        <v>26</v>
      </c>
      <c r="D78" s="34"/>
      <c r="E78" s="34"/>
      <c r="F78" s="26" t="str">
        <f>E15</f>
        <v>Obec Líbeznice</v>
      </c>
      <c r="G78" s="34"/>
      <c r="H78" s="34"/>
      <c r="I78" s="103" t="s">
        <v>32</v>
      </c>
      <c r="J78" s="31" t="str">
        <f>E21</f>
        <v>Atelier RENO spol.s.r.o.</v>
      </c>
      <c r="K78" s="34"/>
      <c r="L78" s="37"/>
    </row>
    <row r="79" spans="2:12" s="1" customFormat="1" ht="13.7" customHeight="1">
      <c r="B79" s="33"/>
      <c r="C79" s="28" t="s">
        <v>30</v>
      </c>
      <c r="D79" s="34"/>
      <c r="E79" s="34"/>
      <c r="F79" s="26" t="str">
        <f>IF(E18="","",E18)</f>
        <v>Vyplň údaj</v>
      </c>
      <c r="G79" s="34"/>
      <c r="H79" s="34"/>
      <c r="I79" s="103" t="s">
        <v>35</v>
      </c>
      <c r="J79" s="31" t="str">
        <f>E24</f>
        <v>Vladimír Mrázek</v>
      </c>
      <c r="K79" s="34"/>
      <c r="L79" s="37"/>
    </row>
    <row r="80" spans="2:12" s="1" customFormat="1" ht="10.3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9" customFormat="1" ht="29.25" customHeight="1">
      <c r="B81" s="147"/>
      <c r="C81" s="148" t="s">
        <v>154</v>
      </c>
      <c r="D81" s="149" t="s">
        <v>58</v>
      </c>
      <c r="E81" s="149" t="s">
        <v>54</v>
      </c>
      <c r="F81" s="149" t="s">
        <v>55</v>
      </c>
      <c r="G81" s="149" t="s">
        <v>155</v>
      </c>
      <c r="H81" s="149" t="s">
        <v>156</v>
      </c>
      <c r="I81" s="150" t="s">
        <v>157</v>
      </c>
      <c r="J81" s="149" t="s">
        <v>147</v>
      </c>
      <c r="K81" s="151" t="s">
        <v>158</v>
      </c>
      <c r="L81" s="152"/>
      <c r="M81" s="63" t="s">
        <v>1</v>
      </c>
      <c r="N81" s="64" t="s">
        <v>43</v>
      </c>
      <c r="O81" s="64" t="s">
        <v>159</v>
      </c>
      <c r="P81" s="64" t="s">
        <v>160</v>
      </c>
      <c r="Q81" s="64" t="s">
        <v>161</v>
      </c>
      <c r="R81" s="64" t="s">
        <v>162</v>
      </c>
      <c r="S81" s="64" t="s">
        <v>163</v>
      </c>
      <c r="T81" s="65" t="s">
        <v>164</v>
      </c>
    </row>
    <row r="82" spans="2:65" s="1" customFormat="1" ht="22.9" customHeight="1">
      <c r="B82" s="33"/>
      <c r="C82" s="70" t="s">
        <v>165</v>
      </c>
      <c r="D82" s="34"/>
      <c r="E82" s="34"/>
      <c r="F82" s="34"/>
      <c r="G82" s="34"/>
      <c r="H82" s="34"/>
      <c r="I82" s="102"/>
      <c r="J82" s="153">
        <f>BK82</f>
        <v>0</v>
      </c>
      <c r="K82" s="34"/>
      <c r="L82" s="37"/>
      <c r="M82" s="66"/>
      <c r="N82" s="67"/>
      <c r="O82" s="67"/>
      <c r="P82" s="154">
        <f>P83</f>
        <v>0</v>
      </c>
      <c r="Q82" s="67"/>
      <c r="R82" s="154">
        <f>R83</f>
        <v>0</v>
      </c>
      <c r="S82" s="67"/>
      <c r="T82" s="155">
        <f>T83</f>
        <v>150.04</v>
      </c>
      <c r="AT82" s="16" t="s">
        <v>72</v>
      </c>
      <c r="AU82" s="16" t="s">
        <v>149</v>
      </c>
      <c r="BK82" s="156">
        <f>BK83</f>
        <v>0</v>
      </c>
    </row>
    <row r="83" spans="2:65" s="10" customFormat="1" ht="25.9" customHeight="1">
      <c r="B83" s="157"/>
      <c r="C83" s="158"/>
      <c r="D83" s="159" t="s">
        <v>72</v>
      </c>
      <c r="E83" s="160" t="s">
        <v>193</v>
      </c>
      <c r="F83" s="160" t="s">
        <v>194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P84+P101</f>
        <v>0</v>
      </c>
      <c r="Q83" s="165"/>
      <c r="R83" s="166">
        <f>R84+R101</f>
        <v>0</v>
      </c>
      <c r="S83" s="165"/>
      <c r="T83" s="167">
        <f>T84+T101</f>
        <v>150.04</v>
      </c>
      <c r="AR83" s="168" t="s">
        <v>81</v>
      </c>
      <c r="AT83" s="169" t="s">
        <v>72</v>
      </c>
      <c r="AU83" s="169" t="s">
        <v>73</v>
      </c>
      <c r="AY83" s="168" t="s">
        <v>169</v>
      </c>
      <c r="BK83" s="170">
        <f>BK84+BK101</f>
        <v>0</v>
      </c>
    </row>
    <row r="84" spans="2:65" s="10" customFormat="1" ht="22.9" customHeight="1">
      <c r="B84" s="157"/>
      <c r="C84" s="158"/>
      <c r="D84" s="159" t="s">
        <v>72</v>
      </c>
      <c r="E84" s="171" t="s">
        <v>81</v>
      </c>
      <c r="F84" s="171" t="s">
        <v>195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SUM(P85:P100)</f>
        <v>0</v>
      </c>
      <c r="Q84" s="165"/>
      <c r="R84" s="166">
        <f>SUM(R85:R100)</f>
        <v>0</v>
      </c>
      <c r="S84" s="165"/>
      <c r="T84" s="167">
        <f>SUM(T85:T100)</f>
        <v>150.04</v>
      </c>
      <c r="AR84" s="168" t="s">
        <v>81</v>
      </c>
      <c r="AT84" s="169" t="s">
        <v>72</v>
      </c>
      <c r="AU84" s="169" t="s">
        <v>81</v>
      </c>
      <c r="AY84" s="168" t="s">
        <v>169</v>
      </c>
      <c r="BK84" s="170">
        <f>SUM(BK85:BK100)</f>
        <v>0</v>
      </c>
    </row>
    <row r="85" spans="2:65" s="1" customFormat="1" ht="16.5" customHeight="1">
      <c r="B85" s="33"/>
      <c r="C85" s="173" t="s">
        <v>81</v>
      </c>
      <c r="D85" s="173" t="s">
        <v>172</v>
      </c>
      <c r="E85" s="174" t="s">
        <v>196</v>
      </c>
      <c r="F85" s="175" t="s">
        <v>197</v>
      </c>
      <c r="G85" s="176" t="s">
        <v>198</v>
      </c>
      <c r="H85" s="177">
        <v>3053</v>
      </c>
      <c r="I85" s="178"/>
      <c r="J85" s="179">
        <f>ROUND(I85*H85,2)</f>
        <v>0</v>
      </c>
      <c r="K85" s="175" t="s">
        <v>1</v>
      </c>
      <c r="L85" s="37"/>
      <c r="M85" s="180" t="s">
        <v>1</v>
      </c>
      <c r="N85" s="181" t="s">
        <v>44</v>
      </c>
      <c r="O85" s="59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AR85" s="16" t="s">
        <v>199</v>
      </c>
      <c r="AT85" s="16" t="s">
        <v>172</v>
      </c>
      <c r="AU85" s="16" t="s">
        <v>83</v>
      </c>
      <c r="AY85" s="16" t="s">
        <v>169</v>
      </c>
      <c r="BE85" s="184">
        <f>IF(N85="základní",J85,0)</f>
        <v>0</v>
      </c>
      <c r="BF85" s="184">
        <f>IF(N85="snížená",J85,0)</f>
        <v>0</v>
      </c>
      <c r="BG85" s="184">
        <f>IF(N85="zákl. přenesená",J85,0)</f>
        <v>0</v>
      </c>
      <c r="BH85" s="184">
        <f>IF(N85="sníž. přenesená",J85,0)</f>
        <v>0</v>
      </c>
      <c r="BI85" s="184">
        <f>IF(N85="nulová",J85,0)</f>
        <v>0</v>
      </c>
      <c r="BJ85" s="16" t="s">
        <v>81</v>
      </c>
      <c r="BK85" s="184">
        <f>ROUND(I85*H85,2)</f>
        <v>0</v>
      </c>
      <c r="BL85" s="16" t="s">
        <v>199</v>
      </c>
      <c r="BM85" s="16" t="s">
        <v>200</v>
      </c>
    </row>
    <row r="86" spans="2:65" s="11" customFormat="1" ht="11.25">
      <c r="B86" s="190"/>
      <c r="C86" s="191"/>
      <c r="D86" s="185" t="s">
        <v>201</v>
      </c>
      <c r="E86" s="192" t="s">
        <v>1</v>
      </c>
      <c r="F86" s="193" t="s">
        <v>202</v>
      </c>
      <c r="G86" s="191"/>
      <c r="H86" s="194">
        <v>3053</v>
      </c>
      <c r="I86" s="195"/>
      <c r="J86" s="191"/>
      <c r="K86" s="191"/>
      <c r="L86" s="196"/>
      <c r="M86" s="197"/>
      <c r="N86" s="198"/>
      <c r="O86" s="198"/>
      <c r="P86" s="198"/>
      <c r="Q86" s="198"/>
      <c r="R86" s="198"/>
      <c r="S86" s="198"/>
      <c r="T86" s="199"/>
      <c r="AT86" s="200" t="s">
        <v>201</v>
      </c>
      <c r="AU86" s="200" t="s">
        <v>83</v>
      </c>
      <c r="AV86" s="11" t="s">
        <v>83</v>
      </c>
      <c r="AW86" s="11" t="s">
        <v>34</v>
      </c>
      <c r="AX86" s="11" t="s">
        <v>81</v>
      </c>
      <c r="AY86" s="200" t="s">
        <v>169</v>
      </c>
    </row>
    <row r="87" spans="2:65" s="1" customFormat="1" ht="16.5" customHeight="1">
      <c r="B87" s="33"/>
      <c r="C87" s="173" t="s">
        <v>83</v>
      </c>
      <c r="D87" s="173" t="s">
        <v>172</v>
      </c>
      <c r="E87" s="174" t="s">
        <v>203</v>
      </c>
      <c r="F87" s="175" t="s">
        <v>204</v>
      </c>
      <c r="G87" s="176" t="s">
        <v>198</v>
      </c>
      <c r="H87" s="177">
        <v>682</v>
      </c>
      <c r="I87" s="178"/>
      <c r="J87" s="179">
        <f>ROUND(I87*H87,2)</f>
        <v>0</v>
      </c>
      <c r="K87" s="175" t="s">
        <v>176</v>
      </c>
      <c r="L87" s="37"/>
      <c r="M87" s="180" t="s">
        <v>1</v>
      </c>
      <c r="N87" s="181" t="s">
        <v>44</v>
      </c>
      <c r="O87" s="59"/>
      <c r="P87" s="182">
        <f>O87*H87</f>
        <v>0</v>
      </c>
      <c r="Q87" s="182">
        <v>0</v>
      </c>
      <c r="R87" s="182">
        <f>Q87*H87</f>
        <v>0</v>
      </c>
      <c r="S87" s="182">
        <v>0.22</v>
      </c>
      <c r="T87" s="183">
        <f>S87*H87</f>
        <v>150.04</v>
      </c>
      <c r="AR87" s="16" t="s">
        <v>199</v>
      </c>
      <c r="AT87" s="16" t="s">
        <v>172</v>
      </c>
      <c r="AU87" s="16" t="s">
        <v>83</v>
      </c>
      <c r="AY87" s="16" t="s">
        <v>169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6" t="s">
        <v>81</v>
      </c>
      <c r="BK87" s="184">
        <f>ROUND(I87*H87,2)</f>
        <v>0</v>
      </c>
      <c r="BL87" s="16" t="s">
        <v>199</v>
      </c>
      <c r="BM87" s="16" t="s">
        <v>205</v>
      </c>
    </row>
    <row r="88" spans="2:65" s="1" customFormat="1" ht="16.5" customHeight="1">
      <c r="B88" s="33"/>
      <c r="C88" s="173" t="s">
        <v>184</v>
      </c>
      <c r="D88" s="173" t="s">
        <v>172</v>
      </c>
      <c r="E88" s="174" t="s">
        <v>206</v>
      </c>
      <c r="F88" s="175" t="s">
        <v>207</v>
      </c>
      <c r="G88" s="176" t="s">
        <v>208</v>
      </c>
      <c r="H88" s="177">
        <v>580.62</v>
      </c>
      <c r="I88" s="178"/>
      <c r="J88" s="179">
        <f>ROUND(I88*H88,2)</f>
        <v>0</v>
      </c>
      <c r="K88" s="175" t="s">
        <v>176</v>
      </c>
      <c r="L88" s="37"/>
      <c r="M88" s="180" t="s">
        <v>1</v>
      </c>
      <c r="N88" s="181" t="s">
        <v>44</v>
      </c>
      <c r="O88" s="59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AR88" s="16" t="s">
        <v>199</v>
      </c>
      <c r="AT88" s="16" t="s">
        <v>172</v>
      </c>
      <c r="AU88" s="16" t="s">
        <v>83</v>
      </c>
      <c r="AY88" s="16" t="s">
        <v>169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81</v>
      </c>
      <c r="BK88" s="184">
        <f>ROUND(I88*H88,2)</f>
        <v>0</v>
      </c>
      <c r="BL88" s="16" t="s">
        <v>199</v>
      </c>
      <c r="BM88" s="16" t="s">
        <v>209</v>
      </c>
    </row>
    <row r="89" spans="2:65" s="11" customFormat="1" ht="11.25">
      <c r="B89" s="190"/>
      <c r="C89" s="191"/>
      <c r="D89" s="185" t="s">
        <v>201</v>
      </c>
      <c r="E89" s="192" t="s">
        <v>1</v>
      </c>
      <c r="F89" s="193" t="s">
        <v>210</v>
      </c>
      <c r="G89" s="191"/>
      <c r="H89" s="194">
        <v>427.42</v>
      </c>
      <c r="I89" s="195"/>
      <c r="J89" s="191"/>
      <c r="K89" s="191"/>
      <c r="L89" s="196"/>
      <c r="M89" s="197"/>
      <c r="N89" s="198"/>
      <c r="O89" s="198"/>
      <c r="P89" s="198"/>
      <c r="Q89" s="198"/>
      <c r="R89" s="198"/>
      <c r="S89" s="198"/>
      <c r="T89" s="199"/>
      <c r="AT89" s="200" t="s">
        <v>201</v>
      </c>
      <c r="AU89" s="200" t="s">
        <v>83</v>
      </c>
      <c r="AV89" s="11" t="s">
        <v>83</v>
      </c>
      <c r="AW89" s="11" t="s">
        <v>34</v>
      </c>
      <c r="AX89" s="11" t="s">
        <v>73</v>
      </c>
      <c r="AY89" s="200" t="s">
        <v>169</v>
      </c>
    </row>
    <row r="90" spans="2:65" s="11" customFormat="1" ht="11.25">
      <c r="B90" s="190"/>
      <c r="C90" s="191"/>
      <c r="D90" s="185" t="s">
        <v>201</v>
      </c>
      <c r="E90" s="192" t="s">
        <v>1</v>
      </c>
      <c r="F90" s="193" t="s">
        <v>211</v>
      </c>
      <c r="G90" s="191"/>
      <c r="H90" s="194">
        <v>153.19999999999999</v>
      </c>
      <c r="I90" s="195"/>
      <c r="J90" s="191"/>
      <c r="K90" s="191"/>
      <c r="L90" s="196"/>
      <c r="M90" s="197"/>
      <c r="N90" s="198"/>
      <c r="O90" s="198"/>
      <c r="P90" s="198"/>
      <c r="Q90" s="198"/>
      <c r="R90" s="198"/>
      <c r="S90" s="198"/>
      <c r="T90" s="199"/>
      <c r="AT90" s="200" t="s">
        <v>201</v>
      </c>
      <c r="AU90" s="200" t="s">
        <v>83</v>
      </c>
      <c r="AV90" s="11" t="s">
        <v>83</v>
      </c>
      <c r="AW90" s="11" t="s">
        <v>34</v>
      </c>
      <c r="AX90" s="11" t="s">
        <v>73</v>
      </c>
      <c r="AY90" s="200" t="s">
        <v>169</v>
      </c>
    </row>
    <row r="91" spans="2:65" s="12" customFormat="1" ht="11.25">
      <c r="B91" s="201"/>
      <c r="C91" s="202"/>
      <c r="D91" s="185" t="s">
        <v>201</v>
      </c>
      <c r="E91" s="203" t="s">
        <v>1</v>
      </c>
      <c r="F91" s="204" t="s">
        <v>212</v>
      </c>
      <c r="G91" s="202"/>
      <c r="H91" s="205">
        <v>580.62</v>
      </c>
      <c r="I91" s="206"/>
      <c r="J91" s="202"/>
      <c r="K91" s="202"/>
      <c r="L91" s="207"/>
      <c r="M91" s="208"/>
      <c r="N91" s="209"/>
      <c r="O91" s="209"/>
      <c r="P91" s="209"/>
      <c r="Q91" s="209"/>
      <c r="R91" s="209"/>
      <c r="S91" s="209"/>
      <c r="T91" s="210"/>
      <c r="AT91" s="211" t="s">
        <v>201</v>
      </c>
      <c r="AU91" s="211" t="s">
        <v>83</v>
      </c>
      <c r="AV91" s="12" t="s">
        <v>199</v>
      </c>
      <c r="AW91" s="12" t="s">
        <v>34</v>
      </c>
      <c r="AX91" s="12" t="s">
        <v>81</v>
      </c>
      <c r="AY91" s="211" t="s">
        <v>169</v>
      </c>
    </row>
    <row r="92" spans="2:65" s="1" customFormat="1" ht="16.5" customHeight="1">
      <c r="B92" s="33"/>
      <c r="C92" s="173" t="s">
        <v>199</v>
      </c>
      <c r="D92" s="173" t="s">
        <v>172</v>
      </c>
      <c r="E92" s="174" t="s">
        <v>213</v>
      </c>
      <c r="F92" s="175" t="s">
        <v>214</v>
      </c>
      <c r="G92" s="176" t="s">
        <v>208</v>
      </c>
      <c r="H92" s="177">
        <v>1069.0999999999999</v>
      </c>
      <c r="I92" s="178"/>
      <c r="J92" s="179">
        <f>ROUND(I92*H92,2)</f>
        <v>0</v>
      </c>
      <c r="K92" s="175" t="s">
        <v>176</v>
      </c>
      <c r="L92" s="37"/>
      <c r="M92" s="180" t="s">
        <v>1</v>
      </c>
      <c r="N92" s="181" t="s">
        <v>44</v>
      </c>
      <c r="O92" s="59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AR92" s="16" t="s">
        <v>199</v>
      </c>
      <c r="AT92" s="16" t="s">
        <v>172</v>
      </c>
      <c r="AU92" s="16" t="s">
        <v>83</v>
      </c>
      <c r="AY92" s="16" t="s">
        <v>169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6" t="s">
        <v>81</v>
      </c>
      <c r="BK92" s="184">
        <f>ROUND(I92*H92,2)</f>
        <v>0</v>
      </c>
      <c r="BL92" s="16" t="s">
        <v>199</v>
      </c>
      <c r="BM92" s="16" t="s">
        <v>215</v>
      </c>
    </row>
    <row r="93" spans="2:65" s="1" customFormat="1" ht="19.5">
      <c r="B93" s="33"/>
      <c r="C93" s="34"/>
      <c r="D93" s="185" t="s">
        <v>187</v>
      </c>
      <c r="E93" s="34"/>
      <c r="F93" s="186" t="s">
        <v>216</v>
      </c>
      <c r="G93" s="34"/>
      <c r="H93" s="34"/>
      <c r="I93" s="102"/>
      <c r="J93" s="34"/>
      <c r="K93" s="34"/>
      <c r="L93" s="37"/>
      <c r="M93" s="212"/>
      <c r="N93" s="59"/>
      <c r="O93" s="59"/>
      <c r="P93" s="59"/>
      <c r="Q93" s="59"/>
      <c r="R93" s="59"/>
      <c r="S93" s="59"/>
      <c r="T93" s="60"/>
      <c r="AT93" s="16" t="s">
        <v>187</v>
      </c>
      <c r="AU93" s="16" t="s">
        <v>83</v>
      </c>
    </row>
    <row r="94" spans="2:65" s="11" customFormat="1" ht="11.25">
      <c r="B94" s="190"/>
      <c r="C94" s="191"/>
      <c r="D94" s="185" t="s">
        <v>201</v>
      </c>
      <c r="E94" s="192" t="s">
        <v>1</v>
      </c>
      <c r="F94" s="193" t="s">
        <v>217</v>
      </c>
      <c r="G94" s="191"/>
      <c r="H94" s="194">
        <v>488.48</v>
      </c>
      <c r="I94" s="195"/>
      <c r="J94" s="191"/>
      <c r="K94" s="191"/>
      <c r="L94" s="196"/>
      <c r="M94" s="197"/>
      <c r="N94" s="198"/>
      <c r="O94" s="198"/>
      <c r="P94" s="198"/>
      <c r="Q94" s="198"/>
      <c r="R94" s="198"/>
      <c r="S94" s="198"/>
      <c r="T94" s="199"/>
      <c r="AT94" s="200" t="s">
        <v>201</v>
      </c>
      <c r="AU94" s="200" t="s">
        <v>83</v>
      </c>
      <c r="AV94" s="11" t="s">
        <v>83</v>
      </c>
      <c r="AW94" s="11" t="s">
        <v>34</v>
      </c>
      <c r="AX94" s="11" t="s">
        <v>73</v>
      </c>
      <c r="AY94" s="200" t="s">
        <v>169</v>
      </c>
    </row>
    <row r="95" spans="2:65" s="11" customFormat="1" ht="11.25">
      <c r="B95" s="190"/>
      <c r="C95" s="191"/>
      <c r="D95" s="185" t="s">
        <v>201</v>
      </c>
      <c r="E95" s="192" t="s">
        <v>1</v>
      </c>
      <c r="F95" s="193" t="s">
        <v>210</v>
      </c>
      <c r="G95" s="191"/>
      <c r="H95" s="194">
        <v>427.42</v>
      </c>
      <c r="I95" s="195"/>
      <c r="J95" s="191"/>
      <c r="K95" s="191"/>
      <c r="L95" s="196"/>
      <c r="M95" s="197"/>
      <c r="N95" s="198"/>
      <c r="O95" s="198"/>
      <c r="P95" s="198"/>
      <c r="Q95" s="198"/>
      <c r="R95" s="198"/>
      <c r="S95" s="198"/>
      <c r="T95" s="199"/>
      <c r="AT95" s="200" t="s">
        <v>201</v>
      </c>
      <c r="AU95" s="200" t="s">
        <v>83</v>
      </c>
      <c r="AV95" s="11" t="s">
        <v>83</v>
      </c>
      <c r="AW95" s="11" t="s">
        <v>34</v>
      </c>
      <c r="AX95" s="11" t="s">
        <v>73</v>
      </c>
      <c r="AY95" s="200" t="s">
        <v>169</v>
      </c>
    </row>
    <row r="96" spans="2:65" s="11" customFormat="1" ht="11.25">
      <c r="B96" s="190"/>
      <c r="C96" s="191"/>
      <c r="D96" s="185" t="s">
        <v>201</v>
      </c>
      <c r="E96" s="192" t="s">
        <v>1</v>
      </c>
      <c r="F96" s="193" t="s">
        <v>211</v>
      </c>
      <c r="G96" s="191"/>
      <c r="H96" s="194">
        <v>153.19999999999999</v>
      </c>
      <c r="I96" s="195"/>
      <c r="J96" s="191"/>
      <c r="K96" s="191"/>
      <c r="L96" s="196"/>
      <c r="M96" s="197"/>
      <c r="N96" s="198"/>
      <c r="O96" s="198"/>
      <c r="P96" s="198"/>
      <c r="Q96" s="198"/>
      <c r="R96" s="198"/>
      <c r="S96" s="198"/>
      <c r="T96" s="199"/>
      <c r="AT96" s="200" t="s">
        <v>201</v>
      </c>
      <c r="AU96" s="200" t="s">
        <v>83</v>
      </c>
      <c r="AV96" s="11" t="s">
        <v>83</v>
      </c>
      <c r="AW96" s="11" t="s">
        <v>34</v>
      </c>
      <c r="AX96" s="11" t="s">
        <v>73</v>
      </c>
      <c r="AY96" s="200" t="s">
        <v>169</v>
      </c>
    </row>
    <row r="97" spans="2:65" s="12" customFormat="1" ht="11.25">
      <c r="B97" s="201"/>
      <c r="C97" s="202"/>
      <c r="D97" s="185" t="s">
        <v>201</v>
      </c>
      <c r="E97" s="203" t="s">
        <v>1</v>
      </c>
      <c r="F97" s="204" t="s">
        <v>212</v>
      </c>
      <c r="G97" s="202"/>
      <c r="H97" s="205">
        <v>1069.1000000000001</v>
      </c>
      <c r="I97" s="206"/>
      <c r="J97" s="202"/>
      <c r="K97" s="202"/>
      <c r="L97" s="207"/>
      <c r="M97" s="208"/>
      <c r="N97" s="209"/>
      <c r="O97" s="209"/>
      <c r="P97" s="209"/>
      <c r="Q97" s="209"/>
      <c r="R97" s="209"/>
      <c r="S97" s="209"/>
      <c r="T97" s="210"/>
      <c r="AT97" s="211" t="s">
        <v>201</v>
      </c>
      <c r="AU97" s="211" t="s">
        <v>83</v>
      </c>
      <c r="AV97" s="12" t="s">
        <v>199</v>
      </c>
      <c r="AW97" s="12" t="s">
        <v>34</v>
      </c>
      <c r="AX97" s="12" t="s">
        <v>81</v>
      </c>
      <c r="AY97" s="211" t="s">
        <v>169</v>
      </c>
    </row>
    <row r="98" spans="2:65" s="1" customFormat="1" ht="16.5" customHeight="1">
      <c r="B98" s="33"/>
      <c r="C98" s="173" t="s">
        <v>168</v>
      </c>
      <c r="D98" s="173" t="s">
        <v>172</v>
      </c>
      <c r="E98" s="174" t="s">
        <v>218</v>
      </c>
      <c r="F98" s="175" t="s">
        <v>219</v>
      </c>
      <c r="G98" s="176" t="s">
        <v>208</v>
      </c>
      <c r="H98" s="177">
        <v>1069.0999999999999</v>
      </c>
      <c r="I98" s="178"/>
      <c r="J98" s="179">
        <f>ROUND(I98*H98,2)</f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199</v>
      </c>
      <c r="BM98" s="16" t="s">
        <v>220</v>
      </c>
    </row>
    <row r="99" spans="2:65" s="1" customFormat="1" ht="16.5" customHeight="1">
      <c r="B99" s="33"/>
      <c r="C99" s="173" t="s">
        <v>221</v>
      </c>
      <c r="D99" s="173" t="s">
        <v>172</v>
      </c>
      <c r="E99" s="174" t="s">
        <v>222</v>
      </c>
      <c r="F99" s="175" t="s">
        <v>223</v>
      </c>
      <c r="G99" s="176" t="s">
        <v>224</v>
      </c>
      <c r="H99" s="177">
        <v>1817.47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225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226</v>
      </c>
      <c r="G100" s="191"/>
      <c r="H100" s="194">
        <v>1817.47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0" customFormat="1" ht="22.9" customHeight="1">
      <c r="B101" s="157"/>
      <c r="C101" s="158"/>
      <c r="D101" s="159" t="s">
        <v>72</v>
      </c>
      <c r="E101" s="171" t="s">
        <v>227</v>
      </c>
      <c r="F101" s="171" t="s">
        <v>228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SUM(P102:P104)</f>
        <v>0</v>
      </c>
      <c r="Q101" s="165"/>
      <c r="R101" s="166">
        <f>SUM(R102:R104)</f>
        <v>0</v>
      </c>
      <c r="S101" s="165"/>
      <c r="T101" s="167">
        <f>SUM(T102:T104)</f>
        <v>0</v>
      </c>
      <c r="AR101" s="168" t="s">
        <v>81</v>
      </c>
      <c r="AT101" s="169" t="s">
        <v>72</v>
      </c>
      <c r="AU101" s="169" t="s">
        <v>81</v>
      </c>
      <c r="AY101" s="168" t="s">
        <v>169</v>
      </c>
      <c r="BK101" s="170">
        <f>SUM(BK102:BK104)</f>
        <v>0</v>
      </c>
    </row>
    <row r="102" spans="2:65" s="1" customFormat="1" ht="16.5" customHeight="1">
      <c r="B102" s="33"/>
      <c r="C102" s="173" t="s">
        <v>229</v>
      </c>
      <c r="D102" s="173" t="s">
        <v>172</v>
      </c>
      <c r="E102" s="174" t="s">
        <v>230</v>
      </c>
      <c r="F102" s="175" t="s">
        <v>231</v>
      </c>
      <c r="G102" s="176" t="s">
        <v>224</v>
      </c>
      <c r="H102" s="177">
        <v>150.04</v>
      </c>
      <c r="I102" s="178"/>
      <c r="J102" s="179">
        <f>ROUND(I102*H102,2)</f>
        <v>0</v>
      </c>
      <c r="K102" s="175" t="s">
        <v>176</v>
      </c>
      <c r="L102" s="37"/>
      <c r="M102" s="180" t="s">
        <v>1</v>
      </c>
      <c r="N102" s="181" t="s">
        <v>44</v>
      </c>
      <c r="O102" s="59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AR102" s="16" t="s">
        <v>199</v>
      </c>
      <c r="AT102" s="16" t="s">
        <v>172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232</v>
      </c>
    </row>
    <row r="103" spans="2:65" s="1" customFormat="1" ht="16.5" customHeight="1">
      <c r="B103" s="33"/>
      <c r="C103" s="173" t="s">
        <v>233</v>
      </c>
      <c r="D103" s="173" t="s">
        <v>172</v>
      </c>
      <c r="E103" s="174" t="s">
        <v>234</v>
      </c>
      <c r="F103" s="175" t="s">
        <v>235</v>
      </c>
      <c r="G103" s="176" t="s">
        <v>224</v>
      </c>
      <c r="H103" s="177">
        <v>150.04</v>
      </c>
      <c r="I103" s="178"/>
      <c r="J103" s="179">
        <f>ROUND(I103*H103,2)</f>
        <v>0</v>
      </c>
      <c r="K103" s="175" t="s">
        <v>176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236</v>
      </c>
    </row>
    <row r="104" spans="2:65" s="1" customFormat="1" ht="16.5" customHeight="1">
      <c r="B104" s="33"/>
      <c r="C104" s="173" t="s">
        <v>237</v>
      </c>
      <c r="D104" s="173" t="s">
        <v>172</v>
      </c>
      <c r="E104" s="174" t="s">
        <v>238</v>
      </c>
      <c r="F104" s="175" t="s">
        <v>239</v>
      </c>
      <c r="G104" s="176" t="s">
        <v>224</v>
      </c>
      <c r="H104" s="177">
        <v>150.04</v>
      </c>
      <c r="I104" s="178"/>
      <c r="J104" s="179">
        <f>ROUND(I104*H104,2)</f>
        <v>0</v>
      </c>
      <c r="K104" s="175" t="s">
        <v>1</v>
      </c>
      <c r="L104" s="37"/>
      <c r="M104" s="213" t="s">
        <v>1</v>
      </c>
      <c r="N104" s="214" t="s">
        <v>44</v>
      </c>
      <c r="O104" s="188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240</v>
      </c>
    </row>
    <row r="105" spans="2:65" s="1" customFormat="1" ht="6.95" customHeight="1">
      <c r="B105" s="45"/>
      <c r="C105" s="46"/>
      <c r="D105" s="46"/>
      <c r="E105" s="46"/>
      <c r="F105" s="46"/>
      <c r="G105" s="46"/>
      <c r="H105" s="46"/>
      <c r="I105" s="124"/>
      <c r="J105" s="46"/>
      <c r="K105" s="46"/>
      <c r="L105" s="37"/>
    </row>
  </sheetData>
  <sheetProtection algorithmName="SHA-512" hashValue="x82Lf3jaTJ4OuZ+FnFLzUaugtnGjrAPxYSv38pjhRAZnRIsV7vx0l1iv11GvoJDAGiHgulcmH6aiGFRY1YHGrw==" saltValue="iXU1ps3BLr6ea1SAq1jqfeO6ir1n05wd4fHfXX2ia1NUMCOBPfykg9VGEVSv8km+p8HHoT6bIiPPY3sGu34wgA==" spinCount="100000" sheet="1" objects="1" scenarios="1" formatColumns="0" formatRows="0" autoFilter="0"/>
  <autoFilter ref="C81:K104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555"/>
  <sheetViews>
    <sheetView showGridLines="0" view="pageBreakPreview" topLeftCell="A524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89</v>
      </c>
      <c r="AZ2" s="217" t="s">
        <v>241</v>
      </c>
      <c r="BA2" s="217" t="s">
        <v>1</v>
      </c>
      <c r="BB2" s="217" t="s">
        <v>1</v>
      </c>
      <c r="BC2" s="217" t="s">
        <v>242</v>
      </c>
      <c r="BD2" s="217" t="s">
        <v>83</v>
      </c>
    </row>
    <row r="3" spans="2:5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  <c r="AZ3" s="217" t="s">
        <v>243</v>
      </c>
      <c r="BA3" s="217" t="s">
        <v>1</v>
      </c>
      <c r="BB3" s="217" t="s">
        <v>1</v>
      </c>
      <c r="BC3" s="217" t="s">
        <v>244</v>
      </c>
      <c r="BD3" s="217" t="s">
        <v>83</v>
      </c>
    </row>
    <row r="4" spans="2:5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56" ht="6.95" customHeight="1">
      <c r="B5" s="19"/>
      <c r="L5" s="19"/>
    </row>
    <row r="6" spans="2:56" ht="12" customHeight="1">
      <c r="B6" s="19"/>
      <c r="D6" s="101" t="s">
        <v>16</v>
      </c>
      <c r="L6" s="19"/>
    </row>
    <row r="7" spans="2:5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56" s="1" customFormat="1" ht="12" customHeight="1">
      <c r="B8" s="37"/>
      <c r="D8" s="101" t="s">
        <v>143</v>
      </c>
      <c r="I8" s="102"/>
      <c r="L8" s="37"/>
    </row>
    <row r="9" spans="2:56" s="1" customFormat="1" ht="36.950000000000003" customHeight="1">
      <c r="B9" s="37"/>
      <c r="E9" s="294" t="s">
        <v>245</v>
      </c>
      <c r="F9" s="295"/>
      <c r="G9" s="295"/>
      <c r="H9" s="295"/>
      <c r="I9" s="102"/>
      <c r="L9" s="37"/>
    </row>
    <row r="10" spans="2:56" s="1" customFormat="1" ht="11.25">
      <c r="B10" s="37"/>
      <c r="I10" s="102"/>
      <c r="L10" s="37"/>
    </row>
    <row r="11" spans="2:5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5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56" s="1" customFormat="1" ht="10.9" customHeight="1">
      <c r="B13" s="37"/>
      <c r="I13" s="102"/>
      <c r="L13" s="37"/>
    </row>
    <row r="14" spans="2:5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5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5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ROUND(J99,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ROUND((SUM(BE99:BE554)),  2)</f>
        <v>0</v>
      </c>
      <c r="I33" s="113">
        <v>0.21</v>
      </c>
      <c r="J33" s="112">
        <f>ROUND(((SUM(BE99:BE554))*I33),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ROUND((SUM(BF99:BF554)),  2)</f>
        <v>0</v>
      </c>
      <c r="I34" s="113">
        <v>0.15</v>
      </c>
      <c r="J34" s="112">
        <f>ROUND(((SUM(BF99:BF554))*I34),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ROUND((SUM(BG99:BG554)),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ROUND((SUM(BH99:BH554)),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ROUND((SUM(BI99:BI554)),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03 - SO 02 - HASIČSKÁ ZBROJNICE JSHD - STAVEBNÍ PRÁCE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J99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J100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J101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246</v>
      </c>
      <c r="E62" s="143"/>
      <c r="F62" s="143"/>
      <c r="G62" s="143"/>
      <c r="H62" s="143"/>
      <c r="I62" s="144"/>
      <c r="J62" s="145">
        <f>J124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247</v>
      </c>
      <c r="E63" s="143"/>
      <c r="F63" s="143"/>
      <c r="G63" s="143"/>
      <c r="H63" s="143"/>
      <c r="I63" s="144"/>
      <c r="J63" s="145">
        <f>J153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248</v>
      </c>
      <c r="E64" s="143"/>
      <c r="F64" s="143"/>
      <c r="G64" s="143"/>
      <c r="H64" s="143"/>
      <c r="I64" s="144"/>
      <c r="J64" s="145">
        <f>J180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249</v>
      </c>
      <c r="E65" s="143"/>
      <c r="F65" s="143"/>
      <c r="G65" s="143"/>
      <c r="H65" s="143"/>
      <c r="I65" s="144"/>
      <c r="J65" s="145">
        <f>J243</f>
        <v>0</v>
      </c>
      <c r="K65" s="141"/>
      <c r="L65" s="146"/>
    </row>
    <row r="66" spans="2:12" s="8" customFormat="1" ht="19.899999999999999" customHeight="1">
      <c r="B66" s="140"/>
      <c r="C66" s="141"/>
      <c r="D66" s="142" t="s">
        <v>250</v>
      </c>
      <c r="E66" s="143"/>
      <c r="F66" s="143"/>
      <c r="G66" s="143"/>
      <c r="H66" s="143"/>
      <c r="I66" s="144"/>
      <c r="J66" s="145">
        <f>J249</f>
        <v>0</v>
      </c>
      <c r="K66" s="141"/>
      <c r="L66" s="146"/>
    </row>
    <row r="67" spans="2:12" s="7" customFormat="1" ht="24.95" customHeight="1">
      <c r="B67" s="133"/>
      <c r="C67" s="134"/>
      <c r="D67" s="135" t="s">
        <v>251</v>
      </c>
      <c r="E67" s="136"/>
      <c r="F67" s="136"/>
      <c r="G67" s="136"/>
      <c r="H67" s="136"/>
      <c r="I67" s="137"/>
      <c r="J67" s="138">
        <f>J251</f>
        <v>0</v>
      </c>
      <c r="K67" s="134"/>
      <c r="L67" s="139"/>
    </row>
    <row r="68" spans="2:12" s="8" customFormat="1" ht="19.899999999999999" customHeight="1">
      <c r="B68" s="140"/>
      <c r="C68" s="141"/>
      <c r="D68" s="142" t="s">
        <v>252</v>
      </c>
      <c r="E68" s="143"/>
      <c r="F68" s="143"/>
      <c r="G68" s="143"/>
      <c r="H68" s="143"/>
      <c r="I68" s="144"/>
      <c r="J68" s="145">
        <f>J252</f>
        <v>0</v>
      </c>
      <c r="K68" s="141"/>
      <c r="L68" s="146"/>
    </row>
    <row r="69" spans="2:12" s="8" customFormat="1" ht="19.899999999999999" customHeight="1">
      <c r="B69" s="140"/>
      <c r="C69" s="141"/>
      <c r="D69" s="142" t="s">
        <v>253</v>
      </c>
      <c r="E69" s="143"/>
      <c r="F69" s="143"/>
      <c r="G69" s="143"/>
      <c r="H69" s="143"/>
      <c r="I69" s="144"/>
      <c r="J69" s="145">
        <f>J283</f>
        <v>0</v>
      </c>
      <c r="K69" s="141"/>
      <c r="L69" s="146"/>
    </row>
    <row r="70" spans="2:12" s="8" customFormat="1" ht="19.899999999999999" customHeight="1">
      <c r="B70" s="140"/>
      <c r="C70" s="141"/>
      <c r="D70" s="142" t="s">
        <v>254</v>
      </c>
      <c r="E70" s="143"/>
      <c r="F70" s="143"/>
      <c r="G70" s="143"/>
      <c r="H70" s="143"/>
      <c r="I70" s="144"/>
      <c r="J70" s="145">
        <f>J288</f>
        <v>0</v>
      </c>
      <c r="K70" s="141"/>
      <c r="L70" s="146"/>
    </row>
    <row r="71" spans="2:12" s="8" customFormat="1" ht="19.899999999999999" customHeight="1">
      <c r="B71" s="140"/>
      <c r="C71" s="141"/>
      <c r="D71" s="142" t="s">
        <v>255</v>
      </c>
      <c r="E71" s="143"/>
      <c r="F71" s="143"/>
      <c r="G71" s="143"/>
      <c r="H71" s="143"/>
      <c r="I71" s="144"/>
      <c r="J71" s="145">
        <f>J352</f>
        <v>0</v>
      </c>
      <c r="K71" s="141"/>
      <c r="L71" s="146"/>
    </row>
    <row r="72" spans="2:12" s="8" customFormat="1" ht="19.899999999999999" customHeight="1">
      <c r="B72" s="140"/>
      <c r="C72" s="141"/>
      <c r="D72" s="142" t="s">
        <v>256</v>
      </c>
      <c r="E72" s="143"/>
      <c r="F72" s="143"/>
      <c r="G72" s="143"/>
      <c r="H72" s="143"/>
      <c r="I72" s="144"/>
      <c r="J72" s="145">
        <f>J433</f>
        <v>0</v>
      </c>
      <c r="K72" s="141"/>
      <c r="L72" s="146"/>
    </row>
    <row r="73" spans="2:12" s="8" customFormat="1" ht="19.899999999999999" customHeight="1">
      <c r="B73" s="140"/>
      <c r="C73" s="141"/>
      <c r="D73" s="142" t="s">
        <v>257</v>
      </c>
      <c r="E73" s="143"/>
      <c r="F73" s="143"/>
      <c r="G73" s="143"/>
      <c r="H73" s="143"/>
      <c r="I73" s="144"/>
      <c r="J73" s="145">
        <f>J464</f>
        <v>0</v>
      </c>
      <c r="K73" s="141"/>
      <c r="L73" s="146"/>
    </row>
    <row r="74" spans="2:12" s="8" customFormat="1" ht="19.899999999999999" customHeight="1">
      <c r="B74" s="140"/>
      <c r="C74" s="141"/>
      <c r="D74" s="142" t="s">
        <v>258</v>
      </c>
      <c r="E74" s="143"/>
      <c r="F74" s="143"/>
      <c r="G74" s="143"/>
      <c r="H74" s="143"/>
      <c r="I74" s="144"/>
      <c r="J74" s="145">
        <f>J478</f>
        <v>0</v>
      </c>
      <c r="K74" s="141"/>
      <c r="L74" s="146"/>
    </row>
    <row r="75" spans="2:12" s="8" customFormat="1" ht="19.899999999999999" customHeight="1">
      <c r="B75" s="140"/>
      <c r="C75" s="141"/>
      <c r="D75" s="142" t="s">
        <v>259</v>
      </c>
      <c r="E75" s="143"/>
      <c r="F75" s="143"/>
      <c r="G75" s="143"/>
      <c r="H75" s="143"/>
      <c r="I75" s="144"/>
      <c r="J75" s="145">
        <f>J502</f>
        <v>0</v>
      </c>
      <c r="K75" s="141"/>
      <c r="L75" s="146"/>
    </row>
    <row r="76" spans="2:12" s="8" customFormat="1" ht="19.899999999999999" customHeight="1">
      <c r="B76" s="140"/>
      <c r="C76" s="141"/>
      <c r="D76" s="142" t="s">
        <v>260</v>
      </c>
      <c r="E76" s="143"/>
      <c r="F76" s="143"/>
      <c r="G76" s="143"/>
      <c r="H76" s="143"/>
      <c r="I76" s="144"/>
      <c r="J76" s="145">
        <f>J507</f>
        <v>0</v>
      </c>
      <c r="K76" s="141"/>
      <c r="L76" s="146"/>
    </row>
    <row r="77" spans="2:12" s="8" customFormat="1" ht="19.899999999999999" customHeight="1">
      <c r="B77" s="140"/>
      <c r="C77" s="141"/>
      <c r="D77" s="142" t="s">
        <v>261</v>
      </c>
      <c r="E77" s="143"/>
      <c r="F77" s="143"/>
      <c r="G77" s="143"/>
      <c r="H77" s="143"/>
      <c r="I77" s="144"/>
      <c r="J77" s="145">
        <f>J522</f>
        <v>0</v>
      </c>
      <c r="K77" s="141"/>
      <c r="L77" s="146"/>
    </row>
    <row r="78" spans="2:12" s="8" customFormat="1" ht="19.899999999999999" customHeight="1">
      <c r="B78" s="140"/>
      <c r="C78" s="141"/>
      <c r="D78" s="142" t="s">
        <v>262</v>
      </c>
      <c r="E78" s="143"/>
      <c r="F78" s="143"/>
      <c r="G78" s="143"/>
      <c r="H78" s="143"/>
      <c r="I78" s="144"/>
      <c r="J78" s="145">
        <f>J533</f>
        <v>0</v>
      </c>
      <c r="K78" s="141"/>
      <c r="L78" s="146"/>
    </row>
    <row r="79" spans="2:12" s="8" customFormat="1" ht="19.899999999999999" customHeight="1">
      <c r="B79" s="140"/>
      <c r="C79" s="141"/>
      <c r="D79" s="142" t="s">
        <v>263</v>
      </c>
      <c r="E79" s="143"/>
      <c r="F79" s="143"/>
      <c r="G79" s="143"/>
      <c r="H79" s="143"/>
      <c r="I79" s="144"/>
      <c r="J79" s="145">
        <f>J547</f>
        <v>0</v>
      </c>
      <c r="K79" s="141"/>
      <c r="L79" s="146"/>
    </row>
    <row r="80" spans="2:12" s="1" customFormat="1" ht="21.7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124"/>
      <c r="J81" s="46"/>
      <c r="K81" s="46"/>
      <c r="L81" s="37"/>
    </row>
    <row r="85" spans="2:12" s="1" customFormat="1" ht="6.95" customHeight="1">
      <c r="B85" s="47"/>
      <c r="C85" s="48"/>
      <c r="D85" s="48"/>
      <c r="E85" s="48"/>
      <c r="F85" s="48"/>
      <c r="G85" s="48"/>
      <c r="H85" s="48"/>
      <c r="I85" s="127"/>
      <c r="J85" s="48"/>
      <c r="K85" s="48"/>
      <c r="L85" s="37"/>
    </row>
    <row r="86" spans="2:12" s="1" customFormat="1" ht="24.95" customHeight="1">
      <c r="B86" s="33"/>
      <c r="C86" s="22" t="s">
        <v>153</v>
      </c>
      <c r="D86" s="34"/>
      <c r="E86" s="34"/>
      <c r="F86" s="34"/>
      <c r="G86" s="34"/>
      <c r="H86" s="34"/>
      <c r="I86" s="102"/>
      <c r="J86" s="34"/>
      <c r="K86" s="34"/>
      <c r="L86" s="37"/>
    </row>
    <row r="87" spans="2:12" s="1" customFormat="1" ht="6.95" customHeight="1">
      <c r="B87" s="33"/>
      <c r="C87" s="34"/>
      <c r="D87" s="34"/>
      <c r="E87" s="34"/>
      <c r="F87" s="34"/>
      <c r="G87" s="34"/>
      <c r="H87" s="34"/>
      <c r="I87" s="102"/>
      <c r="J87" s="34"/>
      <c r="K87" s="34"/>
      <c r="L87" s="37"/>
    </row>
    <row r="88" spans="2:12" s="1" customFormat="1" ht="12" customHeight="1">
      <c r="B88" s="33"/>
      <c r="C88" s="28" t="s">
        <v>16</v>
      </c>
      <c r="D88" s="34"/>
      <c r="E88" s="34"/>
      <c r="F88" s="34"/>
      <c r="G88" s="34"/>
      <c r="H88" s="34"/>
      <c r="I88" s="102"/>
      <c r="J88" s="34"/>
      <c r="K88" s="34"/>
      <c r="L88" s="37"/>
    </row>
    <row r="89" spans="2:12" s="1" customFormat="1" ht="16.5" customHeight="1">
      <c r="B89" s="33"/>
      <c r="C89" s="34"/>
      <c r="D89" s="34"/>
      <c r="E89" s="299" t="str">
        <f>E7</f>
        <v>Hasičská zbrojnice s manipulačním prostorem a moderní zázemí technických služeb obce Líbeznice</v>
      </c>
      <c r="F89" s="300"/>
      <c r="G89" s="300"/>
      <c r="H89" s="300"/>
      <c r="I89" s="102"/>
      <c r="J89" s="34"/>
      <c r="K89" s="34"/>
      <c r="L89" s="37"/>
    </row>
    <row r="90" spans="2:12" s="1" customFormat="1" ht="12" customHeight="1">
      <c r="B90" s="33"/>
      <c r="C90" s="28" t="s">
        <v>143</v>
      </c>
      <c r="D90" s="34"/>
      <c r="E90" s="34"/>
      <c r="F90" s="34"/>
      <c r="G90" s="34"/>
      <c r="H90" s="34"/>
      <c r="I90" s="102"/>
      <c r="J90" s="34"/>
      <c r="K90" s="34"/>
      <c r="L90" s="37"/>
    </row>
    <row r="91" spans="2:12" s="1" customFormat="1" ht="16.5" customHeight="1">
      <c r="B91" s="33"/>
      <c r="C91" s="34"/>
      <c r="D91" s="34"/>
      <c r="E91" s="271" t="str">
        <f>E9</f>
        <v>03 - SO 02 - HASIČSKÁ ZBROJNICE JSHD - STAVEBNÍ PRÁCE</v>
      </c>
      <c r="F91" s="270"/>
      <c r="G91" s="270"/>
      <c r="H91" s="270"/>
      <c r="I91" s="102"/>
      <c r="J91" s="34"/>
      <c r="K91" s="34"/>
      <c r="L91" s="37"/>
    </row>
    <row r="92" spans="2:12" s="1" customFormat="1" ht="6.95" customHeight="1">
      <c r="B92" s="33"/>
      <c r="C92" s="34"/>
      <c r="D92" s="34"/>
      <c r="E92" s="34"/>
      <c r="F92" s="34"/>
      <c r="G92" s="34"/>
      <c r="H92" s="34"/>
      <c r="I92" s="102"/>
      <c r="J92" s="34"/>
      <c r="K92" s="34"/>
      <c r="L92" s="37"/>
    </row>
    <row r="93" spans="2:12" s="1" customFormat="1" ht="12" customHeight="1">
      <c r="B93" s="33"/>
      <c r="C93" s="28" t="s">
        <v>22</v>
      </c>
      <c r="D93" s="34"/>
      <c r="E93" s="34"/>
      <c r="F93" s="26" t="str">
        <f>F12</f>
        <v>k.ú. Líbeznice</v>
      </c>
      <c r="G93" s="34"/>
      <c r="H93" s="34"/>
      <c r="I93" s="103" t="s">
        <v>24</v>
      </c>
      <c r="J93" s="54" t="str">
        <f>IF(J12="","",J12)</f>
        <v>30. 10. 2018</v>
      </c>
      <c r="K93" s="34"/>
      <c r="L93" s="37"/>
    </row>
    <row r="94" spans="2:12" s="1" customFormat="1" ht="6.95" customHeight="1">
      <c r="B94" s="33"/>
      <c r="C94" s="34"/>
      <c r="D94" s="34"/>
      <c r="E94" s="34"/>
      <c r="F94" s="34"/>
      <c r="G94" s="34"/>
      <c r="H94" s="34"/>
      <c r="I94" s="102"/>
      <c r="J94" s="34"/>
      <c r="K94" s="34"/>
      <c r="L94" s="37"/>
    </row>
    <row r="95" spans="2:12" s="1" customFormat="1" ht="13.7" customHeight="1">
      <c r="B95" s="33"/>
      <c r="C95" s="28" t="s">
        <v>26</v>
      </c>
      <c r="D95" s="34"/>
      <c r="E95" s="34"/>
      <c r="F95" s="26" t="str">
        <f>E15</f>
        <v>Obec Líbeznice</v>
      </c>
      <c r="G95" s="34"/>
      <c r="H95" s="34"/>
      <c r="I95" s="103" t="s">
        <v>32</v>
      </c>
      <c r="J95" s="31" t="str">
        <f>E21</f>
        <v>Atelier RENO spol.s.r.o.</v>
      </c>
      <c r="K95" s="34"/>
      <c r="L95" s="37"/>
    </row>
    <row r="96" spans="2:12" s="1" customFormat="1" ht="13.7" customHeight="1">
      <c r="B96" s="33"/>
      <c r="C96" s="28" t="s">
        <v>30</v>
      </c>
      <c r="D96" s="34"/>
      <c r="E96" s="34"/>
      <c r="F96" s="26" t="str">
        <f>IF(E18="","",E18)</f>
        <v>Vyplň údaj</v>
      </c>
      <c r="G96" s="34"/>
      <c r="H96" s="34"/>
      <c r="I96" s="103" t="s">
        <v>35</v>
      </c>
      <c r="J96" s="31" t="str">
        <f>E24</f>
        <v>Vladimír Mrázek</v>
      </c>
      <c r="K96" s="34"/>
      <c r="L96" s="37"/>
    </row>
    <row r="97" spans="2:65" s="1" customFormat="1" ht="10.35" customHeight="1">
      <c r="B97" s="33"/>
      <c r="C97" s="34"/>
      <c r="D97" s="34"/>
      <c r="E97" s="34"/>
      <c r="F97" s="34"/>
      <c r="G97" s="34"/>
      <c r="H97" s="34"/>
      <c r="I97" s="102"/>
      <c r="J97" s="34"/>
      <c r="K97" s="34"/>
      <c r="L97" s="37"/>
    </row>
    <row r="98" spans="2:65" s="9" customFormat="1" ht="29.25" customHeight="1">
      <c r="B98" s="147"/>
      <c r="C98" s="148" t="s">
        <v>154</v>
      </c>
      <c r="D98" s="149" t="s">
        <v>58</v>
      </c>
      <c r="E98" s="149" t="s">
        <v>54</v>
      </c>
      <c r="F98" s="149" t="s">
        <v>55</v>
      </c>
      <c r="G98" s="149" t="s">
        <v>155</v>
      </c>
      <c r="H98" s="149" t="s">
        <v>156</v>
      </c>
      <c r="I98" s="150" t="s">
        <v>157</v>
      </c>
      <c r="J98" s="149" t="s">
        <v>147</v>
      </c>
      <c r="K98" s="151" t="s">
        <v>158</v>
      </c>
      <c r="L98" s="152"/>
      <c r="M98" s="63" t="s">
        <v>1</v>
      </c>
      <c r="N98" s="64" t="s">
        <v>43</v>
      </c>
      <c r="O98" s="64" t="s">
        <v>159</v>
      </c>
      <c r="P98" s="64" t="s">
        <v>160</v>
      </c>
      <c r="Q98" s="64" t="s">
        <v>161</v>
      </c>
      <c r="R98" s="64" t="s">
        <v>162</v>
      </c>
      <c r="S98" s="64" t="s">
        <v>163</v>
      </c>
      <c r="T98" s="65" t="s">
        <v>164</v>
      </c>
    </row>
    <row r="99" spans="2:65" s="1" customFormat="1" ht="22.9" customHeight="1">
      <c r="B99" s="33"/>
      <c r="C99" s="70" t="s">
        <v>165</v>
      </c>
      <c r="D99" s="34"/>
      <c r="E99" s="34"/>
      <c r="F99" s="34"/>
      <c r="G99" s="34"/>
      <c r="H99" s="34"/>
      <c r="I99" s="102"/>
      <c r="J99" s="153">
        <f>BK99</f>
        <v>0</v>
      </c>
      <c r="K99" s="34"/>
      <c r="L99" s="37"/>
      <c r="M99" s="66"/>
      <c r="N99" s="67"/>
      <c r="O99" s="67"/>
      <c r="P99" s="154">
        <f>P100+P251</f>
        <v>0</v>
      </c>
      <c r="Q99" s="67"/>
      <c r="R99" s="154">
        <f>R100+R251</f>
        <v>491.21395489999992</v>
      </c>
      <c r="S99" s="67"/>
      <c r="T99" s="155">
        <f>T100+T251</f>
        <v>8.9999999999999998E-4</v>
      </c>
      <c r="AT99" s="16" t="s">
        <v>72</v>
      </c>
      <c r="AU99" s="16" t="s">
        <v>149</v>
      </c>
      <c r="BK99" s="156">
        <f>BK100+BK251</f>
        <v>0</v>
      </c>
    </row>
    <row r="100" spans="2:65" s="10" customFormat="1" ht="25.9" customHeight="1">
      <c r="B100" s="157"/>
      <c r="C100" s="158"/>
      <c r="D100" s="159" t="s">
        <v>72</v>
      </c>
      <c r="E100" s="160" t="s">
        <v>193</v>
      </c>
      <c r="F100" s="160" t="s">
        <v>194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P101+P124+P153+P180+P243+P249</f>
        <v>0</v>
      </c>
      <c r="Q100" s="165"/>
      <c r="R100" s="166">
        <f>R101+R124+R153+R180+R243+R249</f>
        <v>459.72650910999994</v>
      </c>
      <c r="S100" s="165"/>
      <c r="T100" s="167">
        <f>T101+T124+T153+T180+T243+T249</f>
        <v>0</v>
      </c>
      <c r="AR100" s="168" t="s">
        <v>81</v>
      </c>
      <c r="AT100" s="169" t="s">
        <v>72</v>
      </c>
      <c r="AU100" s="169" t="s">
        <v>73</v>
      </c>
      <c r="AY100" s="168" t="s">
        <v>169</v>
      </c>
      <c r="BK100" s="170">
        <f>BK101+BK124+BK153+BK180+BK243+BK249</f>
        <v>0</v>
      </c>
    </row>
    <row r="101" spans="2:65" s="10" customFormat="1" ht="22.9" customHeight="1">
      <c r="B101" s="157"/>
      <c r="C101" s="158"/>
      <c r="D101" s="159" t="s">
        <v>72</v>
      </c>
      <c r="E101" s="171" t="s">
        <v>81</v>
      </c>
      <c r="F101" s="171" t="s">
        <v>195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SUM(P102:P123)</f>
        <v>0</v>
      </c>
      <c r="Q101" s="165"/>
      <c r="R101" s="166">
        <f>SUM(R102:R123)</f>
        <v>0</v>
      </c>
      <c r="S101" s="165"/>
      <c r="T101" s="167">
        <f>SUM(T102:T123)</f>
        <v>0</v>
      </c>
      <c r="AR101" s="168" t="s">
        <v>81</v>
      </c>
      <c r="AT101" s="169" t="s">
        <v>72</v>
      </c>
      <c r="AU101" s="169" t="s">
        <v>81</v>
      </c>
      <c r="AY101" s="168" t="s">
        <v>169</v>
      </c>
      <c r="BK101" s="170">
        <f>SUM(BK102:BK123)</f>
        <v>0</v>
      </c>
    </row>
    <row r="102" spans="2:65" s="1" customFormat="1" ht="16.5" customHeight="1">
      <c r="B102" s="33"/>
      <c r="C102" s="173" t="s">
        <v>81</v>
      </c>
      <c r="D102" s="173" t="s">
        <v>172</v>
      </c>
      <c r="E102" s="174" t="s">
        <v>264</v>
      </c>
      <c r="F102" s="175" t="s">
        <v>265</v>
      </c>
      <c r="G102" s="176" t="s">
        <v>208</v>
      </c>
      <c r="H102" s="177">
        <v>298.35000000000002</v>
      </c>
      <c r="I102" s="178"/>
      <c r="J102" s="179">
        <f>ROUND(I102*H102,2)</f>
        <v>0</v>
      </c>
      <c r="K102" s="175" t="s">
        <v>176</v>
      </c>
      <c r="L102" s="37"/>
      <c r="M102" s="180" t="s">
        <v>1</v>
      </c>
      <c r="N102" s="181" t="s">
        <v>44</v>
      </c>
      <c r="O102" s="59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AR102" s="16" t="s">
        <v>199</v>
      </c>
      <c r="AT102" s="16" t="s">
        <v>172</v>
      </c>
      <c r="AU102" s="16" t="s">
        <v>83</v>
      </c>
      <c r="AY102" s="16" t="s">
        <v>169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81</v>
      </c>
      <c r="BK102" s="184">
        <f>ROUND(I102*H102,2)</f>
        <v>0</v>
      </c>
      <c r="BL102" s="16" t="s">
        <v>199</v>
      </c>
      <c r="BM102" s="16" t="s">
        <v>266</v>
      </c>
    </row>
    <row r="103" spans="2:65" s="11" customFormat="1" ht="11.25">
      <c r="B103" s="190"/>
      <c r="C103" s="191"/>
      <c r="D103" s="185" t="s">
        <v>201</v>
      </c>
      <c r="E103" s="192" t="s">
        <v>1</v>
      </c>
      <c r="F103" s="193" t="s">
        <v>267</v>
      </c>
      <c r="G103" s="191"/>
      <c r="H103" s="194">
        <v>298.35000000000002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201</v>
      </c>
      <c r="AU103" s="200" t="s">
        <v>83</v>
      </c>
      <c r="AV103" s="11" t="s">
        <v>83</v>
      </c>
      <c r="AW103" s="11" t="s">
        <v>34</v>
      </c>
      <c r="AX103" s="11" t="s">
        <v>81</v>
      </c>
      <c r="AY103" s="200" t="s">
        <v>169</v>
      </c>
    </row>
    <row r="104" spans="2:65" s="1" customFormat="1" ht="16.5" customHeight="1">
      <c r="B104" s="33"/>
      <c r="C104" s="173" t="s">
        <v>83</v>
      </c>
      <c r="D104" s="173" t="s">
        <v>172</v>
      </c>
      <c r="E104" s="174" t="s">
        <v>268</v>
      </c>
      <c r="F104" s="175" t="s">
        <v>269</v>
      </c>
      <c r="G104" s="176" t="s">
        <v>208</v>
      </c>
      <c r="H104" s="177">
        <v>298.35000000000002</v>
      </c>
      <c r="I104" s="178"/>
      <c r="J104" s="179">
        <f>ROUND(I104*H104,2)</f>
        <v>0</v>
      </c>
      <c r="K104" s="175" t="s">
        <v>176</v>
      </c>
      <c r="L104" s="37"/>
      <c r="M104" s="180" t="s">
        <v>1</v>
      </c>
      <c r="N104" s="181" t="s">
        <v>44</v>
      </c>
      <c r="O104" s="59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AR104" s="16" t="s">
        <v>199</v>
      </c>
      <c r="AT104" s="16" t="s">
        <v>172</v>
      </c>
      <c r="AU104" s="16" t="s">
        <v>83</v>
      </c>
      <c r="AY104" s="16" t="s">
        <v>169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81</v>
      </c>
      <c r="BK104" s="184">
        <f>ROUND(I104*H104,2)</f>
        <v>0</v>
      </c>
      <c r="BL104" s="16" t="s">
        <v>199</v>
      </c>
      <c r="BM104" s="16" t="s">
        <v>270</v>
      </c>
    </row>
    <row r="105" spans="2:65" s="1" customFormat="1" ht="16.5" customHeight="1">
      <c r="B105" s="33"/>
      <c r="C105" s="173" t="s">
        <v>184</v>
      </c>
      <c r="D105" s="173" t="s">
        <v>172</v>
      </c>
      <c r="E105" s="174" t="s">
        <v>271</v>
      </c>
      <c r="F105" s="175" t="s">
        <v>272</v>
      </c>
      <c r="G105" s="176" t="s">
        <v>208</v>
      </c>
      <c r="H105" s="177">
        <v>76.23</v>
      </c>
      <c r="I105" s="178"/>
      <c r="J105" s="179">
        <f>ROUND(I105*H105,2)</f>
        <v>0</v>
      </c>
      <c r="K105" s="175" t="s">
        <v>176</v>
      </c>
      <c r="L105" s="37"/>
      <c r="M105" s="180" t="s">
        <v>1</v>
      </c>
      <c r="N105" s="181" t="s">
        <v>44</v>
      </c>
      <c r="O105" s="59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AR105" s="16" t="s">
        <v>199</v>
      </c>
      <c r="AT105" s="16" t="s">
        <v>172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199</v>
      </c>
      <c r="BM105" s="16" t="s">
        <v>273</v>
      </c>
    </row>
    <row r="106" spans="2:65" s="11" customFormat="1" ht="11.25">
      <c r="B106" s="190"/>
      <c r="C106" s="191"/>
      <c r="D106" s="185" t="s">
        <v>201</v>
      </c>
      <c r="E106" s="192" t="s">
        <v>1</v>
      </c>
      <c r="F106" s="193" t="s">
        <v>274</v>
      </c>
      <c r="G106" s="191"/>
      <c r="H106" s="194">
        <v>18.847999999999999</v>
      </c>
      <c r="I106" s="195"/>
      <c r="J106" s="191"/>
      <c r="K106" s="191"/>
      <c r="L106" s="196"/>
      <c r="M106" s="197"/>
      <c r="N106" s="198"/>
      <c r="O106" s="198"/>
      <c r="P106" s="198"/>
      <c r="Q106" s="198"/>
      <c r="R106" s="198"/>
      <c r="S106" s="198"/>
      <c r="T106" s="199"/>
      <c r="AT106" s="200" t="s">
        <v>201</v>
      </c>
      <c r="AU106" s="200" t="s">
        <v>83</v>
      </c>
      <c r="AV106" s="11" t="s">
        <v>83</v>
      </c>
      <c r="AW106" s="11" t="s">
        <v>34</v>
      </c>
      <c r="AX106" s="11" t="s">
        <v>73</v>
      </c>
      <c r="AY106" s="200" t="s">
        <v>169</v>
      </c>
    </row>
    <row r="107" spans="2:65" s="11" customFormat="1" ht="11.25">
      <c r="B107" s="190"/>
      <c r="C107" s="191"/>
      <c r="D107" s="185" t="s">
        <v>201</v>
      </c>
      <c r="E107" s="192" t="s">
        <v>1</v>
      </c>
      <c r="F107" s="193" t="s">
        <v>275</v>
      </c>
      <c r="G107" s="191"/>
      <c r="H107" s="194">
        <v>10.912000000000001</v>
      </c>
      <c r="I107" s="195"/>
      <c r="J107" s="191"/>
      <c r="K107" s="191"/>
      <c r="L107" s="196"/>
      <c r="M107" s="197"/>
      <c r="N107" s="198"/>
      <c r="O107" s="198"/>
      <c r="P107" s="198"/>
      <c r="Q107" s="198"/>
      <c r="R107" s="198"/>
      <c r="S107" s="198"/>
      <c r="T107" s="199"/>
      <c r="AT107" s="200" t="s">
        <v>201</v>
      </c>
      <c r="AU107" s="200" t="s">
        <v>83</v>
      </c>
      <c r="AV107" s="11" t="s">
        <v>83</v>
      </c>
      <c r="AW107" s="11" t="s">
        <v>34</v>
      </c>
      <c r="AX107" s="11" t="s">
        <v>73</v>
      </c>
      <c r="AY107" s="200" t="s">
        <v>169</v>
      </c>
    </row>
    <row r="108" spans="2:65" s="11" customFormat="1" ht="11.25">
      <c r="B108" s="190"/>
      <c r="C108" s="191"/>
      <c r="D108" s="185" t="s">
        <v>201</v>
      </c>
      <c r="E108" s="192" t="s">
        <v>1</v>
      </c>
      <c r="F108" s="193" t="s">
        <v>276</v>
      </c>
      <c r="G108" s="191"/>
      <c r="H108" s="194">
        <v>29.76</v>
      </c>
      <c r="I108" s="195"/>
      <c r="J108" s="191"/>
      <c r="K108" s="191"/>
      <c r="L108" s="196"/>
      <c r="M108" s="197"/>
      <c r="N108" s="198"/>
      <c r="O108" s="198"/>
      <c r="P108" s="198"/>
      <c r="Q108" s="198"/>
      <c r="R108" s="198"/>
      <c r="S108" s="198"/>
      <c r="T108" s="199"/>
      <c r="AT108" s="200" t="s">
        <v>201</v>
      </c>
      <c r="AU108" s="200" t="s">
        <v>83</v>
      </c>
      <c r="AV108" s="11" t="s">
        <v>83</v>
      </c>
      <c r="AW108" s="11" t="s">
        <v>34</v>
      </c>
      <c r="AX108" s="11" t="s">
        <v>73</v>
      </c>
      <c r="AY108" s="200" t="s">
        <v>169</v>
      </c>
    </row>
    <row r="109" spans="2:65" s="11" customFormat="1" ht="11.25">
      <c r="B109" s="190"/>
      <c r="C109" s="191"/>
      <c r="D109" s="185" t="s">
        <v>201</v>
      </c>
      <c r="E109" s="192" t="s">
        <v>1</v>
      </c>
      <c r="F109" s="193" t="s">
        <v>277</v>
      </c>
      <c r="G109" s="191"/>
      <c r="H109" s="194">
        <v>7.26</v>
      </c>
      <c r="I109" s="195"/>
      <c r="J109" s="191"/>
      <c r="K109" s="191"/>
      <c r="L109" s="196"/>
      <c r="M109" s="197"/>
      <c r="N109" s="198"/>
      <c r="O109" s="198"/>
      <c r="P109" s="198"/>
      <c r="Q109" s="198"/>
      <c r="R109" s="198"/>
      <c r="S109" s="198"/>
      <c r="T109" s="199"/>
      <c r="AT109" s="200" t="s">
        <v>201</v>
      </c>
      <c r="AU109" s="200" t="s">
        <v>83</v>
      </c>
      <c r="AV109" s="11" t="s">
        <v>83</v>
      </c>
      <c r="AW109" s="11" t="s">
        <v>34</v>
      </c>
      <c r="AX109" s="11" t="s">
        <v>73</v>
      </c>
      <c r="AY109" s="200" t="s">
        <v>169</v>
      </c>
    </row>
    <row r="110" spans="2:65" s="11" customFormat="1" ht="11.25">
      <c r="B110" s="190"/>
      <c r="C110" s="191"/>
      <c r="D110" s="185" t="s">
        <v>201</v>
      </c>
      <c r="E110" s="192" t="s">
        <v>1</v>
      </c>
      <c r="F110" s="193" t="s">
        <v>278</v>
      </c>
      <c r="G110" s="191"/>
      <c r="H110" s="194">
        <v>9.4499999999999993</v>
      </c>
      <c r="I110" s="195"/>
      <c r="J110" s="191"/>
      <c r="K110" s="191"/>
      <c r="L110" s="196"/>
      <c r="M110" s="197"/>
      <c r="N110" s="198"/>
      <c r="O110" s="198"/>
      <c r="P110" s="198"/>
      <c r="Q110" s="198"/>
      <c r="R110" s="198"/>
      <c r="S110" s="198"/>
      <c r="T110" s="199"/>
      <c r="AT110" s="200" t="s">
        <v>201</v>
      </c>
      <c r="AU110" s="200" t="s">
        <v>83</v>
      </c>
      <c r="AV110" s="11" t="s">
        <v>83</v>
      </c>
      <c r="AW110" s="11" t="s">
        <v>34</v>
      </c>
      <c r="AX110" s="11" t="s">
        <v>73</v>
      </c>
      <c r="AY110" s="200" t="s">
        <v>169</v>
      </c>
    </row>
    <row r="111" spans="2:65" s="12" customFormat="1" ht="11.25">
      <c r="B111" s="201"/>
      <c r="C111" s="202"/>
      <c r="D111" s="185" t="s">
        <v>201</v>
      </c>
      <c r="E111" s="203" t="s">
        <v>1</v>
      </c>
      <c r="F111" s="204" t="s">
        <v>212</v>
      </c>
      <c r="G111" s="202"/>
      <c r="H111" s="205">
        <v>76.23</v>
      </c>
      <c r="I111" s="206"/>
      <c r="J111" s="202"/>
      <c r="K111" s="202"/>
      <c r="L111" s="207"/>
      <c r="M111" s="208"/>
      <c r="N111" s="209"/>
      <c r="O111" s="209"/>
      <c r="P111" s="209"/>
      <c r="Q111" s="209"/>
      <c r="R111" s="209"/>
      <c r="S111" s="209"/>
      <c r="T111" s="210"/>
      <c r="AT111" s="211" t="s">
        <v>201</v>
      </c>
      <c r="AU111" s="211" t="s">
        <v>83</v>
      </c>
      <c r="AV111" s="12" t="s">
        <v>199</v>
      </c>
      <c r="AW111" s="12" t="s">
        <v>34</v>
      </c>
      <c r="AX111" s="12" t="s">
        <v>81</v>
      </c>
      <c r="AY111" s="211" t="s">
        <v>169</v>
      </c>
    </row>
    <row r="112" spans="2:65" s="1" customFormat="1" ht="16.5" customHeight="1">
      <c r="B112" s="33"/>
      <c r="C112" s="173" t="s">
        <v>199</v>
      </c>
      <c r="D112" s="173" t="s">
        <v>172</v>
      </c>
      <c r="E112" s="174" t="s">
        <v>279</v>
      </c>
      <c r="F112" s="175" t="s">
        <v>280</v>
      </c>
      <c r="G112" s="176" t="s">
        <v>208</v>
      </c>
      <c r="H112" s="177">
        <v>76.23</v>
      </c>
      <c r="I112" s="178"/>
      <c r="J112" s="179">
        <f>ROUND(I112*H112,2)</f>
        <v>0</v>
      </c>
      <c r="K112" s="175" t="s">
        <v>176</v>
      </c>
      <c r="L112" s="37"/>
      <c r="M112" s="180" t="s">
        <v>1</v>
      </c>
      <c r="N112" s="181" t="s">
        <v>44</v>
      </c>
      <c r="O112" s="59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AR112" s="16" t="s">
        <v>199</v>
      </c>
      <c r="AT112" s="16" t="s">
        <v>172</v>
      </c>
      <c r="AU112" s="16" t="s">
        <v>83</v>
      </c>
      <c r="AY112" s="16" t="s">
        <v>169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6" t="s">
        <v>81</v>
      </c>
      <c r="BK112" s="184">
        <f>ROUND(I112*H112,2)</f>
        <v>0</v>
      </c>
      <c r="BL112" s="16" t="s">
        <v>199</v>
      </c>
      <c r="BM112" s="16" t="s">
        <v>281</v>
      </c>
    </row>
    <row r="113" spans="2:65" s="1" customFormat="1" ht="16.5" customHeight="1">
      <c r="B113" s="33"/>
      <c r="C113" s="173" t="s">
        <v>168</v>
      </c>
      <c r="D113" s="173" t="s">
        <v>172</v>
      </c>
      <c r="E113" s="174" t="s">
        <v>282</v>
      </c>
      <c r="F113" s="175" t="s">
        <v>283</v>
      </c>
      <c r="G113" s="176" t="s">
        <v>208</v>
      </c>
      <c r="H113" s="177">
        <v>24.88</v>
      </c>
      <c r="I113" s="178"/>
      <c r="J113" s="179">
        <f>ROUND(I113*H113,2)</f>
        <v>0</v>
      </c>
      <c r="K113" s="175" t="s">
        <v>176</v>
      </c>
      <c r="L113" s="37"/>
      <c r="M113" s="180" t="s">
        <v>1</v>
      </c>
      <c r="N113" s="181" t="s">
        <v>44</v>
      </c>
      <c r="O113" s="59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AR113" s="16" t="s">
        <v>199</v>
      </c>
      <c r="AT113" s="16" t="s">
        <v>172</v>
      </c>
      <c r="AU113" s="16" t="s">
        <v>83</v>
      </c>
      <c r="AY113" s="16" t="s">
        <v>169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81</v>
      </c>
      <c r="BK113" s="184">
        <f>ROUND(I113*H113,2)</f>
        <v>0</v>
      </c>
      <c r="BL113" s="16" t="s">
        <v>199</v>
      </c>
      <c r="BM113" s="16" t="s">
        <v>284</v>
      </c>
    </row>
    <row r="114" spans="2:65" s="1" customFormat="1" ht="16.5" customHeight="1">
      <c r="B114" s="33"/>
      <c r="C114" s="173" t="s">
        <v>221</v>
      </c>
      <c r="D114" s="173" t="s">
        <v>172</v>
      </c>
      <c r="E114" s="174" t="s">
        <v>213</v>
      </c>
      <c r="F114" s="175" t="s">
        <v>214</v>
      </c>
      <c r="G114" s="176" t="s">
        <v>208</v>
      </c>
      <c r="H114" s="177">
        <v>349.7</v>
      </c>
      <c r="I114" s="178"/>
      <c r="J114" s="179">
        <f>ROUND(I114*H114,2)</f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AR114" s="16" t="s">
        <v>199</v>
      </c>
      <c r="AT114" s="16" t="s">
        <v>172</v>
      </c>
      <c r="AU114" s="16" t="s">
        <v>83</v>
      </c>
      <c r="AY114" s="16" t="s">
        <v>169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81</v>
      </c>
      <c r="BK114" s="184">
        <f>ROUND(I114*H114,2)</f>
        <v>0</v>
      </c>
      <c r="BL114" s="16" t="s">
        <v>199</v>
      </c>
      <c r="BM114" s="16" t="s">
        <v>285</v>
      </c>
    </row>
    <row r="115" spans="2:65" s="11" customFormat="1" ht="11.25">
      <c r="B115" s="190"/>
      <c r="C115" s="191"/>
      <c r="D115" s="185" t="s">
        <v>201</v>
      </c>
      <c r="E115" s="192" t="s">
        <v>1</v>
      </c>
      <c r="F115" s="193" t="s">
        <v>286</v>
      </c>
      <c r="G115" s="191"/>
      <c r="H115" s="194">
        <v>349.7</v>
      </c>
      <c r="I115" s="195"/>
      <c r="J115" s="191"/>
      <c r="K115" s="191"/>
      <c r="L115" s="196"/>
      <c r="M115" s="197"/>
      <c r="N115" s="198"/>
      <c r="O115" s="198"/>
      <c r="P115" s="198"/>
      <c r="Q115" s="198"/>
      <c r="R115" s="198"/>
      <c r="S115" s="198"/>
      <c r="T115" s="199"/>
      <c r="AT115" s="200" t="s">
        <v>201</v>
      </c>
      <c r="AU115" s="200" t="s">
        <v>83</v>
      </c>
      <c r="AV115" s="11" t="s">
        <v>83</v>
      </c>
      <c r="AW115" s="11" t="s">
        <v>34</v>
      </c>
      <c r="AX115" s="11" t="s">
        <v>81</v>
      </c>
      <c r="AY115" s="200" t="s">
        <v>169</v>
      </c>
    </row>
    <row r="116" spans="2:65" s="1" customFormat="1" ht="16.5" customHeight="1">
      <c r="B116" s="33"/>
      <c r="C116" s="173" t="s">
        <v>229</v>
      </c>
      <c r="D116" s="173" t="s">
        <v>172</v>
      </c>
      <c r="E116" s="174" t="s">
        <v>287</v>
      </c>
      <c r="F116" s="175" t="s">
        <v>288</v>
      </c>
      <c r="G116" s="176" t="s">
        <v>208</v>
      </c>
      <c r="H116" s="177">
        <v>24.88</v>
      </c>
      <c r="I116" s="178"/>
      <c r="J116" s="179">
        <f>ROUND(I116*H116,2)</f>
        <v>0</v>
      </c>
      <c r="K116" s="175" t="s">
        <v>176</v>
      </c>
      <c r="L116" s="37"/>
      <c r="M116" s="180" t="s">
        <v>1</v>
      </c>
      <c r="N116" s="181" t="s">
        <v>44</v>
      </c>
      <c r="O116" s="59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AR116" s="16" t="s">
        <v>199</v>
      </c>
      <c r="AT116" s="16" t="s">
        <v>172</v>
      </c>
      <c r="AU116" s="16" t="s">
        <v>83</v>
      </c>
      <c r="AY116" s="16" t="s">
        <v>169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81</v>
      </c>
      <c r="BK116" s="184">
        <f>ROUND(I116*H116,2)</f>
        <v>0</v>
      </c>
      <c r="BL116" s="16" t="s">
        <v>199</v>
      </c>
      <c r="BM116" s="16" t="s">
        <v>289</v>
      </c>
    </row>
    <row r="117" spans="2:65" s="1" customFormat="1" ht="16.5" customHeight="1">
      <c r="B117" s="33"/>
      <c r="C117" s="173" t="s">
        <v>233</v>
      </c>
      <c r="D117" s="173" t="s">
        <v>172</v>
      </c>
      <c r="E117" s="174" t="s">
        <v>218</v>
      </c>
      <c r="F117" s="175" t="s">
        <v>219</v>
      </c>
      <c r="G117" s="176" t="s">
        <v>208</v>
      </c>
      <c r="H117" s="177">
        <v>349.7</v>
      </c>
      <c r="I117" s="178"/>
      <c r="J117" s="179">
        <f>ROUND(I117*H117,2)</f>
        <v>0</v>
      </c>
      <c r="K117" s="175" t="s">
        <v>176</v>
      </c>
      <c r="L117" s="37"/>
      <c r="M117" s="180" t="s">
        <v>1</v>
      </c>
      <c r="N117" s="181" t="s">
        <v>44</v>
      </c>
      <c r="O117" s="59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AR117" s="16" t="s">
        <v>199</v>
      </c>
      <c r="AT117" s="16" t="s">
        <v>172</v>
      </c>
      <c r="AU117" s="16" t="s">
        <v>83</v>
      </c>
      <c r="AY117" s="16" t="s">
        <v>169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81</v>
      </c>
      <c r="BK117" s="184">
        <f>ROUND(I117*H117,2)</f>
        <v>0</v>
      </c>
      <c r="BL117" s="16" t="s">
        <v>199</v>
      </c>
      <c r="BM117" s="16" t="s">
        <v>290</v>
      </c>
    </row>
    <row r="118" spans="2:65" s="1" customFormat="1" ht="16.5" customHeight="1">
      <c r="B118" s="33"/>
      <c r="C118" s="173" t="s">
        <v>237</v>
      </c>
      <c r="D118" s="173" t="s">
        <v>172</v>
      </c>
      <c r="E118" s="174" t="s">
        <v>222</v>
      </c>
      <c r="F118" s="175" t="s">
        <v>223</v>
      </c>
      <c r="G118" s="176" t="s">
        <v>224</v>
      </c>
      <c r="H118" s="177">
        <v>594.49</v>
      </c>
      <c r="I118" s="178"/>
      <c r="J118" s="179">
        <f>ROUND(I118*H118,2)</f>
        <v>0</v>
      </c>
      <c r="K118" s="175" t="s">
        <v>176</v>
      </c>
      <c r="L118" s="37"/>
      <c r="M118" s="180" t="s">
        <v>1</v>
      </c>
      <c r="N118" s="181" t="s">
        <v>44</v>
      </c>
      <c r="O118" s="59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AR118" s="16" t="s">
        <v>199</v>
      </c>
      <c r="AT118" s="16" t="s">
        <v>172</v>
      </c>
      <c r="AU118" s="16" t="s">
        <v>83</v>
      </c>
      <c r="AY118" s="16" t="s">
        <v>169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6" t="s">
        <v>81</v>
      </c>
      <c r="BK118" s="184">
        <f>ROUND(I118*H118,2)</f>
        <v>0</v>
      </c>
      <c r="BL118" s="16" t="s">
        <v>199</v>
      </c>
      <c r="BM118" s="16" t="s">
        <v>291</v>
      </c>
    </row>
    <row r="119" spans="2:65" s="11" customFormat="1" ht="11.25">
      <c r="B119" s="190"/>
      <c r="C119" s="191"/>
      <c r="D119" s="185" t="s">
        <v>201</v>
      </c>
      <c r="E119" s="192" t="s">
        <v>1</v>
      </c>
      <c r="F119" s="193" t="s">
        <v>292</v>
      </c>
      <c r="G119" s="191"/>
      <c r="H119" s="194">
        <v>594.49</v>
      </c>
      <c r="I119" s="195"/>
      <c r="J119" s="191"/>
      <c r="K119" s="191"/>
      <c r="L119" s="196"/>
      <c r="M119" s="197"/>
      <c r="N119" s="198"/>
      <c r="O119" s="198"/>
      <c r="P119" s="198"/>
      <c r="Q119" s="198"/>
      <c r="R119" s="198"/>
      <c r="S119" s="198"/>
      <c r="T119" s="199"/>
      <c r="AT119" s="200" t="s">
        <v>201</v>
      </c>
      <c r="AU119" s="200" t="s">
        <v>83</v>
      </c>
      <c r="AV119" s="11" t="s">
        <v>83</v>
      </c>
      <c r="AW119" s="11" t="s">
        <v>34</v>
      </c>
      <c r="AX119" s="11" t="s">
        <v>81</v>
      </c>
      <c r="AY119" s="200" t="s">
        <v>169</v>
      </c>
    </row>
    <row r="120" spans="2:65" s="1" customFormat="1" ht="16.5" customHeight="1">
      <c r="B120" s="33"/>
      <c r="C120" s="173" t="s">
        <v>108</v>
      </c>
      <c r="D120" s="173" t="s">
        <v>172</v>
      </c>
      <c r="E120" s="174" t="s">
        <v>293</v>
      </c>
      <c r="F120" s="175" t="s">
        <v>294</v>
      </c>
      <c r="G120" s="176" t="s">
        <v>208</v>
      </c>
      <c r="H120" s="177">
        <v>24.88</v>
      </c>
      <c r="I120" s="178"/>
      <c r="J120" s="179">
        <f>ROUND(I120*H120,2)</f>
        <v>0</v>
      </c>
      <c r="K120" s="175" t="s">
        <v>176</v>
      </c>
      <c r="L120" s="37"/>
      <c r="M120" s="180" t="s">
        <v>1</v>
      </c>
      <c r="N120" s="181" t="s">
        <v>44</v>
      </c>
      <c r="O120" s="59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AR120" s="16" t="s">
        <v>199</v>
      </c>
      <c r="AT120" s="16" t="s">
        <v>172</v>
      </c>
      <c r="AU120" s="16" t="s">
        <v>83</v>
      </c>
      <c r="AY120" s="16" t="s">
        <v>169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81</v>
      </c>
      <c r="BK120" s="184">
        <f>ROUND(I120*H120,2)</f>
        <v>0</v>
      </c>
      <c r="BL120" s="16" t="s">
        <v>199</v>
      </c>
      <c r="BM120" s="16" t="s">
        <v>295</v>
      </c>
    </row>
    <row r="121" spans="2:65" s="11" customFormat="1" ht="11.25">
      <c r="B121" s="190"/>
      <c r="C121" s="191"/>
      <c r="D121" s="185" t="s">
        <v>201</v>
      </c>
      <c r="E121" s="192" t="s">
        <v>1</v>
      </c>
      <c r="F121" s="193" t="s">
        <v>296</v>
      </c>
      <c r="G121" s="191"/>
      <c r="H121" s="194">
        <v>374.58</v>
      </c>
      <c r="I121" s="195"/>
      <c r="J121" s="191"/>
      <c r="K121" s="191"/>
      <c r="L121" s="196"/>
      <c r="M121" s="197"/>
      <c r="N121" s="198"/>
      <c r="O121" s="198"/>
      <c r="P121" s="198"/>
      <c r="Q121" s="198"/>
      <c r="R121" s="198"/>
      <c r="S121" s="198"/>
      <c r="T121" s="199"/>
      <c r="AT121" s="200" t="s">
        <v>201</v>
      </c>
      <c r="AU121" s="200" t="s">
        <v>83</v>
      </c>
      <c r="AV121" s="11" t="s">
        <v>83</v>
      </c>
      <c r="AW121" s="11" t="s">
        <v>34</v>
      </c>
      <c r="AX121" s="11" t="s">
        <v>73</v>
      </c>
      <c r="AY121" s="200" t="s">
        <v>169</v>
      </c>
    </row>
    <row r="122" spans="2:65" s="11" customFormat="1" ht="11.25">
      <c r="B122" s="190"/>
      <c r="C122" s="191"/>
      <c r="D122" s="185" t="s">
        <v>201</v>
      </c>
      <c r="E122" s="192" t="s">
        <v>1</v>
      </c>
      <c r="F122" s="193" t="s">
        <v>297</v>
      </c>
      <c r="G122" s="191"/>
      <c r="H122" s="194">
        <v>-349.7</v>
      </c>
      <c r="I122" s="195"/>
      <c r="J122" s="191"/>
      <c r="K122" s="191"/>
      <c r="L122" s="196"/>
      <c r="M122" s="197"/>
      <c r="N122" s="198"/>
      <c r="O122" s="198"/>
      <c r="P122" s="198"/>
      <c r="Q122" s="198"/>
      <c r="R122" s="198"/>
      <c r="S122" s="198"/>
      <c r="T122" s="199"/>
      <c r="AT122" s="200" t="s">
        <v>201</v>
      </c>
      <c r="AU122" s="200" t="s">
        <v>83</v>
      </c>
      <c r="AV122" s="11" t="s">
        <v>83</v>
      </c>
      <c r="AW122" s="11" t="s">
        <v>34</v>
      </c>
      <c r="AX122" s="11" t="s">
        <v>73</v>
      </c>
      <c r="AY122" s="200" t="s">
        <v>169</v>
      </c>
    </row>
    <row r="123" spans="2:65" s="12" customFormat="1" ht="11.25">
      <c r="B123" s="201"/>
      <c r="C123" s="202"/>
      <c r="D123" s="185" t="s">
        <v>201</v>
      </c>
      <c r="E123" s="203" t="s">
        <v>1</v>
      </c>
      <c r="F123" s="204" t="s">
        <v>212</v>
      </c>
      <c r="G123" s="202"/>
      <c r="H123" s="205">
        <v>24.88</v>
      </c>
      <c r="I123" s="206"/>
      <c r="J123" s="202"/>
      <c r="K123" s="202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201</v>
      </c>
      <c r="AU123" s="211" t="s">
        <v>83</v>
      </c>
      <c r="AV123" s="12" t="s">
        <v>199</v>
      </c>
      <c r="AW123" s="12" t="s">
        <v>34</v>
      </c>
      <c r="AX123" s="12" t="s">
        <v>81</v>
      </c>
      <c r="AY123" s="211" t="s">
        <v>169</v>
      </c>
    </row>
    <row r="124" spans="2:65" s="10" customFormat="1" ht="22.9" customHeight="1">
      <c r="B124" s="157"/>
      <c r="C124" s="158"/>
      <c r="D124" s="159" t="s">
        <v>72</v>
      </c>
      <c r="E124" s="171" t="s">
        <v>83</v>
      </c>
      <c r="F124" s="171" t="s">
        <v>298</v>
      </c>
      <c r="G124" s="158"/>
      <c r="H124" s="158"/>
      <c r="I124" s="161"/>
      <c r="J124" s="172">
        <f>BK124</f>
        <v>0</v>
      </c>
      <c r="K124" s="158"/>
      <c r="L124" s="163"/>
      <c r="M124" s="164"/>
      <c r="N124" s="165"/>
      <c r="O124" s="165"/>
      <c r="P124" s="166">
        <f>SUM(P125:P152)</f>
        <v>0</v>
      </c>
      <c r="Q124" s="165"/>
      <c r="R124" s="166">
        <f>SUM(R125:R152)</f>
        <v>303.58652470999994</v>
      </c>
      <c r="S124" s="165"/>
      <c r="T124" s="167">
        <f>SUM(T125:T152)</f>
        <v>0</v>
      </c>
      <c r="AR124" s="168" t="s">
        <v>81</v>
      </c>
      <c r="AT124" s="169" t="s">
        <v>72</v>
      </c>
      <c r="AU124" s="169" t="s">
        <v>81</v>
      </c>
      <c r="AY124" s="168" t="s">
        <v>169</v>
      </c>
      <c r="BK124" s="170">
        <f>SUM(BK125:BK152)</f>
        <v>0</v>
      </c>
    </row>
    <row r="125" spans="2:65" s="1" customFormat="1" ht="22.5" customHeight="1">
      <c r="B125" s="33"/>
      <c r="C125" s="173" t="s">
        <v>111</v>
      </c>
      <c r="D125" s="173" t="s">
        <v>172</v>
      </c>
      <c r="E125" s="174" t="s">
        <v>299</v>
      </c>
      <c r="F125" s="175" t="s">
        <v>300</v>
      </c>
      <c r="G125" s="176" t="s">
        <v>301</v>
      </c>
      <c r="H125" s="177">
        <v>47.5</v>
      </c>
      <c r="I125" s="178"/>
      <c r="J125" s="179">
        <f>ROUND(I125*H125,2)</f>
        <v>0</v>
      </c>
      <c r="K125" s="175" t="s">
        <v>1</v>
      </c>
      <c r="L125" s="37"/>
      <c r="M125" s="180" t="s">
        <v>1</v>
      </c>
      <c r="N125" s="181" t="s">
        <v>44</v>
      </c>
      <c r="O125" s="59"/>
      <c r="P125" s="182">
        <f>O125*H125</f>
        <v>0</v>
      </c>
      <c r="Q125" s="182">
        <v>2.16</v>
      </c>
      <c r="R125" s="182">
        <f>Q125*H125</f>
        <v>102.60000000000001</v>
      </c>
      <c r="S125" s="182">
        <v>0</v>
      </c>
      <c r="T125" s="183">
        <f>S125*H125</f>
        <v>0</v>
      </c>
      <c r="AR125" s="16" t="s">
        <v>199</v>
      </c>
      <c r="AT125" s="16" t="s">
        <v>172</v>
      </c>
      <c r="AU125" s="16" t="s">
        <v>83</v>
      </c>
      <c r="AY125" s="16" t="s">
        <v>169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6" t="s">
        <v>81</v>
      </c>
      <c r="BK125" s="184">
        <f>ROUND(I125*H125,2)</f>
        <v>0</v>
      </c>
      <c r="BL125" s="16" t="s">
        <v>199</v>
      </c>
      <c r="BM125" s="16" t="s">
        <v>302</v>
      </c>
    </row>
    <row r="126" spans="2:65" s="11" customFormat="1" ht="11.25">
      <c r="B126" s="190"/>
      <c r="C126" s="191"/>
      <c r="D126" s="185" t="s">
        <v>201</v>
      </c>
      <c r="E126" s="192" t="s">
        <v>1</v>
      </c>
      <c r="F126" s="193" t="s">
        <v>303</v>
      </c>
      <c r="G126" s="191"/>
      <c r="H126" s="194">
        <v>38.5</v>
      </c>
      <c r="I126" s="195"/>
      <c r="J126" s="191"/>
      <c r="K126" s="191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201</v>
      </c>
      <c r="AU126" s="200" t="s">
        <v>83</v>
      </c>
      <c r="AV126" s="11" t="s">
        <v>83</v>
      </c>
      <c r="AW126" s="11" t="s">
        <v>34</v>
      </c>
      <c r="AX126" s="11" t="s">
        <v>73</v>
      </c>
      <c r="AY126" s="200" t="s">
        <v>169</v>
      </c>
    </row>
    <row r="127" spans="2:65" s="11" customFormat="1" ht="11.25">
      <c r="B127" s="190"/>
      <c r="C127" s="191"/>
      <c r="D127" s="185" t="s">
        <v>201</v>
      </c>
      <c r="E127" s="192" t="s">
        <v>1</v>
      </c>
      <c r="F127" s="193" t="s">
        <v>304</v>
      </c>
      <c r="G127" s="191"/>
      <c r="H127" s="194">
        <v>9</v>
      </c>
      <c r="I127" s="195"/>
      <c r="J127" s="191"/>
      <c r="K127" s="191"/>
      <c r="L127" s="196"/>
      <c r="M127" s="197"/>
      <c r="N127" s="198"/>
      <c r="O127" s="198"/>
      <c r="P127" s="198"/>
      <c r="Q127" s="198"/>
      <c r="R127" s="198"/>
      <c r="S127" s="198"/>
      <c r="T127" s="199"/>
      <c r="AT127" s="200" t="s">
        <v>201</v>
      </c>
      <c r="AU127" s="200" t="s">
        <v>83</v>
      </c>
      <c r="AV127" s="11" t="s">
        <v>83</v>
      </c>
      <c r="AW127" s="11" t="s">
        <v>34</v>
      </c>
      <c r="AX127" s="11" t="s">
        <v>73</v>
      </c>
      <c r="AY127" s="200" t="s">
        <v>169</v>
      </c>
    </row>
    <row r="128" spans="2:65" s="12" customFormat="1" ht="11.25">
      <c r="B128" s="201"/>
      <c r="C128" s="202"/>
      <c r="D128" s="185" t="s">
        <v>201</v>
      </c>
      <c r="E128" s="203" t="s">
        <v>1</v>
      </c>
      <c r="F128" s="204" t="s">
        <v>212</v>
      </c>
      <c r="G128" s="202"/>
      <c r="H128" s="205">
        <v>47.5</v>
      </c>
      <c r="I128" s="206"/>
      <c r="J128" s="202"/>
      <c r="K128" s="202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201</v>
      </c>
      <c r="AU128" s="211" t="s">
        <v>83</v>
      </c>
      <c r="AV128" s="12" t="s">
        <v>199</v>
      </c>
      <c r="AW128" s="12" t="s">
        <v>34</v>
      </c>
      <c r="AX128" s="12" t="s">
        <v>81</v>
      </c>
      <c r="AY128" s="211" t="s">
        <v>169</v>
      </c>
    </row>
    <row r="129" spans="2:65" s="1" customFormat="1" ht="16.5" customHeight="1">
      <c r="B129" s="33"/>
      <c r="C129" s="173" t="s">
        <v>114</v>
      </c>
      <c r="D129" s="173" t="s">
        <v>172</v>
      </c>
      <c r="E129" s="174" t="s">
        <v>305</v>
      </c>
      <c r="F129" s="175" t="s">
        <v>306</v>
      </c>
      <c r="G129" s="176" t="s">
        <v>208</v>
      </c>
      <c r="H129" s="177">
        <v>27.143000000000001</v>
      </c>
      <c r="I129" s="178"/>
      <c r="J129" s="179">
        <f>ROUND(I129*H129,2)</f>
        <v>0</v>
      </c>
      <c r="K129" s="175" t="s">
        <v>176</v>
      </c>
      <c r="L129" s="37"/>
      <c r="M129" s="180" t="s">
        <v>1</v>
      </c>
      <c r="N129" s="181" t="s">
        <v>44</v>
      </c>
      <c r="O129" s="59"/>
      <c r="P129" s="182">
        <f>O129*H129</f>
        <v>0</v>
      </c>
      <c r="Q129" s="182">
        <v>2.45329</v>
      </c>
      <c r="R129" s="182">
        <f>Q129*H129</f>
        <v>66.589650469999995</v>
      </c>
      <c r="S129" s="182">
        <v>0</v>
      </c>
      <c r="T129" s="183">
        <f>S129*H129</f>
        <v>0</v>
      </c>
      <c r="AR129" s="16" t="s">
        <v>199</v>
      </c>
      <c r="AT129" s="16" t="s">
        <v>172</v>
      </c>
      <c r="AU129" s="16" t="s">
        <v>83</v>
      </c>
      <c r="AY129" s="16" t="s">
        <v>169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6" t="s">
        <v>81</v>
      </c>
      <c r="BK129" s="184">
        <f>ROUND(I129*H129,2)</f>
        <v>0</v>
      </c>
      <c r="BL129" s="16" t="s">
        <v>199</v>
      </c>
      <c r="BM129" s="16" t="s">
        <v>307</v>
      </c>
    </row>
    <row r="130" spans="2:65" s="11" customFormat="1" ht="11.25">
      <c r="B130" s="190"/>
      <c r="C130" s="191"/>
      <c r="D130" s="185" t="s">
        <v>201</v>
      </c>
      <c r="E130" s="192" t="s">
        <v>1</v>
      </c>
      <c r="F130" s="193" t="s">
        <v>308</v>
      </c>
      <c r="G130" s="191"/>
      <c r="H130" s="194">
        <v>16.8</v>
      </c>
      <c r="I130" s="195"/>
      <c r="J130" s="191"/>
      <c r="K130" s="191"/>
      <c r="L130" s="196"/>
      <c r="M130" s="197"/>
      <c r="N130" s="198"/>
      <c r="O130" s="198"/>
      <c r="P130" s="198"/>
      <c r="Q130" s="198"/>
      <c r="R130" s="198"/>
      <c r="S130" s="198"/>
      <c r="T130" s="199"/>
      <c r="AT130" s="200" t="s">
        <v>201</v>
      </c>
      <c r="AU130" s="200" t="s">
        <v>83</v>
      </c>
      <c r="AV130" s="11" t="s">
        <v>83</v>
      </c>
      <c r="AW130" s="11" t="s">
        <v>34</v>
      </c>
      <c r="AX130" s="11" t="s">
        <v>73</v>
      </c>
      <c r="AY130" s="200" t="s">
        <v>169</v>
      </c>
    </row>
    <row r="131" spans="2:65" s="11" customFormat="1" ht="11.25">
      <c r="B131" s="190"/>
      <c r="C131" s="191"/>
      <c r="D131" s="185" t="s">
        <v>201</v>
      </c>
      <c r="E131" s="192" t="s">
        <v>1</v>
      </c>
      <c r="F131" s="193" t="s">
        <v>309</v>
      </c>
      <c r="G131" s="191"/>
      <c r="H131" s="194">
        <v>10.343</v>
      </c>
      <c r="I131" s="195"/>
      <c r="J131" s="191"/>
      <c r="K131" s="191"/>
      <c r="L131" s="196"/>
      <c r="M131" s="197"/>
      <c r="N131" s="198"/>
      <c r="O131" s="198"/>
      <c r="P131" s="198"/>
      <c r="Q131" s="198"/>
      <c r="R131" s="198"/>
      <c r="S131" s="198"/>
      <c r="T131" s="199"/>
      <c r="AT131" s="200" t="s">
        <v>201</v>
      </c>
      <c r="AU131" s="200" t="s">
        <v>83</v>
      </c>
      <c r="AV131" s="11" t="s">
        <v>83</v>
      </c>
      <c r="AW131" s="11" t="s">
        <v>34</v>
      </c>
      <c r="AX131" s="11" t="s">
        <v>73</v>
      </c>
      <c r="AY131" s="200" t="s">
        <v>169</v>
      </c>
    </row>
    <row r="132" spans="2:65" s="12" customFormat="1" ht="11.25">
      <c r="B132" s="201"/>
      <c r="C132" s="202"/>
      <c r="D132" s="185" t="s">
        <v>201</v>
      </c>
      <c r="E132" s="203" t="s">
        <v>1</v>
      </c>
      <c r="F132" s="204" t="s">
        <v>212</v>
      </c>
      <c r="G132" s="202"/>
      <c r="H132" s="205">
        <v>27.143000000000001</v>
      </c>
      <c r="I132" s="206"/>
      <c r="J132" s="202"/>
      <c r="K132" s="202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201</v>
      </c>
      <c r="AU132" s="211" t="s">
        <v>83</v>
      </c>
      <c r="AV132" s="12" t="s">
        <v>199</v>
      </c>
      <c r="AW132" s="12" t="s">
        <v>34</v>
      </c>
      <c r="AX132" s="12" t="s">
        <v>81</v>
      </c>
      <c r="AY132" s="211" t="s">
        <v>169</v>
      </c>
    </row>
    <row r="133" spans="2:65" s="1" customFormat="1" ht="16.5" customHeight="1">
      <c r="B133" s="33"/>
      <c r="C133" s="173" t="s">
        <v>117</v>
      </c>
      <c r="D133" s="173" t="s">
        <v>172</v>
      </c>
      <c r="E133" s="174" t="s">
        <v>310</v>
      </c>
      <c r="F133" s="175" t="s">
        <v>311</v>
      </c>
      <c r="G133" s="176" t="s">
        <v>208</v>
      </c>
      <c r="H133" s="177">
        <v>51.375</v>
      </c>
      <c r="I133" s="178"/>
      <c r="J133" s="179">
        <f>ROUND(I133*H133,2)</f>
        <v>0</v>
      </c>
      <c r="K133" s="175" t="s">
        <v>176</v>
      </c>
      <c r="L133" s="37"/>
      <c r="M133" s="180" t="s">
        <v>1</v>
      </c>
      <c r="N133" s="181" t="s">
        <v>44</v>
      </c>
      <c r="O133" s="59"/>
      <c r="P133" s="182">
        <f>O133*H133</f>
        <v>0</v>
      </c>
      <c r="Q133" s="182">
        <v>2.45329</v>
      </c>
      <c r="R133" s="182">
        <f>Q133*H133</f>
        <v>126.03777375</v>
      </c>
      <c r="S133" s="182">
        <v>0</v>
      </c>
      <c r="T133" s="183">
        <f>S133*H133</f>
        <v>0</v>
      </c>
      <c r="AR133" s="16" t="s">
        <v>199</v>
      </c>
      <c r="AT133" s="16" t="s">
        <v>172</v>
      </c>
      <c r="AU133" s="16" t="s">
        <v>83</v>
      </c>
      <c r="AY133" s="16" t="s">
        <v>169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6" t="s">
        <v>81</v>
      </c>
      <c r="BK133" s="184">
        <f>ROUND(I133*H133,2)</f>
        <v>0</v>
      </c>
      <c r="BL133" s="16" t="s">
        <v>199</v>
      </c>
      <c r="BM133" s="16" t="s">
        <v>312</v>
      </c>
    </row>
    <row r="134" spans="2:65" s="11" customFormat="1" ht="11.25">
      <c r="B134" s="190"/>
      <c r="C134" s="191"/>
      <c r="D134" s="185" t="s">
        <v>201</v>
      </c>
      <c r="E134" s="192" t="s">
        <v>1</v>
      </c>
      <c r="F134" s="193" t="s">
        <v>313</v>
      </c>
      <c r="G134" s="191"/>
      <c r="H134" s="194">
        <v>23.693000000000001</v>
      </c>
      <c r="I134" s="195"/>
      <c r="J134" s="191"/>
      <c r="K134" s="191"/>
      <c r="L134" s="196"/>
      <c r="M134" s="197"/>
      <c r="N134" s="198"/>
      <c r="O134" s="198"/>
      <c r="P134" s="198"/>
      <c r="Q134" s="198"/>
      <c r="R134" s="198"/>
      <c r="S134" s="198"/>
      <c r="T134" s="199"/>
      <c r="AT134" s="200" t="s">
        <v>201</v>
      </c>
      <c r="AU134" s="200" t="s">
        <v>83</v>
      </c>
      <c r="AV134" s="11" t="s">
        <v>83</v>
      </c>
      <c r="AW134" s="11" t="s">
        <v>34</v>
      </c>
      <c r="AX134" s="11" t="s">
        <v>73</v>
      </c>
      <c r="AY134" s="200" t="s">
        <v>169</v>
      </c>
    </row>
    <row r="135" spans="2:65" s="11" customFormat="1" ht="11.25">
      <c r="B135" s="190"/>
      <c r="C135" s="191"/>
      <c r="D135" s="185" t="s">
        <v>201</v>
      </c>
      <c r="E135" s="192" t="s">
        <v>1</v>
      </c>
      <c r="F135" s="193" t="s">
        <v>314</v>
      </c>
      <c r="G135" s="191"/>
      <c r="H135" s="194">
        <v>14.742000000000001</v>
      </c>
      <c r="I135" s="195"/>
      <c r="J135" s="191"/>
      <c r="K135" s="191"/>
      <c r="L135" s="196"/>
      <c r="M135" s="197"/>
      <c r="N135" s="198"/>
      <c r="O135" s="198"/>
      <c r="P135" s="198"/>
      <c r="Q135" s="198"/>
      <c r="R135" s="198"/>
      <c r="S135" s="198"/>
      <c r="T135" s="199"/>
      <c r="AT135" s="200" t="s">
        <v>201</v>
      </c>
      <c r="AU135" s="200" t="s">
        <v>83</v>
      </c>
      <c r="AV135" s="11" t="s">
        <v>83</v>
      </c>
      <c r="AW135" s="11" t="s">
        <v>34</v>
      </c>
      <c r="AX135" s="11" t="s">
        <v>73</v>
      </c>
      <c r="AY135" s="200" t="s">
        <v>169</v>
      </c>
    </row>
    <row r="136" spans="2:65" s="11" customFormat="1" ht="11.25">
      <c r="B136" s="190"/>
      <c r="C136" s="191"/>
      <c r="D136" s="185" t="s">
        <v>201</v>
      </c>
      <c r="E136" s="192" t="s">
        <v>1</v>
      </c>
      <c r="F136" s="193" t="s">
        <v>315</v>
      </c>
      <c r="G136" s="191"/>
      <c r="H136" s="194">
        <v>3.15</v>
      </c>
      <c r="I136" s="195"/>
      <c r="J136" s="191"/>
      <c r="K136" s="191"/>
      <c r="L136" s="196"/>
      <c r="M136" s="197"/>
      <c r="N136" s="198"/>
      <c r="O136" s="198"/>
      <c r="P136" s="198"/>
      <c r="Q136" s="198"/>
      <c r="R136" s="198"/>
      <c r="S136" s="198"/>
      <c r="T136" s="199"/>
      <c r="AT136" s="200" t="s">
        <v>201</v>
      </c>
      <c r="AU136" s="200" t="s">
        <v>83</v>
      </c>
      <c r="AV136" s="11" t="s">
        <v>83</v>
      </c>
      <c r="AW136" s="11" t="s">
        <v>34</v>
      </c>
      <c r="AX136" s="11" t="s">
        <v>73</v>
      </c>
      <c r="AY136" s="200" t="s">
        <v>169</v>
      </c>
    </row>
    <row r="137" spans="2:65" s="11" customFormat="1" ht="11.25">
      <c r="B137" s="190"/>
      <c r="C137" s="191"/>
      <c r="D137" s="185" t="s">
        <v>201</v>
      </c>
      <c r="E137" s="192" t="s">
        <v>1</v>
      </c>
      <c r="F137" s="193" t="s">
        <v>316</v>
      </c>
      <c r="G137" s="191"/>
      <c r="H137" s="194">
        <v>2.94</v>
      </c>
      <c r="I137" s="195"/>
      <c r="J137" s="191"/>
      <c r="K137" s="191"/>
      <c r="L137" s="196"/>
      <c r="M137" s="197"/>
      <c r="N137" s="198"/>
      <c r="O137" s="198"/>
      <c r="P137" s="198"/>
      <c r="Q137" s="198"/>
      <c r="R137" s="198"/>
      <c r="S137" s="198"/>
      <c r="T137" s="199"/>
      <c r="AT137" s="200" t="s">
        <v>201</v>
      </c>
      <c r="AU137" s="200" t="s">
        <v>83</v>
      </c>
      <c r="AV137" s="11" t="s">
        <v>83</v>
      </c>
      <c r="AW137" s="11" t="s">
        <v>34</v>
      </c>
      <c r="AX137" s="11" t="s">
        <v>73</v>
      </c>
      <c r="AY137" s="200" t="s">
        <v>169</v>
      </c>
    </row>
    <row r="138" spans="2:65" s="11" customFormat="1" ht="11.25">
      <c r="B138" s="190"/>
      <c r="C138" s="191"/>
      <c r="D138" s="185" t="s">
        <v>201</v>
      </c>
      <c r="E138" s="192" t="s">
        <v>1</v>
      </c>
      <c r="F138" s="193" t="s">
        <v>317</v>
      </c>
      <c r="G138" s="191"/>
      <c r="H138" s="194">
        <v>3.762</v>
      </c>
      <c r="I138" s="195"/>
      <c r="J138" s="191"/>
      <c r="K138" s="191"/>
      <c r="L138" s="196"/>
      <c r="M138" s="197"/>
      <c r="N138" s="198"/>
      <c r="O138" s="198"/>
      <c r="P138" s="198"/>
      <c r="Q138" s="198"/>
      <c r="R138" s="198"/>
      <c r="S138" s="198"/>
      <c r="T138" s="199"/>
      <c r="AT138" s="200" t="s">
        <v>201</v>
      </c>
      <c r="AU138" s="200" t="s">
        <v>83</v>
      </c>
      <c r="AV138" s="11" t="s">
        <v>83</v>
      </c>
      <c r="AW138" s="11" t="s">
        <v>34</v>
      </c>
      <c r="AX138" s="11" t="s">
        <v>73</v>
      </c>
      <c r="AY138" s="200" t="s">
        <v>169</v>
      </c>
    </row>
    <row r="139" spans="2:65" s="11" customFormat="1" ht="11.25">
      <c r="B139" s="190"/>
      <c r="C139" s="191"/>
      <c r="D139" s="185" t="s">
        <v>201</v>
      </c>
      <c r="E139" s="192" t="s">
        <v>1</v>
      </c>
      <c r="F139" s="193" t="s">
        <v>318</v>
      </c>
      <c r="G139" s="191"/>
      <c r="H139" s="194">
        <v>2.8079999999999998</v>
      </c>
      <c r="I139" s="195"/>
      <c r="J139" s="191"/>
      <c r="K139" s="191"/>
      <c r="L139" s="196"/>
      <c r="M139" s="197"/>
      <c r="N139" s="198"/>
      <c r="O139" s="198"/>
      <c r="P139" s="198"/>
      <c r="Q139" s="198"/>
      <c r="R139" s="198"/>
      <c r="S139" s="198"/>
      <c r="T139" s="199"/>
      <c r="AT139" s="200" t="s">
        <v>201</v>
      </c>
      <c r="AU139" s="200" t="s">
        <v>83</v>
      </c>
      <c r="AV139" s="11" t="s">
        <v>83</v>
      </c>
      <c r="AW139" s="11" t="s">
        <v>34</v>
      </c>
      <c r="AX139" s="11" t="s">
        <v>73</v>
      </c>
      <c r="AY139" s="200" t="s">
        <v>169</v>
      </c>
    </row>
    <row r="140" spans="2:65" s="11" customFormat="1" ht="11.25">
      <c r="B140" s="190"/>
      <c r="C140" s="191"/>
      <c r="D140" s="185" t="s">
        <v>201</v>
      </c>
      <c r="E140" s="192" t="s">
        <v>1</v>
      </c>
      <c r="F140" s="193" t="s">
        <v>319</v>
      </c>
      <c r="G140" s="191"/>
      <c r="H140" s="194">
        <v>0.28000000000000003</v>
      </c>
      <c r="I140" s="195"/>
      <c r="J140" s="191"/>
      <c r="K140" s="191"/>
      <c r="L140" s="196"/>
      <c r="M140" s="197"/>
      <c r="N140" s="198"/>
      <c r="O140" s="198"/>
      <c r="P140" s="198"/>
      <c r="Q140" s="198"/>
      <c r="R140" s="198"/>
      <c r="S140" s="198"/>
      <c r="T140" s="199"/>
      <c r="AT140" s="200" t="s">
        <v>201</v>
      </c>
      <c r="AU140" s="200" t="s">
        <v>83</v>
      </c>
      <c r="AV140" s="11" t="s">
        <v>83</v>
      </c>
      <c r="AW140" s="11" t="s">
        <v>34</v>
      </c>
      <c r="AX140" s="11" t="s">
        <v>73</v>
      </c>
      <c r="AY140" s="200" t="s">
        <v>169</v>
      </c>
    </row>
    <row r="141" spans="2:65" s="12" customFormat="1" ht="11.25">
      <c r="B141" s="201"/>
      <c r="C141" s="202"/>
      <c r="D141" s="185" t="s">
        <v>201</v>
      </c>
      <c r="E141" s="203" t="s">
        <v>1</v>
      </c>
      <c r="F141" s="204" t="s">
        <v>212</v>
      </c>
      <c r="G141" s="202"/>
      <c r="H141" s="205">
        <v>51.375</v>
      </c>
      <c r="I141" s="206"/>
      <c r="J141" s="202"/>
      <c r="K141" s="202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201</v>
      </c>
      <c r="AU141" s="211" t="s">
        <v>83</v>
      </c>
      <c r="AV141" s="12" t="s">
        <v>199</v>
      </c>
      <c r="AW141" s="12" t="s">
        <v>34</v>
      </c>
      <c r="AX141" s="12" t="s">
        <v>81</v>
      </c>
      <c r="AY141" s="211" t="s">
        <v>169</v>
      </c>
    </row>
    <row r="142" spans="2:65" s="1" customFormat="1" ht="16.5" customHeight="1">
      <c r="B142" s="33"/>
      <c r="C142" s="173" t="s">
        <v>120</v>
      </c>
      <c r="D142" s="173" t="s">
        <v>172</v>
      </c>
      <c r="E142" s="174" t="s">
        <v>320</v>
      </c>
      <c r="F142" s="175" t="s">
        <v>321</v>
      </c>
      <c r="G142" s="176" t="s">
        <v>198</v>
      </c>
      <c r="H142" s="177">
        <v>159.41999999999999</v>
      </c>
      <c r="I142" s="178"/>
      <c r="J142" s="179">
        <f>ROUND(I142*H142,2)</f>
        <v>0</v>
      </c>
      <c r="K142" s="175" t="s">
        <v>176</v>
      </c>
      <c r="L142" s="37"/>
      <c r="M142" s="180" t="s">
        <v>1</v>
      </c>
      <c r="N142" s="181" t="s">
        <v>44</v>
      </c>
      <c r="O142" s="59"/>
      <c r="P142" s="182">
        <f>O142*H142</f>
        <v>0</v>
      </c>
      <c r="Q142" s="182">
        <v>2.6900000000000001E-3</v>
      </c>
      <c r="R142" s="182">
        <f>Q142*H142</f>
        <v>0.42883979999999999</v>
      </c>
      <c r="S142" s="182">
        <v>0</v>
      </c>
      <c r="T142" s="183">
        <f>S142*H142</f>
        <v>0</v>
      </c>
      <c r="AR142" s="16" t="s">
        <v>199</v>
      </c>
      <c r="AT142" s="16" t="s">
        <v>172</v>
      </c>
      <c r="AU142" s="16" t="s">
        <v>83</v>
      </c>
      <c r="AY142" s="16" t="s">
        <v>169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6" t="s">
        <v>81</v>
      </c>
      <c r="BK142" s="184">
        <f>ROUND(I142*H142,2)</f>
        <v>0</v>
      </c>
      <c r="BL142" s="16" t="s">
        <v>199</v>
      </c>
      <c r="BM142" s="16" t="s">
        <v>322</v>
      </c>
    </row>
    <row r="143" spans="2:65" s="11" customFormat="1" ht="11.25">
      <c r="B143" s="190"/>
      <c r="C143" s="191"/>
      <c r="D143" s="185" t="s">
        <v>201</v>
      </c>
      <c r="E143" s="192" t="s">
        <v>1</v>
      </c>
      <c r="F143" s="193" t="s">
        <v>323</v>
      </c>
      <c r="G143" s="191"/>
      <c r="H143" s="194">
        <v>56.7</v>
      </c>
      <c r="I143" s="195"/>
      <c r="J143" s="191"/>
      <c r="K143" s="191"/>
      <c r="L143" s="196"/>
      <c r="M143" s="197"/>
      <c r="N143" s="198"/>
      <c r="O143" s="198"/>
      <c r="P143" s="198"/>
      <c r="Q143" s="198"/>
      <c r="R143" s="198"/>
      <c r="S143" s="198"/>
      <c r="T143" s="199"/>
      <c r="AT143" s="200" t="s">
        <v>201</v>
      </c>
      <c r="AU143" s="200" t="s">
        <v>83</v>
      </c>
      <c r="AV143" s="11" t="s">
        <v>83</v>
      </c>
      <c r="AW143" s="11" t="s">
        <v>34</v>
      </c>
      <c r="AX143" s="11" t="s">
        <v>73</v>
      </c>
      <c r="AY143" s="200" t="s">
        <v>169</v>
      </c>
    </row>
    <row r="144" spans="2:65" s="11" customFormat="1" ht="11.25">
      <c r="B144" s="190"/>
      <c r="C144" s="191"/>
      <c r="D144" s="185" t="s">
        <v>201</v>
      </c>
      <c r="E144" s="192" t="s">
        <v>1</v>
      </c>
      <c r="F144" s="193" t="s">
        <v>324</v>
      </c>
      <c r="G144" s="191"/>
      <c r="H144" s="194">
        <v>35.28</v>
      </c>
      <c r="I144" s="195"/>
      <c r="J144" s="191"/>
      <c r="K144" s="191"/>
      <c r="L144" s="196"/>
      <c r="M144" s="197"/>
      <c r="N144" s="198"/>
      <c r="O144" s="198"/>
      <c r="P144" s="198"/>
      <c r="Q144" s="198"/>
      <c r="R144" s="198"/>
      <c r="S144" s="198"/>
      <c r="T144" s="199"/>
      <c r="AT144" s="200" t="s">
        <v>201</v>
      </c>
      <c r="AU144" s="200" t="s">
        <v>83</v>
      </c>
      <c r="AV144" s="11" t="s">
        <v>83</v>
      </c>
      <c r="AW144" s="11" t="s">
        <v>34</v>
      </c>
      <c r="AX144" s="11" t="s">
        <v>73</v>
      </c>
      <c r="AY144" s="200" t="s">
        <v>169</v>
      </c>
    </row>
    <row r="145" spans="2:65" s="11" customFormat="1" ht="11.25">
      <c r="B145" s="190"/>
      <c r="C145" s="191"/>
      <c r="D145" s="185" t="s">
        <v>201</v>
      </c>
      <c r="E145" s="192" t="s">
        <v>1</v>
      </c>
      <c r="F145" s="193" t="s">
        <v>325</v>
      </c>
      <c r="G145" s="191"/>
      <c r="H145" s="194">
        <v>21</v>
      </c>
      <c r="I145" s="195"/>
      <c r="J145" s="191"/>
      <c r="K145" s="191"/>
      <c r="L145" s="196"/>
      <c r="M145" s="197"/>
      <c r="N145" s="198"/>
      <c r="O145" s="198"/>
      <c r="P145" s="198"/>
      <c r="Q145" s="198"/>
      <c r="R145" s="198"/>
      <c r="S145" s="198"/>
      <c r="T145" s="199"/>
      <c r="AT145" s="200" t="s">
        <v>201</v>
      </c>
      <c r="AU145" s="200" t="s">
        <v>83</v>
      </c>
      <c r="AV145" s="11" t="s">
        <v>83</v>
      </c>
      <c r="AW145" s="11" t="s">
        <v>34</v>
      </c>
      <c r="AX145" s="11" t="s">
        <v>73</v>
      </c>
      <c r="AY145" s="200" t="s">
        <v>169</v>
      </c>
    </row>
    <row r="146" spans="2:65" s="11" customFormat="1" ht="11.25">
      <c r="B146" s="190"/>
      <c r="C146" s="191"/>
      <c r="D146" s="185" t="s">
        <v>201</v>
      </c>
      <c r="E146" s="192" t="s">
        <v>1</v>
      </c>
      <c r="F146" s="193" t="s">
        <v>326</v>
      </c>
      <c r="G146" s="191"/>
      <c r="H146" s="194">
        <v>19.600000000000001</v>
      </c>
      <c r="I146" s="195"/>
      <c r="J146" s="191"/>
      <c r="K146" s="191"/>
      <c r="L146" s="196"/>
      <c r="M146" s="197"/>
      <c r="N146" s="198"/>
      <c r="O146" s="198"/>
      <c r="P146" s="198"/>
      <c r="Q146" s="198"/>
      <c r="R146" s="198"/>
      <c r="S146" s="198"/>
      <c r="T146" s="199"/>
      <c r="AT146" s="200" t="s">
        <v>201</v>
      </c>
      <c r="AU146" s="200" t="s">
        <v>83</v>
      </c>
      <c r="AV146" s="11" t="s">
        <v>83</v>
      </c>
      <c r="AW146" s="11" t="s">
        <v>34</v>
      </c>
      <c r="AX146" s="11" t="s">
        <v>73</v>
      </c>
      <c r="AY146" s="200" t="s">
        <v>169</v>
      </c>
    </row>
    <row r="147" spans="2:65" s="11" customFormat="1" ht="11.25">
      <c r="B147" s="190"/>
      <c r="C147" s="191"/>
      <c r="D147" s="185" t="s">
        <v>201</v>
      </c>
      <c r="E147" s="192" t="s">
        <v>1</v>
      </c>
      <c r="F147" s="193" t="s">
        <v>327</v>
      </c>
      <c r="G147" s="191"/>
      <c r="H147" s="194">
        <v>25.08</v>
      </c>
      <c r="I147" s="195"/>
      <c r="J147" s="191"/>
      <c r="K147" s="191"/>
      <c r="L147" s="196"/>
      <c r="M147" s="197"/>
      <c r="N147" s="198"/>
      <c r="O147" s="198"/>
      <c r="P147" s="198"/>
      <c r="Q147" s="198"/>
      <c r="R147" s="198"/>
      <c r="S147" s="198"/>
      <c r="T147" s="199"/>
      <c r="AT147" s="200" t="s">
        <v>201</v>
      </c>
      <c r="AU147" s="200" t="s">
        <v>83</v>
      </c>
      <c r="AV147" s="11" t="s">
        <v>83</v>
      </c>
      <c r="AW147" s="11" t="s">
        <v>34</v>
      </c>
      <c r="AX147" s="11" t="s">
        <v>73</v>
      </c>
      <c r="AY147" s="200" t="s">
        <v>169</v>
      </c>
    </row>
    <row r="148" spans="2:65" s="11" customFormat="1" ht="11.25">
      <c r="B148" s="190"/>
      <c r="C148" s="191"/>
      <c r="D148" s="185" t="s">
        <v>201</v>
      </c>
      <c r="E148" s="192" t="s">
        <v>1</v>
      </c>
      <c r="F148" s="193" t="s">
        <v>328</v>
      </c>
      <c r="G148" s="191"/>
      <c r="H148" s="194">
        <v>1.76</v>
      </c>
      <c r="I148" s="195"/>
      <c r="J148" s="191"/>
      <c r="K148" s="191"/>
      <c r="L148" s="196"/>
      <c r="M148" s="197"/>
      <c r="N148" s="198"/>
      <c r="O148" s="198"/>
      <c r="P148" s="198"/>
      <c r="Q148" s="198"/>
      <c r="R148" s="198"/>
      <c r="S148" s="198"/>
      <c r="T148" s="199"/>
      <c r="AT148" s="200" t="s">
        <v>201</v>
      </c>
      <c r="AU148" s="200" t="s">
        <v>83</v>
      </c>
      <c r="AV148" s="11" t="s">
        <v>83</v>
      </c>
      <c r="AW148" s="11" t="s">
        <v>34</v>
      </c>
      <c r="AX148" s="11" t="s">
        <v>73</v>
      </c>
      <c r="AY148" s="200" t="s">
        <v>169</v>
      </c>
    </row>
    <row r="149" spans="2:65" s="12" customFormat="1" ht="11.25">
      <c r="B149" s="201"/>
      <c r="C149" s="202"/>
      <c r="D149" s="185" t="s">
        <v>201</v>
      </c>
      <c r="E149" s="203" t="s">
        <v>1</v>
      </c>
      <c r="F149" s="204" t="s">
        <v>212</v>
      </c>
      <c r="G149" s="202"/>
      <c r="H149" s="205">
        <v>159.41999999999999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201</v>
      </c>
      <c r="AU149" s="211" t="s">
        <v>83</v>
      </c>
      <c r="AV149" s="12" t="s">
        <v>199</v>
      </c>
      <c r="AW149" s="12" t="s">
        <v>34</v>
      </c>
      <c r="AX149" s="12" t="s">
        <v>81</v>
      </c>
      <c r="AY149" s="211" t="s">
        <v>169</v>
      </c>
    </row>
    <row r="150" spans="2:65" s="1" customFormat="1" ht="16.5" customHeight="1">
      <c r="B150" s="33"/>
      <c r="C150" s="173" t="s">
        <v>8</v>
      </c>
      <c r="D150" s="173" t="s">
        <v>172</v>
      </c>
      <c r="E150" s="174" t="s">
        <v>329</v>
      </c>
      <c r="F150" s="175" t="s">
        <v>330</v>
      </c>
      <c r="G150" s="176" t="s">
        <v>198</v>
      </c>
      <c r="H150" s="177">
        <v>159.41999999999999</v>
      </c>
      <c r="I150" s="178"/>
      <c r="J150" s="179">
        <f>ROUND(I150*H150,2)</f>
        <v>0</v>
      </c>
      <c r="K150" s="175" t="s">
        <v>176</v>
      </c>
      <c r="L150" s="37"/>
      <c r="M150" s="180" t="s">
        <v>1</v>
      </c>
      <c r="N150" s="181" t="s">
        <v>44</v>
      </c>
      <c r="O150" s="59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AR150" s="16" t="s">
        <v>199</v>
      </c>
      <c r="AT150" s="16" t="s">
        <v>172</v>
      </c>
      <c r="AU150" s="16" t="s">
        <v>83</v>
      </c>
      <c r="AY150" s="16" t="s">
        <v>169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6" t="s">
        <v>81</v>
      </c>
      <c r="BK150" s="184">
        <f>ROUND(I150*H150,2)</f>
        <v>0</v>
      </c>
      <c r="BL150" s="16" t="s">
        <v>199</v>
      </c>
      <c r="BM150" s="16" t="s">
        <v>331</v>
      </c>
    </row>
    <row r="151" spans="2:65" s="1" customFormat="1" ht="16.5" customHeight="1">
      <c r="B151" s="33"/>
      <c r="C151" s="173" t="s">
        <v>125</v>
      </c>
      <c r="D151" s="173" t="s">
        <v>172</v>
      </c>
      <c r="E151" s="174" t="s">
        <v>332</v>
      </c>
      <c r="F151" s="175" t="s">
        <v>333</v>
      </c>
      <c r="G151" s="176" t="s">
        <v>224</v>
      </c>
      <c r="H151" s="177">
        <v>6.181</v>
      </c>
      <c r="I151" s="178"/>
      <c r="J151" s="179">
        <f>ROUND(I151*H151,2)</f>
        <v>0</v>
      </c>
      <c r="K151" s="175" t="s">
        <v>1</v>
      </c>
      <c r="L151" s="37"/>
      <c r="M151" s="180" t="s">
        <v>1</v>
      </c>
      <c r="N151" s="181" t="s">
        <v>44</v>
      </c>
      <c r="O151" s="59"/>
      <c r="P151" s="182">
        <f>O151*H151</f>
        <v>0</v>
      </c>
      <c r="Q151" s="182">
        <v>1.0601700000000001</v>
      </c>
      <c r="R151" s="182">
        <f>Q151*H151</f>
        <v>6.5529107700000004</v>
      </c>
      <c r="S151" s="182">
        <v>0</v>
      </c>
      <c r="T151" s="183">
        <f>S151*H151</f>
        <v>0</v>
      </c>
      <c r="AR151" s="16" t="s">
        <v>199</v>
      </c>
      <c r="AT151" s="16" t="s">
        <v>172</v>
      </c>
      <c r="AU151" s="16" t="s">
        <v>83</v>
      </c>
      <c r="AY151" s="16" t="s">
        <v>169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6" t="s">
        <v>81</v>
      </c>
      <c r="BK151" s="184">
        <f>ROUND(I151*H151,2)</f>
        <v>0</v>
      </c>
      <c r="BL151" s="16" t="s">
        <v>199</v>
      </c>
      <c r="BM151" s="16" t="s">
        <v>334</v>
      </c>
    </row>
    <row r="152" spans="2:65" s="1" customFormat="1" ht="16.5" customHeight="1">
      <c r="B152" s="33"/>
      <c r="C152" s="173" t="s">
        <v>128</v>
      </c>
      <c r="D152" s="173" t="s">
        <v>172</v>
      </c>
      <c r="E152" s="174" t="s">
        <v>335</v>
      </c>
      <c r="F152" s="175" t="s">
        <v>336</v>
      </c>
      <c r="G152" s="176" t="s">
        <v>224</v>
      </c>
      <c r="H152" s="177">
        <v>1.296</v>
      </c>
      <c r="I152" s="178"/>
      <c r="J152" s="179">
        <f>ROUND(I152*H152,2)</f>
        <v>0</v>
      </c>
      <c r="K152" s="175" t="s">
        <v>1</v>
      </c>
      <c r="L152" s="37"/>
      <c r="M152" s="180" t="s">
        <v>1</v>
      </c>
      <c r="N152" s="181" t="s">
        <v>44</v>
      </c>
      <c r="O152" s="59"/>
      <c r="P152" s="182">
        <f>O152*H152</f>
        <v>0</v>
      </c>
      <c r="Q152" s="182">
        <v>1.06277</v>
      </c>
      <c r="R152" s="182">
        <f>Q152*H152</f>
        <v>1.3773499200000001</v>
      </c>
      <c r="S152" s="182">
        <v>0</v>
      </c>
      <c r="T152" s="183">
        <f>S152*H152</f>
        <v>0</v>
      </c>
      <c r="AR152" s="16" t="s">
        <v>199</v>
      </c>
      <c r="AT152" s="16" t="s">
        <v>172</v>
      </c>
      <c r="AU152" s="16" t="s">
        <v>83</v>
      </c>
      <c r="AY152" s="16" t="s">
        <v>169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6" t="s">
        <v>81</v>
      </c>
      <c r="BK152" s="184">
        <f>ROUND(I152*H152,2)</f>
        <v>0</v>
      </c>
      <c r="BL152" s="16" t="s">
        <v>199</v>
      </c>
      <c r="BM152" s="16" t="s">
        <v>337</v>
      </c>
    </row>
    <row r="153" spans="2:65" s="10" customFormat="1" ht="22.9" customHeight="1">
      <c r="B153" s="157"/>
      <c r="C153" s="158"/>
      <c r="D153" s="159" t="s">
        <v>72</v>
      </c>
      <c r="E153" s="171" t="s">
        <v>184</v>
      </c>
      <c r="F153" s="171" t="s">
        <v>338</v>
      </c>
      <c r="G153" s="158"/>
      <c r="H153" s="158"/>
      <c r="I153" s="161"/>
      <c r="J153" s="172">
        <f>BK153</f>
        <v>0</v>
      </c>
      <c r="K153" s="158"/>
      <c r="L153" s="163"/>
      <c r="M153" s="164"/>
      <c r="N153" s="165"/>
      <c r="O153" s="165"/>
      <c r="P153" s="166">
        <f>SUM(P154:P179)</f>
        <v>0</v>
      </c>
      <c r="Q153" s="165"/>
      <c r="R153" s="166">
        <f>SUM(R154:R179)</f>
        <v>72.026551399999988</v>
      </c>
      <c r="S153" s="165"/>
      <c r="T153" s="167">
        <f>SUM(T154:T179)</f>
        <v>0</v>
      </c>
      <c r="AR153" s="168" t="s">
        <v>81</v>
      </c>
      <c r="AT153" s="169" t="s">
        <v>72</v>
      </c>
      <c r="AU153" s="169" t="s">
        <v>81</v>
      </c>
      <c r="AY153" s="168" t="s">
        <v>169</v>
      </c>
      <c r="BK153" s="170">
        <f>SUM(BK154:BK179)</f>
        <v>0</v>
      </c>
    </row>
    <row r="154" spans="2:65" s="1" customFormat="1" ht="16.5" customHeight="1">
      <c r="B154" s="33"/>
      <c r="C154" s="173" t="s">
        <v>131</v>
      </c>
      <c r="D154" s="173" t="s">
        <v>172</v>
      </c>
      <c r="E154" s="174" t="s">
        <v>339</v>
      </c>
      <c r="F154" s="175" t="s">
        <v>340</v>
      </c>
      <c r="G154" s="176" t="s">
        <v>208</v>
      </c>
      <c r="H154" s="177">
        <v>35.981999999999999</v>
      </c>
      <c r="I154" s="178"/>
      <c r="J154" s="179">
        <f>ROUND(I154*H154,2)</f>
        <v>0</v>
      </c>
      <c r="K154" s="175" t="s">
        <v>1</v>
      </c>
      <c r="L154" s="37"/>
      <c r="M154" s="180" t="s">
        <v>1</v>
      </c>
      <c r="N154" s="181" t="s">
        <v>44</v>
      </c>
      <c r="O154" s="59"/>
      <c r="P154" s="182">
        <f>O154*H154</f>
        <v>0</v>
      </c>
      <c r="Q154" s="182">
        <v>1.89706</v>
      </c>
      <c r="R154" s="182">
        <f>Q154*H154</f>
        <v>68.260012919999994</v>
      </c>
      <c r="S154" s="182">
        <v>0</v>
      </c>
      <c r="T154" s="183">
        <f>S154*H154</f>
        <v>0</v>
      </c>
      <c r="AR154" s="16" t="s">
        <v>199</v>
      </c>
      <c r="AT154" s="16" t="s">
        <v>172</v>
      </c>
      <c r="AU154" s="16" t="s">
        <v>83</v>
      </c>
      <c r="AY154" s="16" t="s">
        <v>169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6" t="s">
        <v>81</v>
      </c>
      <c r="BK154" s="184">
        <f>ROUND(I154*H154,2)</f>
        <v>0</v>
      </c>
      <c r="BL154" s="16" t="s">
        <v>199</v>
      </c>
      <c r="BM154" s="16" t="s">
        <v>341</v>
      </c>
    </row>
    <row r="155" spans="2:65" s="13" customFormat="1" ht="11.25">
      <c r="B155" s="218"/>
      <c r="C155" s="219"/>
      <c r="D155" s="185" t="s">
        <v>201</v>
      </c>
      <c r="E155" s="220" t="s">
        <v>1</v>
      </c>
      <c r="F155" s="221" t="s">
        <v>342</v>
      </c>
      <c r="G155" s="219"/>
      <c r="H155" s="220" t="s">
        <v>1</v>
      </c>
      <c r="I155" s="222"/>
      <c r="J155" s="219"/>
      <c r="K155" s="219"/>
      <c r="L155" s="223"/>
      <c r="M155" s="224"/>
      <c r="N155" s="225"/>
      <c r="O155" s="225"/>
      <c r="P155" s="225"/>
      <c r="Q155" s="225"/>
      <c r="R155" s="225"/>
      <c r="S155" s="225"/>
      <c r="T155" s="226"/>
      <c r="AT155" s="227" t="s">
        <v>201</v>
      </c>
      <c r="AU155" s="227" t="s">
        <v>83</v>
      </c>
      <c r="AV155" s="13" t="s">
        <v>81</v>
      </c>
      <c r="AW155" s="13" t="s">
        <v>34</v>
      </c>
      <c r="AX155" s="13" t="s">
        <v>73</v>
      </c>
      <c r="AY155" s="227" t="s">
        <v>169</v>
      </c>
    </row>
    <row r="156" spans="2:65" s="11" customFormat="1" ht="11.25">
      <c r="B156" s="190"/>
      <c r="C156" s="191"/>
      <c r="D156" s="185" t="s">
        <v>201</v>
      </c>
      <c r="E156" s="192" t="s">
        <v>1</v>
      </c>
      <c r="F156" s="193" t="s">
        <v>343</v>
      </c>
      <c r="G156" s="191"/>
      <c r="H156" s="194">
        <v>3.96</v>
      </c>
      <c r="I156" s="195"/>
      <c r="J156" s="191"/>
      <c r="K156" s="191"/>
      <c r="L156" s="196"/>
      <c r="M156" s="197"/>
      <c r="N156" s="198"/>
      <c r="O156" s="198"/>
      <c r="P156" s="198"/>
      <c r="Q156" s="198"/>
      <c r="R156" s="198"/>
      <c r="S156" s="198"/>
      <c r="T156" s="199"/>
      <c r="AT156" s="200" t="s">
        <v>201</v>
      </c>
      <c r="AU156" s="200" t="s">
        <v>83</v>
      </c>
      <c r="AV156" s="11" t="s">
        <v>83</v>
      </c>
      <c r="AW156" s="11" t="s">
        <v>34</v>
      </c>
      <c r="AX156" s="11" t="s">
        <v>73</v>
      </c>
      <c r="AY156" s="200" t="s">
        <v>169</v>
      </c>
    </row>
    <row r="157" spans="2:65" s="11" customFormat="1" ht="11.25">
      <c r="B157" s="190"/>
      <c r="C157" s="191"/>
      <c r="D157" s="185" t="s">
        <v>201</v>
      </c>
      <c r="E157" s="192" t="s">
        <v>1</v>
      </c>
      <c r="F157" s="193" t="s">
        <v>343</v>
      </c>
      <c r="G157" s="191"/>
      <c r="H157" s="194">
        <v>3.96</v>
      </c>
      <c r="I157" s="195"/>
      <c r="J157" s="191"/>
      <c r="K157" s="191"/>
      <c r="L157" s="196"/>
      <c r="M157" s="197"/>
      <c r="N157" s="198"/>
      <c r="O157" s="198"/>
      <c r="P157" s="198"/>
      <c r="Q157" s="198"/>
      <c r="R157" s="198"/>
      <c r="S157" s="198"/>
      <c r="T157" s="199"/>
      <c r="AT157" s="200" t="s">
        <v>201</v>
      </c>
      <c r="AU157" s="200" t="s">
        <v>83</v>
      </c>
      <c r="AV157" s="11" t="s">
        <v>83</v>
      </c>
      <c r="AW157" s="11" t="s">
        <v>34</v>
      </c>
      <c r="AX157" s="11" t="s">
        <v>73</v>
      </c>
      <c r="AY157" s="200" t="s">
        <v>169</v>
      </c>
    </row>
    <row r="158" spans="2:65" s="11" customFormat="1" ht="11.25">
      <c r="B158" s="190"/>
      <c r="C158" s="191"/>
      <c r="D158" s="185" t="s">
        <v>201</v>
      </c>
      <c r="E158" s="192" t="s">
        <v>1</v>
      </c>
      <c r="F158" s="193" t="s">
        <v>344</v>
      </c>
      <c r="G158" s="191"/>
      <c r="H158" s="194">
        <v>3.1680000000000001</v>
      </c>
      <c r="I158" s="195"/>
      <c r="J158" s="191"/>
      <c r="K158" s="191"/>
      <c r="L158" s="196"/>
      <c r="M158" s="197"/>
      <c r="N158" s="198"/>
      <c r="O158" s="198"/>
      <c r="P158" s="198"/>
      <c r="Q158" s="198"/>
      <c r="R158" s="198"/>
      <c r="S158" s="198"/>
      <c r="T158" s="199"/>
      <c r="AT158" s="200" t="s">
        <v>201</v>
      </c>
      <c r="AU158" s="200" t="s">
        <v>83</v>
      </c>
      <c r="AV158" s="11" t="s">
        <v>83</v>
      </c>
      <c r="AW158" s="11" t="s">
        <v>34</v>
      </c>
      <c r="AX158" s="11" t="s">
        <v>73</v>
      </c>
      <c r="AY158" s="200" t="s">
        <v>169</v>
      </c>
    </row>
    <row r="159" spans="2:65" s="11" customFormat="1" ht="11.25">
      <c r="B159" s="190"/>
      <c r="C159" s="191"/>
      <c r="D159" s="185" t="s">
        <v>201</v>
      </c>
      <c r="E159" s="192" t="s">
        <v>1</v>
      </c>
      <c r="F159" s="193" t="s">
        <v>344</v>
      </c>
      <c r="G159" s="191"/>
      <c r="H159" s="194">
        <v>3.1680000000000001</v>
      </c>
      <c r="I159" s="195"/>
      <c r="J159" s="191"/>
      <c r="K159" s="191"/>
      <c r="L159" s="196"/>
      <c r="M159" s="197"/>
      <c r="N159" s="198"/>
      <c r="O159" s="198"/>
      <c r="P159" s="198"/>
      <c r="Q159" s="198"/>
      <c r="R159" s="198"/>
      <c r="S159" s="198"/>
      <c r="T159" s="199"/>
      <c r="AT159" s="200" t="s">
        <v>201</v>
      </c>
      <c r="AU159" s="200" t="s">
        <v>83</v>
      </c>
      <c r="AV159" s="11" t="s">
        <v>83</v>
      </c>
      <c r="AW159" s="11" t="s">
        <v>34</v>
      </c>
      <c r="AX159" s="11" t="s">
        <v>73</v>
      </c>
      <c r="AY159" s="200" t="s">
        <v>169</v>
      </c>
    </row>
    <row r="160" spans="2:65" s="13" customFormat="1" ht="11.25">
      <c r="B160" s="218"/>
      <c r="C160" s="219"/>
      <c r="D160" s="185" t="s">
        <v>201</v>
      </c>
      <c r="E160" s="220" t="s">
        <v>1</v>
      </c>
      <c r="F160" s="221" t="s">
        <v>345</v>
      </c>
      <c r="G160" s="219"/>
      <c r="H160" s="220" t="s">
        <v>1</v>
      </c>
      <c r="I160" s="222"/>
      <c r="J160" s="219"/>
      <c r="K160" s="219"/>
      <c r="L160" s="223"/>
      <c r="M160" s="224"/>
      <c r="N160" s="225"/>
      <c r="O160" s="225"/>
      <c r="P160" s="225"/>
      <c r="Q160" s="225"/>
      <c r="R160" s="225"/>
      <c r="S160" s="225"/>
      <c r="T160" s="226"/>
      <c r="AT160" s="227" t="s">
        <v>201</v>
      </c>
      <c r="AU160" s="227" t="s">
        <v>83</v>
      </c>
      <c r="AV160" s="13" t="s">
        <v>81</v>
      </c>
      <c r="AW160" s="13" t="s">
        <v>34</v>
      </c>
      <c r="AX160" s="13" t="s">
        <v>73</v>
      </c>
      <c r="AY160" s="227" t="s">
        <v>169</v>
      </c>
    </row>
    <row r="161" spans="2:65" s="11" customFormat="1" ht="11.25">
      <c r="B161" s="190"/>
      <c r="C161" s="191"/>
      <c r="D161" s="185" t="s">
        <v>201</v>
      </c>
      <c r="E161" s="192" t="s">
        <v>1</v>
      </c>
      <c r="F161" s="193" t="s">
        <v>346</v>
      </c>
      <c r="G161" s="191"/>
      <c r="H161" s="194">
        <v>2.52</v>
      </c>
      <c r="I161" s="195"/>
      <c r="J161" s="191"/>
      <c r="K161" s="191"/>
      <c r="L161" s="196"/>
      <c r="M161" s="197"/>
      <c r="N161" s="198"/>
      <c r="O161" s="198"/>
      <c r="P161" s="198"/>
      <c r="Q161" s="198"/>
      <c r="R161" s="198"/>
      <c r="S161" s="198"/>
      <c r="T161" s="199"/>
      <c r="AT161" s="200" t="s">
        <v>201</v>
      </c>
      <c r="AU161" s="200" t="s">
        <v>83</v>
      </c>
      <c r="AV161" s="11" t="s">
        <v>83</v>
      </c>
      <c r="AW161" s="11" t="s">
        <v>34</v>
      </c>
      <c r="AX161" s="11" t="s">
        <v>73</v>
      </c>
      <c r="AY161" s="200" t="s">
        <v>169</v>
      </c>
    </row>
    <row r="162" spans="2:65" s="11" customFormat="1" ht="11.25">
      <c r="B162" s="190"/>
      <c r="C162" s="191"/>
      <c r="D162" s="185" t="s">
        <v>201</v>
      </c>
      <c r="E162" s="192" t="s">
        <v>1</v>
      </c>
      <c r="F162" s="193" t="s">
        <v>347</v>
      </c>
      <c r="G162" s="191"/>
      <c r="H162" s="194">
        <v>2.7360000000000002</v>
      </c>
      <c r="I162" s="195"/>
      <c r="J162" s="191"/>
      <c r="K162" s="191"/>
      <c r="L162" s="196"/>
      <c r="M162" s="197"/>
      <c r="N162" s="198"/>
      <c r="O162" s="198"/>
      <c r="P162" s="198"/>
      <c r="Q162" s="198"/>
      <c r="R162" s="198"/>
      <c r="S162" s="198"/>
      <c r="T162" s="199"/>
      <c r="AT162" s="200" t="s">
        <v>201</v>
      </c>
      <c r="AU162" s="200" t="s">
        <v>83</v>
      </c>
      <c r="AV162" s="11" t="s">
        <v>83</v>
      </c>
      <c r="AW162" s="11" t="s">
        <v>34</v>
      </c>
      <c r="AX162" s="11" t="s">
        <v>73</v>
      </c>
      <c r="AY162" s="200" t="s">
        <v>169</v>
      </c>
    </row>
    <row r="163" spans="2:65" s="11" customFormat="1" ht="11.25">
      <c r="B163" s="190"/>
      <c r="C163" s="191"/>
      <c r="D163" s="185" t="s">
        <v>201</v>
      </c>
      <c r="E163" s="192" t="s">
        <v>1</v>
      </c>
      <c r="F163" s="193" t="s">
        <v>348</v>
      </c>
      <c r="G163" s="191"/>
      <c r="H163" s="194">
        <v>1.944</v>
      </c>
      <c r="I163" s="195"/>
      <c r="J163" s="191"/>
      <c r="K163" s="191"/>
      <c r="L163" s="196"/>
      <c r="M163" s="197"/>
      <c r="N163" s="198"/>
      <c r="O163" s="198"/>
      <c r="P163" s="198"/>
      <c r="Q163" s="198"/>
      <c r="R163" s="198"/>
      <c r="S163" s="198"/>
      <c r="T163" s="199"/>
      <c r="AT163" s="200" t="s">
        <v>201</v>
      </c>
      <c r="AU163" s="200" t="s">
        <v>83</v>
      </c>
      <c r="AV163" s="11" t="s">
        <v>83</v>
      </c>
      <c r="AW163" s="11" t="s">
        <v>34</v>
      </c>
      <c r="AX163" s="11" t="s">
        <v>73</v>
      </c>
      <c r="AY163" s="200" t="s">
        <v>169</v>
      </c>
    </row>
    <row r="164" spans="2:65" s="11" customFormat="1" ht="11.25">
      <c r="B164" s="190"/>
      <c r="C164" s="191"/>
      <c r="D164" s="185" t="s">
        <v>201</v>
      </c>
      <c r="E164" s="192" t="s">
        <v>1</v>
      </c>
      <c r="F164" s="193" t="s">
        <v>349</v>
      </c>
      <c r="G164" s="191"/>
      <c r="H164" s="194">
        <v>1.998</v>
      </c>
      <c r="I164" s="195"/>
      <c r="J164" s="191"/>
      <c r="K164" s="191"/>
      <c r="L164" s="196"/>
      <c r="M164" s="197"/>
      <c r="N164" s="198"/>
      <c r="O164" s="198"/>
      <c r="P164" s="198"/>
      <c r="Q164" s="198"/>
      <c r="R164" s="198"/>
      <c r="S164" s="198"/>
      <c r="T164" s="199"/>
      <c r="AT164" s="200" t="s">
        <v>201</v>
      </c>
      <c r="AU164" s="200" t="s">
        <v>83</v>
      </c>
      <c r="AV164" s="11" t="s">
        <v>83</v>
      </c>
      <c r="AW164" s="11" t="s">
        <v>34</v>
      </c>
      <c r="AX164" s="11" t="s">
        <v>73</v>
      </c>
      <c r="AY164" s="200" t="s">
        <v>169</v>
      </c>
    </row>
    <row r="165" spans="2:65" s="13" customFormat="1" ht="11.25">
      <c r="B165" s="218"/>
      <c r="C165" s="219"/>
      <c r="D165" s="185" t="s">
        <v>201</v>
      </c>
      <c r="E165" s="220" t="s">
        <v>1</v>
      </c>
      <c r="F165" s="221" t="s">
        <v>350</v>
      </c>
      <c r="G165" s="219"/>
      <c r="H165" s="220" t="s">
        <v>1</v>
      </c>
      <c r="I165" s="222"/>
      <c r="J165" s="219"/>
      <c r="K165" s="219"/>
      <c r="L165" s="223"/>
      <c r="M165" s="224"/>
      <c r="N165" s="225"/>
      <c r="O165" s="225"/>
      <c r="P165" s="225"/>
      <c r="Q165" s="225"/>
      <c r="R165" s="225"/>
      <c r="S165" s="225"/>
      <c r="T165" s="226"/>
      <c r="AT165" s="227" t="s">
        <v>201</v>
      </c>
      <c r="AU165" s="227" t="s">
        <v>83</v>
      </c>
      <c r="AV165" s="13" t="s">
        <v>81</v>
      </c>
      <c r="AW165" s="13" t="s">
        <v>34</v>
      </c>
      <c r="AX165" s="13" t="s">
        <v>73</v>
      </c>
      <c r="AY165" s="227" t="s">
        <v>169</v>
      </c>
    </row>
    <row r="166" spans="2:65" s="11" customFormat="1" ht="11.25">
      <c r="B166" s="190"/>
      <c r="C166" s="191"/>
      <c r="D166" s="185" t="s">
        <v>201</v>
      </c>
      <c r="E166" s="192" t="s">
        <v>1</v>
      </c>
      <c r="F166" s="193" t="s">
        <v>351</v>
      </c>
      <c r="G166" s="191"/>
      <c r="H166" s="194">
        <v>2.052</v>
      </c>
      <c r="I166" s="195"/>
      <c r="J166" s="191"/>
      <c r="K166" s="191"/>
      <c r="L166" s="196"/>
      <c r="M166" s="197"/>
      <c r="N166" s="198"/>
      <c r="O166" s="198"/>
      <c r="P166" s="198"/>
      <c r="Q166" s="198"/>
      <c r="R166" s="198"/>
      <c r="S166" s="198"/>
      <c r="T166" s="199"/>
      <c r="AT166" s="200" t="s">
        <v>201</v>
      </c>
      <c r="AU166" s="200" t="s">
        <v>83</v>
      </c>
      <c r="AV166" s="11" t="s">
        <v>83</v>
      </c>
      <c r="AW166" s="11" t="s">
        <v>34</v>
      </c>
      <c r="AX166" s="11" t="s">
        <v>73</v>
      </c>
      <c r="AY166" s="200" t="s">
        <v>169</v>
      </c>
    </row>
    <row r="167" spans="2:65" s="11" customFormat="1" ht="11.25">
      <c r="B167" s="190"/>
      <c r="C167" s="191"/>
      <c r="D167" s="185" t="s">
        <v>201</v>
      </c>
      <c r="E167" s="192" t="s">
        <v>1</v>
      </c>
      <c r="F167" s="193" t="s">
        <v>351</v>
      </c>
      <c r="G167" s="191"/>
      <c r="H167" s="194">
        <v>2.052</v>
      </c>
      <c r="I167" s="195"/>
      <c r="J167" s="191"/>
      <c r="K167" s="191"/>
      <c r="L167" s="196"/>
      <c r="M167" s="197"/>
      <c r="N167" s="198"/>
      <c r="O167" s="198"/>
      <c r="P167" s="198"/>
      <c r="Q167" s="198"/>
      <c r="R167" s="198"/>
      <c r="S167" s="198"/>
      <c r="T167" s="199"/>
      <c r="AT167" s="200" t="s">
        <v>201</v>
      </c>
      <c r="AU167" s="200" t="s">
        <v>83</v>
      </c>
      <c r="AV167" s="11" t="s">
        <v>83</v>
      </c>
      <c r="AW167" s="11" t="s">
        <v>34</v>
      </c>
      <c r="AX167" s="11" t="s">
        <v>73</v>
      </c>
      <c r="AY167" s="200" t="s">
        <v>169</v>
      </c>
    </row>
    <row r="168" spans="2:65" s="11" customFormat="1" ht="11.25">
      <c r="B168" s="190"/>
      <c r="C168" s="191"/>
      <c r="D168" s="185" t="s">
        <v>201</v>
      </c>
      <c r="E168" s="192" t="s">
        <v>1</v>
      </c>
      <c r="F168" s="193" t="s">
        <v>351</v>
      </c>
      <c r="G168" s="191"/>
      <c r="H168" s="194">
        <v>2.052</v>
      </c>
      <c r="I168" s="195"/>
      <c r="J168" s="191"/>
      <c r="K168" s="191"/>
      <c r="L168" s="196"/>
      <c r="M168" s="197"/>
      <c r="N168" s="198"/>
      <c r="O168" s="198"/>
      <c r="P168" s="198"/>
      <c r="Q168" s="198"/>
      <c r="R168" s="198"/>
      <c r="S168" s="198"/>
      <c r="T168" s="199"/>
      <c r="AT168" s="200" t="s">
        <v>201</v>
      </c>
      <c r="AU168" s="200" t="s">
        <v>83</v>
      </c>
      <c r="AV168" s="11" t="s">
        <v>83</v>
      </c>
      <c r="AW168" s="11" t="s">
        <v>34</v>
      </c>
      <c r="AX168" s="11" t="s">
        <v>73</v>
      </c>
      <c r="AY168" s="200" t="s">
        <v>169</v>
      </c>
    </row>
    <row r="169" spans="2:65" s="13" customFormat="1" ht="11.25">
      <c r="B169" s="218"/>
      <c r="C169" s="219"/>
      <c r="D169" s="185" t="s">
        <v>201</v>
      </c>
      <c r="E169" s="220" t="s">
        <v>1</v>
      </c>
      <c r="F169" s="221" t="s">
        <v>352</v>
      </c>
      <c r="G169" s="219"/>
      <c r="H169" s="220" t="s">
        <v>1</v>
      </c>
      <c r="I169" s="222"/>
      <c r="J169" s="219"/>
      <c r="K169" s="219"/>
      <c r="L169" s="223"/>
      <c r="M169" s="224"/>
      <c r="N169" s="225"/>
      <c r="O169" s="225"/>
      <c r="P169" s="225"/>
      <c r="Q169" s="225"/>
      <c r="R169" s="225"/>
      <c r="S169" s="225"/>
      <c r="T169" s="226"/>
      <c r="AT169" s="227" t="s">
        <v>201</v>
      </c>
      <c r="AU169" s="227" t="s">
        <v>83</v>
      </c>
      <c r="AV169" s="13" t="s">
        <v>81</v>
      </c>
      <c r="AW169" s="13" t="s">
        <v>34</v>
      </c>
      <c r="AX169" s="13" t="s">
        <v>73</v>
      </c>
      <c r="AY169" s="227" t="s">
        <v>169</v>
      </c>
    </row>
    <row r="170" spans="2:65" s="11" customFormat="1" ht="11.25">
      <c r="B170" s="190"/>
      <c r="C170" s="191"/>
      <c r="D170" s="185" t="s">
        <v>201</v>
      </c>
      <c r="E170" s="192" t="s">
        <v>1</v>
      </c>
      <c r="F170" s="193" t="s">
        <v>351</v>
      </c>
      <c r="G170" s="191"/>
      <c r="H170" s="194">
        <v>2.052</v>
      </c>
      <c r="I170" s="195"/>
      <c r="J170" s="191"/>
      <c r="K170" s="191"/>
      <c r="L170" s="196"/>
      <c r="M170" s="197"/>
      <c r="N170" s="198"/>
      <c r="O170" s="198"/>
      <c r="P170" s="198"/>
      <c r="Q170" s="198"/>
      <c r="R170" s="198"/>
      <c r="S170" s="198"/>
      <c r="T170" s="199"/>
      <c r="AT170" s="200" t="s">
        <v>201</v>
      </c>
      <c r="AU170" s="200" t="s">
        <v>83</v>
      </c>
      <c r="AV170" s="11" t="s">
        <v>83</v>
      </c>
      <c r="AW170" s="11" t="s">
        <v>34</v>
      </c>
      <c r="AX170" s="11" t="s">
        <v>73</v>
      </c>
      <c r="AY170" s="200" t="s">
        <v>169</v>
      </c>
    </row>
    <row r="171" spans="2:65" s="11" customFormat="1" ht="11.25">
      <c r="B171" s="190"/>
      <c r="C171" s="191"/>
      <c r="D171" s="185" t="s">
        <v>201</v>
      </c>
      <c r="E171" s="192" t="s">
        <v>1</v>
      </c>
      <c r="F171" s="193" t="s">
        <v>353</v>
      </c>
      <c r="G171" s="191"/>
      <c r="H171" s="194">
        <v>2.1059999999999999</v>
      </c>
      <c r="I171" s="195"/>
      <c r="J171" s="191"/>
      <c r="K171" s="191"/>
      <c r="L171" s="196"/>
      <c r="M171" s="197"/>
      <c r="N171" s="198"/>
      <c r="O171" s="198"/>
      <c r="P171" s="198"/>
      <c r="Q171" s="198"/>
      <c r="R171" s="198"/>
      <c r="S171" s="198"/>
      <c r="T171" s="199"/>
      <c r="AT171" s="200" t="s">
        <v>201</v>
      </c>
      <c r="AU171" s="200" t="s">
        <v>83</v>
      </c>
      <c r="AV171" s="11" t="s">
        <v>83</v>
      </c>
      <c r="AW171" s="11" t="s">
        <v>34</v>
      </c>
      <c r="AX171" s="11" t="s">
        <v>73</v>
      </c>
      <c r="AY171" s="200" t="s">
        <v>169</v>
      </c>
    </row>
    <row r="172" spans="2:65" s="11" customFormat="1" ht="11.25">
      <c r="B172" s="190"/>
      <c r="C172" s="191"/>
      <c r="D172" s="185" t="s">
        <v>201</v>
      </c>
      <c r="E172" s="192" t="s">
        <v>1</v>
      </c>
      <c r="F172" s="193" t="s">
        <v>354</v>
      </c>
      <c r="G172" s="191"/>
      <c r="H172" s="194">
        <v>2.214</v>
      </c>
      <c r="I172" s="195"/>
      <c r="J172" s="191"/>
      <c r="K172" s="191"/>
      <c r="L172" s="196"/>
      <c r="M172" s="197"/>
      <c r="N172" s="198"/>
      <c r="O172" s="198"/>
      <c r="P172" s="198"/>
      <c r="Q172" s="198"/>
      <c r="R172" s="198"/>
      <c r="S172" s="198"/>
      <c r="T172" s="199"/>
      <c r="AT172" s="200" t="s">
        <v>201</v>
      </c>
      <c r="AU172" s="200" t="s">
        <v>83</v>
      </c>
      <c r="AV172" s="11" t="s">
        <v>83</v>
      </c>
      <c r="AW172" s="11" t="s">
        <v>34</v>
      </c>
      <c r="AX172" s="11" t="s">
        <v>73</v>
      </c>
      <c r="AY172" s="200" t="s">
        <v>169</v>
      </c>
    </row>
    <row r="173" spans="2:65" s="12" customFormat="1" ht="11.25">
      <c r="B173" s="201"/>
      <c r="C173" s="202"/>
      <c r="D173" s="185" t="s">
        <v>201</v>
      </c>
      <c r="E173" s="203" t="s">
        <v>1</v>
      </c>
      <c r="F173" s="204" t="s">
        <v>212</v>
      </c>
      <c r="G173" s="202"/>
      <c r="H173" s="205">
        <v>35.981999999999999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201</v>
      </c>
      <c r="AU173" s="211" t="s">
        <v>83</v>
      </c>
      <c r="AV173" s="12" t="s">
        <v>199</v>
      </c>
      <c r="AW173" s="12" t="s">
        <v>34</v>
      </c>
      <c r="AX173" s="12" t="s">
        <v>81</v>
      </c>
      <c r="AY173" s="211" t="s">
        <v>169</v>
      </c>
    </row>
    <row r="174" spans="2:65" s="1" customFormat="1" ht="16.5" customHeight="1">
      <c r="B174" s="33"/>
      <c r="C174" s="173" t="s">
        <v>134</v>
      </c>
      <c r="D174" s="173" t="s">
        <v>172</v>
      </c>
      <c r="E174" s="174" t="s">
        <v>355</v>
      </c>
      <c r="F174" s="175" t="s">
        <v>356</v>
      </c>
      <c r="G174" s="176" t="s">
        <v>224</v>
      </c>
      <c r="H174" s="177">
        <v>0.184</v>
      </c>
      <c r="I174" s="178"/>
      <c r="J174" s="179">
        <f>ROUND(I174*H174,2)</f>
        <v>0</v>
      </c>
      <c r="K174" s="175" t="s">
        <v>176</v>
      </c>
      <c r="L174" s="37"/>
      <c r="M174" s="180" t="s">
        <v>1</v>
      </c>
      <c r="N174" s="181" t="s">
        <v>44</v>
      </c>
      <c r="O174" s="59"/>
      <c r="P174" s="182">
        <f>O174*H174</f>
        <v>0</v>
      </c>
      <c r="Q174" s="182">
        <v>1.0519700000000001</v>
      </c>
      <c r="R174" s="182">
        <f>Q174*H174</f>
        <v>0.19356248000000001</v>
      </c>
      <c r="S174" s="182">
        <v>0</v>
      </c>
      <c r="T174" s="183">
        <f>S174*H174</f>
        <v>0</v>
      </c>
      <c r="AR174" s="16" t="s">
        <v>199</v>
      </c>
      <c r="AT174" s="16" t="s">
        <v>172</v>
      </c>
      <c r="AU174" s="16" t="s">
        <v>83</v>
      </c>
      <c r="AY174" s="16" t="s">
        <v>169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6" t="s">
        <v>81</v>
      </c>
      <c r="BK174" s="184">
        <f>ROUND(I174*H174,2)</f>
        <v>0</v>
      </c>
      <c r="BL174" s="16" t="s">
        <v>199</v>
      </c>
      <c r="BM174" s="16" t="s">
        <v>357</v>
      </c>
    </row>
    <row r="175" spans="2:65" s="11" customFormat="1" ht="11.25">
      <c r="B175" s="190"/>
      <c r="C175" s="191"/>
      <c r="D175" s="185" t="s">
        <v>201</v>
      </c>
      <c r="E175" s="192" t="s">
        <v>1</v>
      </c>
      <c r="F175" s="193" t="s">
        <v>358</v>
      </c>
      <c r="G175" s="191"/>
      <c r="H175" s="194">
        <v>0.184</v>
      </c>
      <c r="I175" s="195"/>
      <c r="J175" s="191"/>
      <c r="K175" s="191"/>
      <c r="L175" s="196"/>
      <c r="M175" s="197"/>
      <c r="N175" s="198"/>
      <c r="O175" s="198"/>
      <c r="P175" s="198"/>
      <c r="Q175" s="198"/>
      <c r="R175" s="198"/>
      <c r="S175" s="198"/>
      <c r="T175" s="199"/>
      <c r="AT175" s="200" t="s">
        <v>201</v>
      </c>
      <c r="AU175" s="200" t="s">
        <v>83</v>
      </c>
      <c r="AV175" s="11" t="s">
        <v>83</v>
      </c>
      <c r="AW175" s="11" t="s">
        <v>34</v>
      </c>
      <c r="AX175" s="11" t="s">
        <v>81</v>
      </c>
      <c r="AY175" s="200" t="s">
        <v>169</v>
      </c>
    </row>
    <row r="176" spans="2:65" s="1" customFormat="1" ht="16.5" customHeight="1">
      <c r="B176" s="33"/>
      <c r="C176" s="173" t="s">
        <v>137</v>
      </c>
      <c r="D176" s="173" t="s">
        <v>172</v>
      </c>
      <c r="E176" s="174" t="s">
        <v>359</v>
      </c>
      <c r="F176" s="175" t="s">
        <v>360</v>
      </c>
      <c r="G176" s="176" t="s">
        <v>198</v>
      </c>
      <c r="H176" s="177">
        <v>11.11</v>
      </c>
      <c r="I176" s="178"/>
      <c r="J176" s="179">
        <f>ROUND(I176*H176,2)</f>
        <v>0</v>
      </c>
      <c r="K176" s="175" t="s">
        <v>1</v>
      </c>
      <c r="L176" s="37"/>
      <c r="M176" s="180" t="s">
        <v>1</v>
      </c>
      <c r="N176" s="181" t="s">
        <v>44</v>
      </c>
      <c r="O176" s="59"/>
      <c r="P176" s="182">
        <f>O176*H176</f>
        <v>0</v>
      </c>
      <c r="Q176" s="182">
        <v>0.3216</v>
      </c>
      <c r="R176" s="182">
        <f>Q176*H176</f>
        <v>3.5729759999999997</v>
      </c>
      <c r="S176" s="182">
        <v>0</v>
      </c>
      <c r="T176" s="183">
        <f>S176*H176</f>
        <v>0</v>
      </c>
      <c r="AR176" s="16" t="s">
        <v>199</v>
      </c>
      <c r="AT176" s="16" t="s">
        <v>172</v>
      </c>
      <c r="AU176" s="16" t="s">
        <v>83</v>
      </c>
      <c r="AY176" s="16" t="s">
        <v>169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6" t="s">
        <v>81</v>
      </c>
      <c r="BK176" s="184">
        <f>ROUND(I176*H176,2)</f>
        <v>0</v>
      </c>
      <c r="BL176" s="16" t="s">
        <v>199</v>
      </c>
      <c r="BM176" s="16" t="s">
        <v>361</v>
      </c>
    </row>
    <row r="177" spans="2:65" s="11" customFormat="1" ht="11.25">
      <c r="B177" s="190"/>
      <c r="C177" s="191"/>
      <c r="D177" s="185" t="s">
        <v>201</v>
      </c>
      <c r="E177" s="192" t="s">
        <v>1</v>
      </c>
      <c r="F177" s="193" t="s">
        <v>362</v>
      </c>
      <c r="G177" s="191"/>
      <c r="H177" s="194">
        <v>6.21</v>
      </c>
      <c r="I177" s="195"/>
      <c r="J177" s="191"/>
      <c r="K177" s="191"/>
      <c r="L177" s="196"/>
      <c r="M177" s="197"/>
      <c r="N177" s="198"/>
      <c r="O177" s="198"/>
      <c r="P177" s="198"/>
      <c r="Q177" s="198"/>
      <c r="R177" s="198"/>
      <c r="S177" s="198"/>
      <c r="T177" s="199"/>
      <c r="AT177" s="200" t="s">
        <v>201</v>
      </c>
      <c r="AU177" s="200" t="s">
        <v>83</v>
      </c>
      <c r="AV177" s="11" t="s">
        <v>83</v>
      </c>
      <c r="AW177" s="11" t="s">
        <v>34</v>
      </c>
      <c r="AX177" s="11" t="s">
        <v>73</v>
      </c>
      <c r="AY177" s="200" t="s">
        <v>169</v>
      </c>
    </row>
    <row r="178" spans="2:65" s="11" customFormat="1" ht="11.25">
      <c r="B178" s="190"/>
      <c r="C178" s="191"/>
      <c r="D178" s="185" t="s">
        <v>201</v>
      </c>
      <c r="E178" s="192" t="s">
        <v>1</v>
      </c>
      <c r="F178" s="193" t="s">
        <v>363</v>
      </c>
      <c r="G178" s="191"/>
      <c r="H178" s="194">
        <v>4.9000000000000004</v>
      </c>
      <c r="I178" s="195"/>
      <c r="J178" s="191"/>
      <c r="K178" s="191"/>
      <c r="L178" s="196"/>
      <c r="M178" s="197"/>
      <c r="N178" s="198"/>
      <c r="O178" s="198"/>
      <c r="P178" s="198"/>
      <c r="Q178" s="198"/>
      <c r="R178" s="198"/>
      <c r="S178" s="198"/>
      <c r="T178" s="199"/>
      <c r="AT178" s="200" t="s">
        <v>201</v>
      </c>
      <c r="AU178" s="200" t="s">
        <v>83</v>
      </c>
      <c r="AV178" s="11" t="s">
        <v>83</v>
      </c>
      <c r="AW178" s="11" t="s">
        <v>34</v>
      </c>
      <c r="AX178" s="11" t="s">
        <v>73</v>
      </c>
      <c r="AY178" s="200" t="s">
        <v>169</v>
      </c>
    </row>
    <row r="179" spans="2:65" s="12" customFormat="1" ht="11.25">
      <c r="B179" s="201"/>
      <c r="C179" s="202"/>
      <c r="D179" s="185" t="s">
        <v>201</v>
      </c>
      <c r="E179" s="203" t="s">
        <v>1</v>
      </c>
      <c r="F179" s="204" t="s">
        <v>212</v>
      </c>
      <c r="G179" s="202"/>
      <c r="H179" s="205">
        <v>11.11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201</v>
      </c>
      <c r="AU179" s="211" t="s">
        <v>83</v>
      </c>
      <c r="AV179" s="12" t="s">
        <v>199</v>
      </c>
      <c r="AW179" s="12" t="s">
        <v>34</v>
      </c>
      <c r="AX179" s="12" t="s">
        <v>81</v>
      </c>
      <c r="AY179" s="211" t="s">
        <v>169</v>
      </c>
    </row>
    <row r="180" spans="2:65" s="10" customFormat="1" ht="22.9" customHeight="1">
      <c r="B180" s="157"/>
      <c r="C180" s="158"/>
      <c r="D180" s="159" t="s">
        <v>72</v>
      </c>
      <c r="E180" s="171" t="s">
        <v>221</v>
      </c>
      <c r="F180" s="171" t="s">
        <v>364</v>
      </c>
      <c r="G180" s="158"/>
      <c r="H180" s="158"/>
      <c r="I180" s="161"/>
      <c r="J180" s="172">
        <f>BK180</f>
        <v>0</v>
      </c>
      <c r="K180" s="158"/>
      <c r="L180" s="163"/>
      <c r="M180" s="164"/>
      <c r="N180" s="165"/>
      <c r="O180" s="165"/>
      <c r="P180" s="166">
        <f>SUM(P181:P242)</f>
        <v>0</v>
      </c>
      <c r="Q180" s="165"/>
      <c r="R180" s="166">
        <f>SUM(R181:R242)</f>
        <v>84.064411000000007</v>
      </c>
      <c r="S180" s="165"/>
      <c r="T180" s="167">
        <f>SUM(T181:T242)</f>
        <v>0</v>
      </c>
      <c r="AR180" s="168" t="s">
        <v>81</v>
      </c>
      <c r="AT180" s="169" t="s">
        <v>72</v>
      </c>
      <c r="AU180" s="169" t="s">
        <v>81</v>
      </c>
      <c r="AY180" s="168" t="s">
        <v>169</v>
      </c>
      <c r="BK180" s="170">
        <f>SUM(BK181:BK242)</f>
        <v>0</v>
      </c>
    </row>
    <row r="181" spans="2:65" s="1" customFormat="1" ht="22.5" customHeight="1">
      <c r="B181" s="33"/>
      <c r="C181" s="173" t="s">
        <v>7</v>
      </c>
      <c r="D181" s="173" t="s">
        <v>172</v>
      </c>
      <c r="E181" s="174" t="s">
        <v>365</v>
      </c>
      <c r="F181" s="175" t="s">
        <v>366</v>
      </c>
      <c r="G181" s="176" t="s">
        <v>198</v>
      </c>
      <c r="H181" s="177">
        <v>92.7</v>
      </c>
      <c r="I181" s="178"/>
      <c r="J181" s="179">
        <f>ROUND(I181*H181,2)</f>
        <v>0</v>
      </c>
      <c r="K181" s="175" t="s">
        <v>1</v>
      </c>
      <c r="L181" s="37"/>
      <c r="M181" s="180" t="s">
        <v>1</v>
      </c>
      <c r="N181" s="181" t="s">
        <v>44</v>
      </c>
      <c r="O181" s="59"/>
      <c r="P181" s="182">
        <f>O181*H181</f>
        <v>0</v>
      </c>
      <c r="Q181" s="182">
        <v>4.3800000000000002E-3</v>
      </c>
      <c r="R181" s="182">
        <f>Q181*H181</f>
        <v>0.40602600000000005</v>
      </c>
      <c r="S181" s="182">
        <v>0</v>
      </c>
      <c r="T181" s="183">
        <f>S181*H181</f>
        <v>0</v>
      </c>
      <c r="AR181" s="16" t="s">
        <v>199</v>
      </c>
      <c r="AT181" s="16" t="s">
        <v>172</v>
      </c>
      <c r="AU181" s="16" t="s">
        <v>83</v>
      </c>
      <c r="AY181" s="16" t="s">
        <v>169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6" t="s">
        <v>81</v>
      </c>
      <c r="BK181" s="184">
        <f>ROUND(I181*H181,2)</f>
        <v>0</v>
      </c>
      <c r="BL181" s="16" t="s">
        <v>199</v>
      </c>
      <c r="BM181" s="16" t="s">
        <v>367</v>
      </c>
    </row>
    <row r="182" spans="2:65" s="13" customFormat="1" ht="11.25">
      <c r="B182" s="218"/>
      <c r="C182" s="219"/>
      <c r="D182" s="185" t="s">
        <v>201</v>
      </c>
      <c r="E182" s="220" t="s">
        <v>1</v>
      </c>
      <c r="F182" s="221" t="s">
        <v>368</v>
      </c>
      <c r="G182" s="219"/>
      <c r="H182" s="220" t="s">
        <v>1</v>
      </c>
      <c r="I182" s="222"/>
      <c r="J182" s="219"/>
      <c r="K182" s="219"/>
      <c r="L182" s="223"/>
      <c r="M182" s="224"/>
      <c r="N182" s="225"/>
      <c r="O182" s="225"/>
      <c r="P182" s="225"/>
      <c r="Q182" s="225"/>
      <c r="R182" s="225"/>
      <c r="S182" s="225"/>
      <c r="T182" s="226"/>
      <c r="AT182" s="227" t="s">
        <v>201</v>
      </c>
      <c r="AU182" s="227" t="s">
        <v>83</v>
      </c>
      <c r="AV182" s="13" t="s">
        <v>81</v>
      </c>
      <c r="AW182" s="13" t="s">
        <v>34</v>
      </c>
      <c r="AX182" s="13" t="s">
        <v>73</v>
      </c>
      <c r="AY182" s="227" t="s">
        <v>169</v>
      </c>
    </row>
    <row r="183" spans="2:65" s="11" customFormat="1" ht="11.25">
      <c r="B183" s="190"/>
      <c r="C183" s="191"/>
      <c r="D183" s="185" t="s">
        <v>201</v>
      </c>
      <c r="E183" s="192" t="s">
        <v>1</v>
      </c>
      <c r="F183" s="193" t="s">
        <v>369</v>
      </c>
      <c r="G183" s="191"/>
      <c r="H183" s="194">
        <v>41.76</v>
      </c>
      <c r="I183" s="195"/>
      <c r="J183" s="191"/>
      <c r="K183" s="191"/>
      <c r="L183" s="196"/>
      <c r="M183" s="197"/>
      <c r="N183" s="198"/>
      <c r="O183" s="198"/>
      <c r="P183" s="198"/>
      <c r="Q183" s="198"/>
      <c r="R183" s="198"/>
      <c r="S183" s="198"/>
      <c r="T183" s="199"/>
      <c r="AT183" s="200" t="s">
        <v>201</v>
      </c>
      <c r="AU183" s="200" t="s">
        <v>83</v>
      </c>
      <c r="AV183" s="11" t="s">
        <v>83</v>
      </c>
      <c r="AW183" s="11" t="s">
        <v>34</v>
      </c>
      <c r="AX183" s="11" t="s">
        <v>73</v>
      </c>
      <c r="AY183" s="200" t="s">
        <v>169</v>
      </c>
    </row>
    <row r="184" spans="2:65" s="11" customFormat="1" ht="11.25">
      <c r="B184" s="190"/>
      <c r="C184" s="191"/>
      <c r="D184" s="185" t="s">
        <v>201</v>
      </c>
      <c r="E184" s="192" t="s">
        <v>1</v>
      </c>
      <c r="F184" s="193" t="s">
        <v>370</v>
      </c>
      <c r="G184" s="191"/>
      <c r="H184" s="194">
        <v>-6.57</v>
      </c>
      <c r="I184" s="195"/>
      <c r="J184" s="191"/>
      <c r="K184" s="191"/>
      <c r="L184" s="196"/>
      <c r="M184" s="197"/>
      <c r="N184" s="198"/>
      <c r="O184" s="198"/>
      <c r="P184" s="198"/>
      <c r="Q184" s="198"/>
      <c r="R184" s="198"/>
      <c r="S184" s="198"/>
      <c r="T184" s="199"/>
      <c r="AT184" s="200" t="s">
        <v>201</v>
      </c>
      <c r="AU184" s="200" t="s">
        <v>83</v>
      </c>
      <c r="AV184" s="11" t="s">
        <v>83</v>
      </c>
      <c r="AW184" s="11" t="s">
        <v>34</v>
      </c>
      <c r="AX184" s="11" t="s">
        <v>73</v>
      </c>
      <c r="AY184" s="200" t="s">
        <v>169</v>
      </c>
    </row>
    <row r="185" spans="2:65" s="14" customFormat="1" ht="11.25">
      <c r="B185" s="228"/>
      <c r="C185" s="229"/>
      <c r="D185" s="185" t="s">
        <v>201</v>
      </c>
      <c r="E185" s="230" t="s">
        <v>1</v>
      </c>
      <c r="F185" s="231" t="s">
        <v>371</v>
      </c>
      <c r="G185" s="229"/>
      <c r="H185" s="232">
        <v>35.19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AT185" s="238" t="s">
        <v>201</v>
      </c>
      <c r="AU185" s="238" t="s">
        <v>83</v>
      </c>
      <c r="AV185" s="14" t="s">
        <v>184</v>
      </c>
      <c r="AW185" s="14" t="s">
        <v>34</v>
      </c>
      <c r="AX185" s="14" t="s">
        <v>73</v>
      </c>
      <c r="AY185" s="238" t="s">
        <v>169</v>
      </c>
    </row>
    <row r="186" spans="2:65" s="13" customFormat="1" ht="11.25">
      <c r="B186" s="218"/>
      <c r="C186" s="219"/>
      <c r="D186" s="185" t="s">
        <v>201</v>
      </c>
      <c r="E186" s="220" t="s">
        <v>1</v>
      </c>
      <c r="F186" s="221" t="s">
        <v>372</v>
      </c>
      <c r="G186" s="219"/>
      <c r="H186" s="220" t="s">
        <v>1</v>
      </c>
      <c r="I186" s="222"/>
      <c r="J186" s="219"/>
      <c r="K186" s="219"/>
      <c r="L186" s="223"/>
      <c r="M186" s="224"/>
      <c r="N186" s="225"/>
      <c r="O186" s="225"/>
      <c r="P186" s="225"/>
      <c r="Q186" s="225"/>
      <c r="R186" s="225"/>
      <c r="S186" s="225"/>
      <c r="T186" s="226"/>
      <c r="AT186" s="227" t="s">
        <v>201</v>
      </c>
      <c r="AU186" s="227" t="s">
        <v>83</v>
      </c>
      <c r="AV186" s="13" t="s">
        <v>81</v>
      </c>
      <c r="AW186" s="13" t="s">
        <v>34</v>
      </c>
      <c r="AX186" s="13" t="s">
        <v>73</v>
      </c>
      <c r="AY186" s="227" t="s">
        <v>169</v>
      </c>
    </row>
    <row r="187" spans="2:65" s="11" customFormat="1" ht="11.25">
      <c r="B187" s="190"/>
      <c r="C187" s="191"/>
      <c r="D187" s="185" t="s">
        <v>201</v>
      </c>
      <c r="E187" s="192" t="s">
        <v>1</v>
      </c>
      <c r="F187" s="193" t="s">
        <v>373</v>
      </c>
      <c r="G187" s="191"/>
      <c r="H187" s="194">
        <v>28.35</v>
      </c>
      <c r="I187" s="195"/>
      <c r="J187" s="191"/>
      <c r="K187" s="191"/>
      <c r="L187" s="196"/>
      <c r="M187" s="197"/>
      <c r="N187" s="198"/>
      <c r="O187" s="198"/>
      <c r="P187" s="198"/>
      <c r="Q187" s="198"/>
      <c r="R187" s="198"/>
      <c r="S187" s="198"/>
      <c r="T187" s="199"/>
      <c r="AT187" s="200" t="s">
        <v>201</v>
      </c>
      <c r="AU187" s="200" t="s">
        <v>83</v>
      </c>
      <c r="AV187" s="11" t="s">
        <v>83</v>
      </c>
      <c r="AW187" s="11" t="s">
        <v>34</v>
      </c>
      <c r="AX187" s="11" t="s">
        <v>73</v>
      </c>
      <c r="AY187" s="200" t="s">
        <v>169</v>
      </c>
    </row>
    <row r="188" spans="2:65" s="11" customFormat="1" ht="11.25">
      <c r="B188" s="190"/>
      <c r="C188" s="191"/>
      <c r="D188" s="185" t="s">
        <v>201</v>
      </c>
      <c r="E188" s="192" t="s">
        <v>1</v>
      </c>
      <c r="F188" s="193" t="s">
        <v>374</v>
      </c>
      <c r="G188" s="191"/>
      <c r="H188" s="194">
        <v>29.16</v>
      </c>
      <c r="I188" s="195"/>
      <c r="J188" s="191"/>
      <c r="K188" s="191"/>
      <c r="L188" s="196"/>
      <c r="M188" s="197"/>
      <c r="N188" s="198"/>
      <c r="O188" s="198"/>
      <c r="P188" s="198"/>
      <c r="Q188" s="198"/>
      <c r="R188" s="198"/>
      <c r="S188" s="198"/>
      <c r="T188" s="199"/>
      <c r="AT188" s="200" t="s">
        <v>201</v>
      </c>
      <c r="AU188" s="200" t="s">
        <v>83</v>
      </c>
      <c r="AV188" s="11" t="s">
        <v>83</v>
      </c>
      <c r="AW188" s="11" t="s">
        <v>34</v>
      </c>
      <c r="AX188" s="11" t="s">
        <v>73</v>
      </c>
      <c r="AY188" s="200" t="s">
        <v>169</v>
      </c>
    </row>
    <row r="189" spans="2:65" s="14" customFormat="1" ht="11.25">
      <c r="B189" s="228"/>
      <c r="C189" s="229"/>
      <c r="D189" s="185" t="s">
        <v>201</v>
      </c>
      <c r="E189" s="230" t="s">
        <v>1</v>
      </c>
      <c r="F189" s="231" t="s">
        <v>371</v>
      </c>
      <c r="G189" s="229"/>
      <c r="H189" s="232">
        <v>57.51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AT189" s="238" t="s">
        <v>201</v>
      </c>
      <c r="AU189" s="238" t="s">
        <v>83</v>
      </c>
      <c r="AV189" s="14" t="s">
        <v>184</v>
      </c>
      <c r="AW189" s="14" t="s">
        <v>34</v>
      </c>
      <c r="AX189" s="14" t="s">
        <v>73</v>
      </c>
      <c r="AY189" s="238" t="s">
        <v>169</v>
      </c>
    </row>
    <row r="190" spans="2:65" s="12" customFormat="1" ht="11.25">
      <c r="B190" s="201"/>
      <c r="C190" s="202"/>
      <c r="D190" s="185" t="s">
        <v>201</v>
      </c>
      <c r="E190" s="203" t="s">
        <v>1</v>
      </c>
      <c r="F190" s="204" t="s">
        <v>212</v>
      </c>
      <c r="G190" s="202"/>
      <c r="H190" s="205">
        <v>92.7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201</v>
      </c>
      <c r="AU190" s="211" t="s">
        <v>83</v>
      </c>
      <c r="AV190" s="12" t="s">
        <v>199</v>
      </c>
      <c r="AW190" s="12" t="s">
        <v>34</v>
      </c>
      <c r="AX190" s="12" t="s">
        <v>81</v>
      </c>
      <c r="AY190" s="211" t="s">
        <v>169</v>
      </c>
    </row>
    <row r="191" spans="2:65" s="1" customFormat="1" ht="16.5" customHeight="1">
      <c r="B191" s="33"/>
      <c r="C191" s="173" t="s">
        <v>375</v>
      </c>
      <c r="D191" s="173" t="s">
        <v>172</v>
      </c>
      <c r="E191" s="174" t="s">
        <v>376</v>
      </c>
      <c r="F191" s="175" t="s">
        <v>377</v>
      </c>
      <c r="G191" s="176" t="s">
        <v>198</v>
      </c>
      <c r="H191" s="177">
        <v>92.7</v>
      </c>
      <c r="I191" s="178"/>
      <c r="J191" s="179">
        <f>ROUND(I191*H191,2)</f>
        <v>0</v>
      </c>
      <c r="K191" s="175" t="s">
        <v>1</v>
      </c>
      <c r="L191" s="37"/>
      <c r="M191" s="180" t="s">
        <v>1</v>
      </c>
      <c r="N191" s="181" t="s">
        <v>44</v>
      </c>
      <c r="O191" s="59"/>
      <c r="P191" s="182">
        <f>O191*H191</f>
        <v>0</v>
      </c>
      <c r="Q191" s="182">
        <v>4.3800000000000002E-3</v>
      </c>
      <c r="R191" s="182">
        <f>Q191*H191</f>
        <v>0.40602600000000005</v>
      </c>
      <c r="S191" s="182">
        <v>0</v>
      </c>
      <c r="T191" s="183">
        <f>S191*H191</f>
        <v>0</v>
      </c>
      <c r="AR191" s="16" t="s">
        <v>199</v>
      </c>
      <c r="AT191" s="16" t="s">
        <v>172</v>
      </c>
      <c r="AU191" s="16" t="s">
        <v>83</v>
      </c>
      <c r="AY191" s="16" t="s">
        <v>169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6" t="s">
        <v>81</v>
      </c>
      <c r="BK191" s="184">
        <f>ROUND(I191*H191,2)</f>
        <v>0</v>
      </c>
      <c r="BL191" s="16" t="s">
        <v>199</v>
      </c>
      <c r="BM191" s="16" t="s">
        <v>378</v>
      </c>
    </row>
    <row r="192" spans="2:65" s="1" customFormat="1" ht="16.5" customHeight="1">
      <c r="B192" s="33"/>
      <c r="C192" s="173" t="s">
        <v>379</v>
      </c>
      <c r="D192" s="173" t="s">
        <v>172</v>
      </c>
      <c r="E192" s="174" t="s">
        <v>380</v>
      </c>
      <c r="F192" s="175" t="s">
        <v>381</v>
      </c>
      <c r="G192" s="176" t="s">
        <v>198</v>
      </c>
      <c r="H192" s="177">
        <v>57.51</v>
      </c>
      <c r="I192" s="178"/>
      <c r="J192" s="179">
        <f>ROUND(I192*H192,2)</f>
        <v>0</v>
      </c>
      <c r="K192" s="175" t="s">
        <v>1</v>
      </c>
      <c r="L192" s="37"/>
      <c r="M192" s="180" t="s">
        <v>1</v>
      </c>
      <c r="N192" s="181" t="s">
        <v>44</v>
      </c>
      <c r="O192" s="59"/>
      <c r="P192" s="182">
        <f>O192*H192</f>
        <v>0</v>
      </c>
      <c r="Q192" s="182">
        <v>4.3800000000000002E-3</v>
      </c>
      <c r="R192" s="182">
        <f>Q192*H192</f>
        <v>0.2518938</v>
      </c>
      <c r="S192" s="182">
        <v>0</v>
      </c>
      <c r="T192" s="183">
        <f>S192*H192</f>
        <v>0</v>
      </c>
      <c r="AR192" s="16" t="s">
        <v>199</v>
      </c>
      <c r="AT192" s="16" t="s">
        <v>172</v>
      </c>
      <c r="AU192" s="16" t="s">
        <v>83</v>
      </c>
      <c r="AY192" s="16" t="s">
        <v>169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6" t="s">
        <v>81</v>
      </c>
      <c r="BK192" s="184">
        <f>ROUND(I192*H192,2)</f>
        <v>0</v>
      </c>
      <c r="BL192" s="16" t="s">
        <v>199</v>
      </c>
      <c r="BM192" s="16" t="s">
        <v>382</v>
      </c>
    </row>
    <row r="193" spans="2:65" s="1" customFormat="1" ht="16.5" customHeight="1">
      <c r="B193" s="33"/>
      <c r="C193" s="173" t="s">
        <v>383</v>
      </c>
      <c r="D193" s="173" t="s">
        <v>172</v>
      </c>
      <c r="E193" s="174" t="s">
        <v>384</v>
      </c>
      <c r="F193" s="175" t="s">
        <v>385</v>
      </c>
      <c r="G193" s="176" t="s">
        <v>198</v>
      </c>
      <c r="H193" s="177">
        <v>143.05000000000001</v>
      </c>
      <c r="I193" s="178"/>
      <c r="J193" s="179">
        <f>ROUND(I193*H193,2)</f>
        <v>0</v>
      </c>
      <c r="K193" s="175" t="s">
        <v>1</v>
      </c>
      <c r="L193" s="37"/>
      <c r="M193" s="180" t="s">
        <v>1</v>
      </c>
      <c r="N193" s="181" t="s">
        <v>44</v>
      </c>
      <c r="O193" s="59"/>
      <c r="P193" s="182">
        <f>O193*H193</f>
        <v>0</v>
      </c>
      <c r="Q193" s="182">
        <v>2.7000000000000001E-3</v>
      </c>
      <c r="R193" s="182">
        <f>Q193*H193</f>
        <v>0.38623500000000005</v>
      </c>
      <c r="S193" s="182">
        <v>0</v>
      </c>
      <c r="T193" s="183">
        <f>S193*H193</f>
        <v>0</v>
      </c>
      <c r="AR193" s="16" t="s">
        <v>199</v>
      </c>
      <c r="AT193" s="16" t="s">
        <v>172</v>
      </c>
      <c r="AU193" s="16" t="s">
        <v>83</v>
      </c>
      <c r="AY193" s="16" t="s">
        <v>169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6" t="s">
        <v>81</v>
      </c>
      <c r="BK193" s="184">
        <f>ROUND(I193*H193,2)</f>
        <v>0</v>
      </c>
      <c r="BL193" s="16" t="s">
        <v>199</v>
      </c>
      <c r="BM193" s="16" t="s">
        <v>386</v>
      </c>
    </row>
    <row r="194" spans="2:65" s="13" customFormat="1" ht="11.25">
      <c r="B194" s="218"/>
      <c r="C194" s="219"/>
      <c r="D194" s="185" t="s">
        <v>201</v>
      </c>
      <c r="E194" s="220" t="s">
        <v>1</v>
      </c>
      <c r="F194" s="221" t="s">
        <v>387</v>
      </c>
      <c r="G194" s="219"/>
      <c r="H194" s="220" t="s">
        <v>1</v>
      </c>
      <c r="I194" s="222"/>
      <c r="J194" s="219"/>
      <c r="K194" s="219"/>
      <c r="L194" s="223"/>
      <c r="M194" s="224"/>
      <c r="N194" s="225"/>
      <c r="O194" s="225"/>
      <c r="P194" s="225"/>
      <c r="Q194" s="225"/>
      <c r="R194" s="225"/>
      <c r="S194" s="225"/>
      <c r="T194" s="226"/>
      <c r="AT194" s="227" t="s">
        <v>201</v>
      </c>
      <c r="AU194" s="227" t="s">
        <v>83</v>
      </c>
      <c r="AV194" s="13" t="s">
        <v>81</v>
      </c>
      <c r="AW194" s="13" t="s">
        <v>34</v>
      </c>
      <c r="AX194" s="13" t="s">
        <v>73</v>
      </c>
      <c r="AY194" s="227" t="s">
        <v>169</v>
      </c>
    </row>
    <row r="195" spans="2:65" s="13" customFormat="1" ht="11.25">
      <c r="B195" s="218"/>
      <c r="C195" s="219"/>
      <c r="D195" s="185" t="s">
        <v>201</v>
      </c>
      <c r="E195" s="220" t="s">
        <v>1</v>
      </c>
      <c r="F195" s="221" t="s">
        <v>342</v>
      </c>
      <c r="G195" s="219"/>
      <c r="H195" s="220" t="s">
        <v>1</v>
      </c>
      <c r="I195" s="222"/>
      <c r="J195" s="219"/>
      <c r="K195" s="219"/>
      <c r="L195" s="223"/>
      <c r="M195" s="224"/>
      <c r="N195" s="225"/>
      <c r="O195" s="225"/>
      <c r="P195" s="225"/>
      <c r="Q195" s="225"/>
      <c r="R195" s="225"/>
      <c r="S195" s="225"/>
      <c r="T195" s="226"/>
      <c r="AT195" s="227" t="s">
        <v>201</v>
      </c>
      <c r="AU195" s="227" t="s">
        <v>83</v>
      </c>
      <c r="AV195" s="13" t="s">
        <v>81</v>
      </c>
      <c r="AW195" s="13" t="s">
        <v>34</v>
      </c>
      <c r="AX195" s="13" t="s">
        <v>73</v>
      </c>
      <c r="AY195" s="227" t="s">
        <v>169</v>
      </c>
    </row>
    <row r="196" spans="2:65" s="11" customFormat="1" ht="11.25">
      <c r="B196" s="190"/>
      <c r="C196" s="191"/>
      <c r="D196" s="185" t="s">
        <v>201</v>
      </c>
      <c r="E196" s="192" t="s">
        <v>1</v>
      </c>
      <c r="F196" s="193" t="s">
        <v>388</v>
      </c>
      <c r="G196" s="191"/>
      <c r="H196" s="194">
        <v>14.52</v>
      </c>
      <c r="I196" s="195"/>
      <c r="J196" s="191"/>
      <c r="K196" s="191"/>
      <c r="L196" s="196"/>
      <c r="M196" s="197"/>
      <c r="N196" s="198"/>
      <c r="O196" s="198"/>
      <c r="P196" s="198"/>
      <c r="Q196" s="198"/>
      <c r="R196" s="198"/>
      <c r="S196" s="198"/>
      <c r="T196" s="199"/>
      <c r="AT196" s="200" t="s">
        <v>201</v>
      </c>
      <c r="AU196" s="200" t="s">
        <v>83</v>
      </c>
      <c r="AV196" s="11" t="s">
        <v>83</v>
      </c>
      <c r="AW196" s="11" t="s">
        <v>34</v>
      </c>
      <c r="AX196" s="11" t="s">
        <v>73</v>
      </c>
      <c r="AY196" s="200" t="s">
        <v>169</v>
      </c>
    </row>
    <row r="197" spans="2:65" s="11" customFormat="1" ht="11.25">
      <c r="B197" s="190"/>
      <c r="C197" s="191"/>
      <c r="D197" s="185" t="s">
        <v>201</v>
      </c>
      <c r="E197" s="192" t="s">
        <v>1</v>
      </c>
      <c r="F197" s="193" t="s">
        <v>388</v>
      </c>
      <c r="G197" s="191"/>
      <c r="H197" s="194">
        <v>14.52</v>
      </c>
      <c r="I197" s="195"/>
      <c r="J197" s="191"/>
      <c r="K197" s="191"/>
      <c r="L197" s="196"/>
      <c r="M197" s="197"/>
      <c r="N197" s="198"/>
      <c r="O197" s="198"/>
      <c r="P197" s="198"/>
      <c r="Q197" s="198"/>
      <c r="R197" s="198"/>
      <c r="S197" s="198"/>
      <c r="T197" s="199"/>
      <c r="AT197" s="200" t="s">
        <v>201</v>
      </c>
      <c r="AU197" s="200" t="s">
        <v>83</v>
      </c>
      <c r="AV197" s="11" t="s">
        <v>83</v>
      </c>
      <c r="AW197" s="11" t="s">
        <v>34</v>
      </c>
      <c r="AX197" s="11" t="s">
        <v>73</v>
      </c>
      <c r="AY197" s="200" t="s">
        <v>169</v>
      </c>
    </row>
    <row r="198" spans="2:65" s="11" customFormat="1" ht="11.25">
      <c r="B198" s="190"/>
      <c r="C198" s="191"/>
      <c r="D198" s="185" t="s">
        <v>201</v>
      </c>
      <c r="E198" s="192" t="s">
        <v>1</v>
      </c>
      <c r="F198" s="193" t="s">
        <v>389</v>
      </c>
      <c r="G198" s="191"/>
      <c r="H198" s="194">
        <v>10.56</v>
      </c>
      <c r="I198" s="195"/>
      <c r="J198" s="191"/>
      <c r="K198" s="191"/>
      <c r="L198" s="196"/>
      <c r="M198" s="197"/>
      <c r="N198" s="198"/>
      <c r="O198" s="198"/>
      <c r="P198" s="198"/>
      <c r="Q198" s="198"/>
      <c r="R198" s="198"/>
      <c r="S198" s="198"/>
      <c r="T198" s="199"/>
      <c r="AT198" s="200" t="s">
        <v>201</v>
      </c>
      <c r="AU198" s="200" t="s">
        <v>83</v>
      </c>
      <c r="AV198" s="11" t="s">
        <v>83</v>
      </c>
      <c r="AW198" s="11" t="s">
        <v>34</v>
      </c>
      <c r="AX198" s="11" t="s">
        <v>73</v>
      </c>
      <c r="AY198" s="200" t="s">
        <v>169</v>
      </c>
    </row>
    <row r="199" spans="2:65" s="11" customFormat="1" ht="11.25">
      <c r="B199" s="190"/>
      <c r="C199" s="191"/>
      <c r="D199" s="185" t="s">
        <v>201</v>
      </c>
      <c r="E199" s="192" t="s">
        <v>1</v>
      </c>
      <c r="F199" s="193" t="s">
        <v>389</v>
      </c>
      <c r="G199" s="191"/>
      <c r="H199" s="194">
        <v>10.56</v>
      </c>
      <c r="I199" s="195"/>
      <c r="J199" s="191"/>
      <c r="K199" s="191"/>
      <c r="L199" s="196"/>
      <c r="M199" s="197"/>
      <c r="N199" s="198"/>
      <c r="O199" s="198"/>
      <c r="P199" s="198"/>
      <c r="Q199" s="198"/>
      <c r="R199" s="198"/>
      <c r="S199" s="198"/>
      <c r="T199" s="199"/>
      <c r="AT199" s="200" t="s">
        <v>201</v>
      </c>
      <c r="AU199" s="200" t="s">
        <v>83</v>
      </c>
      <c r="AV199" s="11" t="s">
        <v>83</v>
      </c>
      <c r="AW199" s="11" t="s">
        <v>34</v>
      </c>
      <c r="AX199" s="11" t="s">
        <v>73</v>
      </c>
      <c r="AY199" s="200" t="s">
        <v>169</v>
      </c>
    </row>
    <row r="200" spans="2:65" s="13" customFormat="1" ht="11.25">
      <c r="B200" s="218"/>
      <c r="C200" s="219"/>
      <c r="D200" s="185" t="s">
        <v>201</v>
      </c>
      <c r="E200" s="220" t="s">
        <v>1</v>
      </c>
      <c r="F200" s="221" t="s">
        <v>345</v>
      </c>
      <c r="G200" s="219"/>
      <c r="H200" s="220" t="s">
        <v>1</v>
      </c>
      <c r="I200" s="222"/>
      <c r="J200" s="219"/>
      <c r="K200" s="219"/>
      <c r="L200" s="223"/>
      <c r="M200" s="224"/>
      <c r="N200" s="225"/>
      <c r="O200" s="225"/>
      <c r="P200" s="225"/>
      <c r="Q200" s="225"/>
      <c r="R200" s="225"/>
      <c r="S200" s="225"/>
      <c r="T200" s="226"/>
      <c r="AT200" s="227" t="s">
        <v>201</v>
      </c>
      <c r="AU200" s="227" t="s">
        <v>83</v>
      </c>
      <c r="AV200" s="13" t="s">
        <v>81</v>
      </c>
      <c r="AW200" s="13" t="s">
        <v>34</v>
      </c>
      <c r="AX200" s="13" t="s">
        <v>73</v>
      </c>
      <c r="AY200" s="227" t="s">
        <v>169</v>
      </c>
    </row>
    <row r="201" spans="2:65" s="11" customFormat="1" ht="11.25">
      <c r="B201" s="190"/>
      <c r="C201" s="191"/>
      <c r="D201" s="185" t="s">
        <v>201</v>
      </c>
      <c r="E201" s="192" t="s">
        <v>1</v>
      </c>
      <c r="F201" s="193" t="s">
        <v>390</v>
      </c>
      <c r="G201" s="191"/>
      <c r="H201" s="194">
        <v>10.5</v>
      </c>
      <c r="I201" s="195"/>
      <c r="J201" s="191"/>
      <c r="K201" s="191"/>
      <c r="L201" s="196"/>
      <c r="M201" s="197"/>
      <c r="N201" s="198"/>
      <c r="O201" s="198"/>
      <c r="P201" s="198"/>
      <c r="Q201" s="198"/>
      <c r="R201" s="198"/>
      <c r="S201" s="198"/>
      <c r="T201" s="199"/>
      <c r="AT201" s="200" t="s">
        <v>201</v>
      </c>
      <c r="AU201" s="200" t="s">
        <v>83</v>
      </c>
      <c r="AV201" s="11" t="s">
        <v>83</v>
      </c>
      <c r="AW201" s="11" t="s">
        <v>34</v>
      </c>
      <c r="AX201" s="11" t="s">
        <v>73</v>
      </c>
      <c r="AY201" s="200" t="s">
        <v>169</v>
      </c>
    </row>
    <row r="202" spans="2:65" s="11" customFormat="1" ht="11.25">
      <c r="B202" s="190"/>
      <c r="C202" s="191"/>
      <c r="D202" s="185" t="s">
        <v>201</v>
      </c>
      <c r="E202" s="192" t="s">
        <v>1</v>
      </c>
      <c r="F202" s="193" t="s">
        <v>391</v>
      </c>
      <c r="G202" s="191"/>
      <c r="H202" s="194">
        <v>11.4</v>
      </c>
      <c r="I202" s="195"/>
      <c r="J202" s="191"/>
      <c r="K202" s="191"/>
      <c r="L202" s="196"/>
      <c r="M202" s="197"/>
      <c r="N202" s="198"/>
      <c r="O202" s="198"/>
      <c r="P202" s="198"/>
      <c r="Q202" s="198"/>
      <c r="R202" s="198"/>
      <c r="S202" s="198"/>
      <c r="T202" s="199"/>
      <c r="AT202" s="200" t="s">
        <v>201</v>
      </c>
      <c r="AU202" s="200" t="s">
        <v>83</v>
      </c>
      <c r="AV202" s="11" t="s">
        <v>83</v>
      </c>
      <c r="AW202" s="11" t="s">
        <v>34</v>
      </c>
      <c r="AX202" s="11" t="s">
        <v>73</v>
      </c>
      <c r="AY202" s="200" t="s">
        <v>169</v>
      </c>
    </row>
    <row r="203" spans="2:65" s="11" customFormat="1" ht="11.25">
      <c r="B203" s="190"/>
      <c r="C203" s="191"/>
      <c r="D203" s="185" t="s">
        <v>201</v>
      </c>
      <c r="E203" s="192" t="s">
        <v>1</v>
      </c>
      <c r="F203" s="193" t="s">
        <v>392</v>
      </c>
      <c r="G203" s="191"/>
      <c r="H203" s="194">
        <v>7.56</v>
      </c>
      <c r="I203" s="195"/>
      <c r="J203" s="191"/>
      <c r="K203" s="191"/>
      <c r="L203" s="196"/>
      <c r="M203" s="197"/>
      <c r="N203" s="198"/>
      <c r="O203" s="198"/>
      <c r="P203" s="198"/>
      <c r="Q203" s="198"/>
      <c r="R203" s="198"/>
      <c r="S203" s="198"/>
      <c r="T203" s="199"/>
      <c r="AT203" s="200" t="s">
        <v>201</v>
      </c>
      <c r="AU203" s="200" t="s">
        <v>83</v>
      </c>
      <c r="AV203" s="11" t="s">
        <v>83</v>
      </c>
      <c r="AW203" s="11" t="s">
        <v>34</v>
      </c>
      <c r="AX203" s="11" t="s">
        <v>73</v>
      </c>
      <c r="AY203" s="200" t="s">
        <v>169</v>
      </c>
    </row>
    <row r="204" spans="2:65" s="11" customFormat="1" ht="11.25">
      <c r="B204" s="190"/>
      <c r="C204" s="191"/>
      <c r="D204" s="185" t="s">
        <v>201</v>
      </c>
      <c r="E204" s="192" t="s">
        <v>1</v>
      </c>
      <c r="F204" s="193" t="s">
        <v>393</v>
      </c>
      <c r="G204" s="191"/>
      <c r="H204" s="194">
        <v>7.77</v>
      </c>
      <c r="I204" s="195"/>
      <c r="J204" s="191"/>
      <c r="K204" s="191"/>
      <c r="L204" s="196"/>
      <c r="M204" s="197"/>
      <c r="N204" s="198"/>
      <c r="O204" s="198"/>
      <c r="P204" s="198"/>
      <c r="Q204" s="198"/>
      <c r="R204" s="198"/>
      <c r="S204" s="198"/>
      <c r="T204" s="199"/>
      <c r="AT204" s="200" t="s">
        <v>201</v>
      </c>
      <c r="AU204" s="200" t="s">
        <v>83</v>
      </c>
      <c r="AV204" s="11" t="s">
        <v>83</v>
      </c>
      <c r="AW204" s="11" t="s">
        <v>34</v>
      </c>
      <c r="AX204" s="11" t="s">
        <v>73</v>
      </c>
      <c r="AY204" s="200" t="s">
        <v>169</v>
      </c>
    </row>
    <row r="205" spans="2:65" s="13" customFormat="1" ht="11.25">
      <c r="B205" s="218"/>
      <c r="C205" s="219"/>
      <c r="D205" s="185" t="s">
        <v>201</v>
      </c>
      <c r="E205" s="220" t="s">
        <v>1</v>
      </c>
      <c r="F205" s="221" t="s">
        <v>350</v>
      </c>
      <c r="G205" s="219"/>
      <c r="H205" s="220" t="s">
        <v>1</v>
      </c>
      <c r="I205" s="222"/>
      <c r="J205" s="219"/>
      <c r="K205" s="219"/>
      <c r="L205" s="223"/>
      <c r="M205" s="224"/>
      <c r="N205" s="225"/>
      <c r="O205" s="225"/>
      <c r="P205" s="225"/>
      <c r="Q205" s="225"/>
      <c r="R205" s="225"/>
      <c r="S205" s="225"/>
      <c r="T205" s="226"/>
      <c r="AT205" s="227" t="s">
        <v>201</v>
      </c>
      <c r="AU205" s="227" t="s">
        <v>83</v>
      </c>
      <c r="AV205" s="13" t="s">
        <v>81</v>
      </c>
      <c r="AW205" s="13" t="s">
        <v>34</v>
      </c>
      <c r="AX205" s="13" t="s">
        <v>73</v>
      </c>
      <c r="AY205" s="227" t="s">
        <v>169</v>
      </c>
    </row>
    <row r="206" spans="2:65" s="11" customFormat="1" ht="11.25">
      <c r="B206" s="190"/>
      <c r="C206" s="191"/>
      <c r="D206" s="185" t="s">
        <v>201</v>
      </c>
      <c r="E206" s="192" t="s">
        <v>1</v>
      </c>
      <c r="F206" s="193" t="s">
        <v>394</v>
      </c>
      <c r="G206" s="191"/>
      <c r="H206" s="194">
        <v>7.98</v>
      </c>
      <c r="I206" s="195"/>
      <c r="J206" s="191"/>
      <c r="K206" s="191"/>
      <c r="L206" s="196"/>
      <c r="M206" s="197"/>
      <c r="N206" s="198"/>
      <c r="O206" s="198"/>
      <c r="P206" s="198"/>
      <c r="Q206" s="198"/>
      <c r="R206" s="198"/>
      <c r="S206" s="198"/>
      <c r="T206" s="199"/>
      <c r="AT206" s="200" t="s">
        <v>201</v>
      </c>
      <c r="AU206" s="200" t="s">
        <v>83</v>
      </c>
      <c r="AV206" s="11" t="s">
        <v>83</v>
      </c>
      <c r="AW206" s="11" t="s">
        <v>34</v>
      </c>
      <c r="AX206" s="11" t="s">
        <v>73</v>
      </c>
      <c r="AY206" s="200" t="s">
        <v>169</v>
      </c>
    </row>
    <row r="207" spans="2:65" s="11" customFormat="1" ht="11.25">
      <c r="B207" s="190"/>
      <c r="C207" s="191"/>
      <c r="D207" s="185" t="s">
        <v>201</v>
      </c>
      <c r="E207" s="192" t="s">
        <v>1</v>
      </c>
      <c r="F207" s="193" t="s">
        <v>394</v>
      </c>
      <c r="G207" s="191"/>
      <c r="H207" s="194">
        <v>7.98</v>
      </c>
      <c r="I207" s="195"/>
      <c r="J207" s="191"/>
      <c r="K207" s="191"/>
      <c r="L207" s="196"/>
      <c r="M207" s="197"/>
      <c r="N207" s="198"/>
      <c r="O207" s="198"/>
      <c r="P207" s="198"/>
      <c r="Q207" s="198"/>
      <c r="R207" s="198"/>
      <c r="S207" s="198"/>
      <c r="T207" s="199"/>
      <c r="AT207" s="200" t="s">
        <v>201</v>
      </c>
      <c r="AU207" s="200" t="s">
        <v>83</v>
      </c>
      <c r="AV207" s="11" t="s">
        <v>83</v>
      </c>
      <c r="AW207" s="11" t="s">
        <v>34</v>
      </c>
      <c r="AX207" s="11" t="s">
        <v>73</v>
      </c>
      <c r="AY207" s="200" t="s">
        <v>169</v>
      </c>
    </row>
    <row r="208" spans="2:65" s="11" customFormat="1" ht="11.25">
      <c r="B208" s="190"/>
      <c r="C208" s="191"/>
      <c r="D208" s="185" t="s">
        <v>201</v>
      </c>
      <c r="E208" s="192" t="s">
        <v>1</v>
      </c>
      <c r="F208" s="193" t="s">
        <v>394</v>
      </c>
      <c r="G208" s="191"/>
      <c r="H208" s="194">
        <v>7.98</v>
      </c>
      <c r="I208" s="195"/>
      <c r="J208" s="191"/>
      <c r="K208" s="191"/>
      <c r="L208" s="196"/>
      <c r="M208" s="197"/>
      <c r="N208" s="198"/>
      <c r="O208" s="198"/>
      <c r="P208" s="198"/>
      <c r="Q208" s="198"/>
      <c r="R208" s="198"/>
      <c r="S208" s="198"/>
      <c r="T208" s="199"/>
      <c r="AT208" s="200" t="s">
        <v>201</v>
      </c>
      <c r="AU208" s="200" t="s">
        <v>83</v>
      </c>
      <c r="AV208" s="11" t="s">
        <v>83</v>
      </c>
      <c r="AW208" s="11" t="s">
        <v>34</v>
      </c>
      <c r="AX208" s="11" t="s">
        <v>73</v>
      </c>
      <c r="AY208" s="200" t="s">
        <v>169</v>
      </c>
    </row>
    <row r="209" spans="2:65" s="13" customFormat="1" ht="11.25">
      <c r="B209" s="218"/>
      <c r="C209" s="219"/>
      <c r="D209" s="185" t="s">
        <v>201</v>
      </c>
      <c r="E209" s="220" t="s">
        <v>1</v>
      </c>
      <c r="F209" s="221" t="s">
        <v>352</v>
      </c>
      <c r="G209" s="219"/>
      <c r="H209" s="220" t="s">
        <v>1</v>
      </c>
      <c r="I209" s="222"/>
      <c r="J209" s="219"/>
      <c r="K209" s="219"/>
      <c r="L209" s="223"/>
      <c r="M209" s="224"/>
      <c r="N209" s="225"/>
      <c r="O209" s="225"/>
      <c r="P209" s="225"/>
      <c r="Q209" s="225"/>
      <c r="R209" s="225"/>
      <c r="S209" s="225"/>
      <c r="T209" s="226"/>
      <c r="AT209" s="227" t="s">
        <v>201</v>
      </c>
      <c r="AU209" s="227" t="s">
        <v>83</v>
      </c>
      <c r="AV209" s="13" t="s">
        <v>81</v>
      </c>
      <c r="AW209" s="13" t="s">
        <v>34</v>
      </c>
      <c r="AX209" s="13" t="s">
        <v>73</v>
      </c>
      <c r="AY209" s="227" t="s">
        <v>169</v>
      </c>
    </row>
    <row r="210" spans="2:65" s="11" customFormat="1" ht="11.25">
      <c r="B210" s="190"/>
      <c r="C210" s="191"/>
      <c r="D210" s="185" t="s">
        <v>201</v>
      </c>
      <c r="E210" s="192" t="s">
        <v>1</v>
      </c>
      <c r="F210" s="193" t="s">
        <v>394</v>
      </c>
      <c r="G210" s="191"/>
      <c r="H210" s="194">
        <v>7.98</v>
      </c>
      <c r="I210" s="195"/>
      <c r="J210" s="191"/>
      <c r="K210" s="191"/>
      <c r="L210" s="196"/>
      <c r="M210" s="197"/>
      <c r="N210" s="198"/>
      <c r="O210" s="198"/>
      <c r="P210" s="198"/>
      <c r="Q210" s="198"/>
      <c r="R210" s="198"/>
      <c r="S210" s="198"/>
      <c r="T210" s="199"/>
      <c r="AT210" s="200" t="s">
        <v>201</v>
      </c>
      <c r="AU210" s="200" t="s">
        <v>83</v>
      </c>
      <c r="AV210" s="11" t="s">
        <v>83</v>
      </c>
      <c r="AW210" s="11" t="s">
        <v>34</v>
      </c>
      <c r="AX210" s="11" t="s">
        <v>73</v>
      </c>
      <c r="AY210" s="200" t="s">
        <v>169</v>
      </c>
    </row>
    <row r="211" spans="2:65" s="11" customFormat="1" ht="11.25">
      <c r="B211" s="190"/>
      <c r="C211" s="191"/>
      <c r="D211" s="185" t="s">
        <v>201</v>
      </c>
      <c r="E211" s="192" t="s">
        <v>1</v>
      </c>
      <c r="F211" s="193" t="s">
        <v>395</v>
      </c>
      <c r="G211" s="191"/>
      <c r="H211" s="194">
        <v>8.19</v>
      </c>
      <c r="I211" s="195"/>
      <c r="J211" s="191"/>
      <c r="K211" s="191"/>
      <c r="L211" s="196"/>
      <c r="M211" s="197"/>
      <c r="N211" s="198"/>
      <c r="O211" s="198"/>
      <c r="P211" s="198"/>
      <c r="Q211" s="198"/>
      <c r="R211" s="198"/>
      <c r="S211" s="198"/>
      <c r="T211" s="199"/>
      <c r="AT211" s="200" t="s">
        <v>201</v>
      </c>
      <c r="AU211" s="200" t="s">
        <v>83</v>
      </c>
      <c r="AV211" s="11" t="s">
        <v>83</v>
      </c>
      <c r="AW211" s="11" t="s">
        <v>34</v>
      </c>
      <c r="AX211" s="11" t="s">
        <v>73</v>
      </c>
      <c r="AY211" s="200" t="s">
        <v>169</v>
      </c>
    </row>
    <row r="212" spans="2:65" s="11" customFormat="1" ht="11.25">
      <c r="B212" s="190"/>
      <c r="C212" s="191"/>
      <c r="D212" s="185" t="s">
        <v>201</v>
      </c>
      <c r="E212" s="192" t="s">
        <v>1</v>
      </c>
      <c r="F212" s="193" t="s">
        <v>396</v>
      </c>
      <c r="G212" s="191"/>
      <c r="H212" s="194">
        <v>8.61</v>
      </c>
      <c r="I212" s="195"/>
      <c r="J212" s="191"/>
      <c r="K212" s="191"/>
      <c r="L212" s="196"/>
      <c r="M212" s="197"/>
      <c r="N212" s="198"/>
      <c r="O212" s="198"/>
      <c r="P212" s="198"/>
      <c r="Q212" s="198"/>
      <c r="R212" s="198"/>
      <c r="S212" s="198"/>
      <c r="T212" s="199"/>
      <c r="AT212" s="200" t="s">
        <v>201</v>
      </c>
      <c r="AU212" s="200" t="s">
        <v>83</v>
      </c>
      <c r="AV212" s="11" t="s">
        <v>83</v>
      </c>
      <c r="AW212" s="11" t="s">
        <v>34</v>
      </c>
      <c r="AX212" s="11" t="s">
        <v>73</v>
      </c>
      <c r="AY212" s="200" t="s">
        <v>169</v>
      </c>
    </row>
    <row r="213" spans="2:65" s="14" customFormat="1" ht="11.25">
      <c r="B213" s="228"/>
      <c r="C213" s="229"/>
      <c r="D213" s="185" t="s">
        <v>201</v>
      </c>
      <c r="E213" s="230" t="s">
        <v>1</v>
      </c>
      <c r="F213" s="231" t="s">
        <v>371</v>
      </c>
      <c r="G213" s="229"/>
      <c r="H213" s="232">
        <v>136.11000000000001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AT213" s="238" t="s">
        <v>201</v>
      </c>
      <c r="AU213" s="238" t="s">
        <v>83</v>
      </c>
      <c r="AV213" s="14" t="s">
        <v>184</v>
      </c>
      <c r="AW213" s="14" t="s">
        <v>34</v>
      </c>
      <c r="AX213" s="14" t="s">
        <v>73</v>
      </c>
      <c r="AY213" s="238" t="s">
        <v>169</v>
      </c>
    </row>
    <row r="214" spans="2:65" s="13" customFormat="1" ht="11.25">
      <c r="B214" s="218"/>
      <c r="C214" s="219"/>
      <c r="D214" s="185" t="s">
        <v>201</v>
      </c>
      <c r="E214" s="220" t="s">
        <v>1</v>
      </c>
      <c r="F214" s="221" t="s">
        <v>397</v>
      </c>
      <c r="G214" s="219"/>
      <c r="H214" s="220" t="s">
        <v>1</v>
      </c>
      <c r="I214" s="222"/>
      <c r="J214" s="219"/>
      <c r="K214" s="219"/>
      <c r="L214" s="223"/>
      <c r="M214" s="224"/>
      <c r="N214" s="225"/>
      <c r="O214" s="225"/>
      <c r="P214" s="225"/>
      <c r="Q214" s="225"/>
      <c r="R214" s="225"/>
      <c r="S214" s="225"/>
      <c r="T214" s="226"/>
      <c r="AT214" s="227" t="s">
        <v>201</v>
      </c>
      <c r="AU214" s="227" t="s">
        <v>83</v>
      </c>
      <c r="AV214" s="13" t="s">
        <v>81</v>
      </c>
      <c r="AW214" s="13" t="s">
        <v>34</v>
      </c>
      <c r="AX214" s="13" t="s">
        <v>73</v>
      </c>
      <c r="AY214" s="227" t="s">
        <v>169</v>
      </c>
    </row>
    <row r="215" spans="2:65" s="11" customFormat="1" ht="11.25">
      <c r="B215" s="190"/>
      <c r="C215" s="191"/>
      <c r="D215" s="185" t="s">
        <v>201</v>
      </c>
      <c r="E215" s="192" t="s">
        <v>1</v>
      </c>
      <c r="F215" s="193" t="s">
        <v>398</v>
      </c>
      <c r="G215" s="191"/>
      <c r="H215" s="194">
        <v>4.1399999999999997</v>
      </c>
      <c r="I215" s="195"/>
      <c r="J215" s="191"/>
      <c r="K215" s="191"/>
      <c r="L215" s="196"/>
      <c r="M215" s="197"/>
      <c r="N215" s="198"/>
      <c r="O215" s="198"/>
      <c r="P215" s="198"/>
      <c r="Q215" s="198"/>
      <c r="R215" s="198"/>
      <c r="S215" s="198"/>
      <c r="T215" s="199"/>
      <c r="AT215" s="200" t="s">
        <v>201</v>
      </c>
      <c r="AU215" s="200" t="s">
        <v>83</v>
      </c>
      <c r="AV215" s="11" t="s">
        <v>83</v>
      </c>
      <c r="AW215" s="11" t="s">
        <v>34</v>
      </c>
      <c r="AX215" s="11" t="s">
        <v>73</v>
      </c>
      <c r="AY215" s="200" t="s">
        <v>169</v>
      </c>
    </row>
    <row r="216" spans="2:65" s="11" customFormat="1" ht="11.25">
      <c r="B216" s="190"/>
      <c r="C216" s="191"/>
      <c r="D216" s="185" t="s">
        <v>201</v>
      </c>
      <c r="E216" s="192" t="s">
        <v>1</v>
      </c>
      <c r="F216" s="193" t="s">
        <v>399</v>
      </c>
      <c r="G216" s="191"/>
      <c r="H216" s="194">
        <v>2.8</v>
      </c>
      <c r="I216" s="195"/>
      <c r="J216" s="191"/>
      <c r="K216" s="191"/>
      <c r="L216" s="196"/>
      <c r="M216" s="197"/>
      <c r="N216" s="198"/>
      <c r="O216" s="198"/>
      <c r="P216" s="198"/>
      <c r="Q216" s="198"/>
      <c r="R216" s="198"/>
      <c r="S216" s="198"/>
      <c r="T216" s="199"/>
      <c r="AT216" s="200" t="s">
        <v>201</v>
      </c>
      <c r="AU216" s="200" t="s">
        <v>83</v>
      </c>
      <c r="AV216" s="11" t="s">
        <v>83</v>
      </c>
      <c r="AW216" s="11" t="s">
        <v>34</v>
      </c>
      <c r="AX216" s="11" t="s">
        <v>73</v>
      </c>
      <c r="AY216" s="200" t="s">
        <v>169</v>
      </c>
    </row>
    <row r="217" spans="2:65" s="14" customFormat="1" ht="11.25">
      <c r="B217" s="228"/>
      <c r="C217" s="229"/>
      <c r="D217" s="185" t="s">
        <v>201</v>
      </c>
      <c r="E217" s="230" t="s">
        <v>1</v>
      </c>
      <c r="F217" s="231" t="s">
        <v>371</v>
      </c>
      <c r="G217" s="229"/>
      <c r="H217" s="232">
        <v>6.94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AT217" s="238" t="s">
        <v>201</v>
      </c>
      <c r="AU217" s="238" t="s">
        <v>83</v>
      </c>
      <c r="AV217" s="14" t="s">
        <v>184</v>
      </c>
      <c r="AW217" s="14" t="s">
        <v>34</v>
      </c>
      <c r="AX217" s="14" t="s">
        <v>73</v>
      </c>
      <c r="AY217" s="238" t="s">
        <v>169</v>
      </c>
    </row>
    <row r="218" spans="2:65" s="12" customFormat="1" ht="11.25">
      <c r="B218" s="201"/>
      <c r="C218" s="202"/>
      <c r="D218" s="185" t="s">
        <v>201</v>
      </c>
      <c r="E218" s="203" t="s">
        <v>1</v>
      </c>
      <c r="F218" s="204" t="s">
        <v>212</v>
      </c>
      <c r="G218" s="202"/>
      <c r="H218" s="205">
        <v>143.05000000000001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201</v>
      </c>
      <c r="AU218" s="211" t="s">
        <v>83</v>
      </c>
      <c r="AV218" s="12" t="s">
        <v>199</v>
      </c>
      <c r="AW218" s="12" t="s">
        <v>34</v>
      </c>
      <c r="AX218" s="12" t="s">
        <v>81</v>
      </c>
      <c r="AY218" s="211" t="s">
        <v>169</v>
      </c>
    </row>
    <row r="219" spans="2:65" s="1" customFormat="1" ht="16.5" customHeight="1">
      <c r="B219" s="33"/>
      <c r="C219" s="173" t="s">
        <v>400</v>
      </c>
      <c r="D219" s="173" t="s">
        <v>172</v>
      </c>
      <c r="E219" s="174" t="s">
        <v>401</v>
      </c>
      <c r="F219" s="175" t="s">
        <v>402</v>
      </c>
      <c r="G219" s="176" t="s">
        <v>208</v>
      </c>
      <c r="H219" s="177">
        <v>5.1639999999999997</v>
      </c>
      <c r="I219" s="178"/>
      <c r="J219" s="179">
        <f>ROUND(I219*H219,2)</f>
        <v>0</v>
      </c>
      <c r="K219" s="175" t="s">
        <v>176</v>
      </c>
      <c r="L219" s="37"/>
      <c r="M219" s="180" t="s">
        <v>1</v>
      </c>
      <c r="N219" s="181" t="s">
        <v>44</v>
      </c>
      <c r="O219" s="59"/>
      <c r="P219" s="182">
        <f>O219*H219</f>
        <v>0</v>
      </c>
      <c r="Q219" s="182">
        <v>2.2563399999999998</v>
      </c>
      <c r="R219" s="182">
        <f>Q219*H219</f>
        <v>11.651739759999998</v>
      </c>
      <c r="S219" s="182">
        <v>0</v>
      </c>
      <c r="T219" s="183">
        <f>S219*H219</f>
        <v>0</v>
      </c>
      <c r="AR219" s="16" t="s">
        <v>199</v>
      </c>
      <c r="AT219" s="16" t="s">
        <v>172</v>
      </c>
      <c r="AU219" s="16" t="s">
        <v>83</v>
      </c>
      <c r="AY219" s="16" t="s">
        <v>169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6" t="s">
        <v>81</v>
      </c>
      <c r="BK219" s="184">
        <f>ROUND(I219*H219,2)</f>
        <v>0</v>
      </c>
      <c r="BL219" s="16" t="s">
        <v>199</v>
      </c>
      <c r="BM219" s="16" t="s">
        <v>403</v>
      </c>
    </row>
    <row r="220" spans="2:65" s="11" customFormat="1" ht="11.25">
      <c r="B220" s="190"/>
      <c r="C220" s="191"/>
      <c r="D220" s="185" t="s">
        <v>201</v>
      </c>
      <c r="E220" s="192" t="s">
        <v>1</v>
      </c>
      <c r="F220" s="193" t="s">
        <v>404</v>
      </c>
      <c r="G220" s="191"/>
      <c r="H220" s="194">
        <v>4.2119999999999997</v>
      </c>
      <c r="I220" s="195"/>
      <c r="J220" s="191"/>
      <c r="K220" s="191"/>
      <c r="L220" s="196"/>
      <c r="M220" s="197"/>
      <c r="N220" s="198"/>
      <c r="O220" s="198"/>
      <c r="P220" s="198"/>
      <c r="Q220" s="198"/>
      <c r="R220" s="198"/>
      <c r="S220" s="198"/>
      <c r="T220" s="199"/>
      <c r="AT220" s="200" t="s">
        <v>201</v>
      </c>
      <c r="AU220" s="200" t="s">
        <v>83</v>
      </c>
      <c r="AV220" s="11" t="s">
        <v>83</v>
      </c>
      <c r="AW220" s="11" t="s">
        <v>34</v>
      </c>
      <c r="AX220" s="11" t="s">
        <v>73</v>
      </c>
      <c r="AY220" s="200" t="s">
        <v>169</v>
      </c>
    </row>
    <row r="221" spans="2:65" s="11" customFormat="1" ht="11.25">
      <c r="B221" s="190"/>
      <c r="C221" s="191"/>
      <c r="D221" s="185" t="s">
        <v>201</v>
      </c>
      <c r="E221" s="192" t="s">
        <v>1</v>
      </c>
      <c r="F221" s="193" t="s">
        <v>405</v>
      </c>
      <c r="G221" s="191"/>
      <c r="H221" s="194">
        <v>0.67200000000000004</v>
      </c>
      <c r="I221" s="195"/>
      <c r="J221" s="191"/>
      <c r="K221" s="191"/>
      <c r="L221" s="196"/>
      <c r="M221" s="197"/>
      <c r="N221" s="198"/>
      <c r="O221" s="198"/>
      <c r="P221" s="198"/>
      <c r="Q221" s="198"/>
      <c r="R221" s="198"/>
      <c r="S221" s="198"/>
      <c r="T221" s="199"/>
      <c r="AT221" s="200" t="s">
        <v>201</v>
      </c>
      <c r="AU221" s="200" t="s">
        <v>83</v>
      </c>
      <c r="AV221" s="11" t="s">
        <v>83</v>
      </c>
      <c r="AW221" s="11" t="s">
        <v>34</v>
      </c>
      <c r="AX221" s="11" t="s">
        <v>73</v>
      </c>
      <c r="AY221" s="200" t="s">
        <v>169</v>
      </c>
    </row>
    <row r="222" spans="2:65" s="11" customFormat="1" ht="11.25">
      <c r="B222" s="190"/>
      <c r="C222" s="191"/>
      <c r="D222" s="185" t="s">
        <v>201</v>
      </c>
      <c r="E222" s="192" t="s">
        <v>1</v>
      </c>
      <c r="F222" s="193" t="s">
        <v>406</v>
      </c>
      <c r="G222" s="191"/>
      <c r="H222" s="194">
        <v>0.28000000000000003</v>
      </c>
      <c r="I222" s="195"/>
      <c r="J222" s="191"/>
      <c r="K222" s="191"/>
      <c r="L222" s="196"/>
      <c r="M222" s="197"/>
      <c r="N222" s="198"/>
      <c r="O222" s="198"/>
      <c r="P222" s="198"/>
      <c r="Q222" s="198"/>
      <c r="R222" s="198"/>
      <c r="S222" s="198"/>
      <c r="T222" s="199"/>
      <c r="AT222" s="200" t="s">
        <v>201</v>
      </c>
      <c r="AU222" s="200" t="s">
        <v>83</v>
      </c>
      <c r="AV222" s="11" t="s">
        <v>83</v>
      </c>
      <c r="AW222" s="11" t="s">
        <v>34</v>
      </c>
      <c r="AX222" s="11" t="s">
        <v>73</v>
      </c>
      <c r="AY222" s="200" t="s">
        <v>169</v>
      </c>
    </row>
    <row r="223" spans="2:65" s="12" customFormat="1" ht="11.25">
      <c r="B223" s="201"/>
      <c r="C223" s="202"/>
      <c r="D223" s="185" t="s">
        <v>201</v>
      </c>
      <c r="E223" s="203" t="s">
        <v>1</v>
      </c>
      <c r="F223" s="204" t="s">
        <v>212</v>
      </c>
      <c r="G223" s="202"/>
      <c r="H223" s="205">
        <v>5.1639999999999997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201</v>
      </c>
      <c r="AU223" s="211" t="s">
        <v>83</v>
      </c>
      <c r="AV223" s="12" t="s">
        <v>199</v>
      </c>
      <c r="AW223" s="12" t="s">
        <v>34</v>
      </c>
      <c r="AX223" s="12" t="s">
        <v>81</v>
      </c>
      <c r="AY223" s="211" t="s">
        <v>169</v>
      </c>
    </row>
    <row r="224" spans="2:65" s="1" customFormat="1" ht="16.5" customHeight="1">
      <c r="B224" s="33"/>
      <c r="C224" s="173" t="s">
        <v>407</v>
      </c>
      <c r="D224" s="173" t="s">
        <v>172</v>
      </c>
      <c r="E224" s="174" t="s">
        <v>408</v>
      </c>
      <c r="F224" s="175" t="s">
        <v>409</v>
      </c>
      <c r="G224" s="176" t="s">
        <v>208</v>
      </c>
      <c r="H224" s="177">
        <v>10.891999999999999</v>
      </c>
      <c r="I224" s="178"/>
      <c r="J224" s="179">
        <f>ROUND(I224*H224,2)</f>
        <v>0</v>
      </c>
      <c r="K224" s="175" t="s">
        <v>176</v>
      </c>
      <c r="L224" s="37"/>
      <c r="M224" s="180" t="s">
        <v>1</v>
      </c>
      <c r="N224" s="181" t="s">
        <v>44</v>
      </c>
      <c r="O224" s="59"/>
      <c r="P224" s="182">
        <f>O224*H224</f>
        <v>0</v>
      </c>
      <c r="Q224" s="182">
        <v>2.2563399999999998</v>
      </c>
      <c r="R224" s="182">
        <f>Q224*H224</f>
        <v>24.576055279999995</v>
      </c>
      <c r="S224" s="182">
        <v>0</v>
      </c>
      <c r="T224" s="183">
        <f>S224*H224</f>
        <v>0</v>
      </c>
      <c r="AR224" s="16" t="s">
        <v>199</v>
      </c>
      <c r="AT224" s="16" t="s">
        <v>172</v>
      </c>
      <c r="AU224" s="16" t="s">
        <v>83</v>
      </c>
      <c r="AY224" s="16" t="s">
        <v>169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6" t="s">
        <v>81</v>
      </c>
      <c r="BK224" s="184">
        <f>ROUND(I224*H224,2)</f>
        <v>0</v>
      </c>
      <c r="BL224" s="16" t="s">
        <v>199</v>
      </c>
      <c r="BM224" s="16" t="s">
        <v>410</v>
      </c>
    </row>
    <row r="225" spans="2:65" s="11" customFormat="1" ht="11.25">
      <c r="B225" s="190"/>
      <c r="C225" s="191"/>
      <c r="D225" s="185" t="s">
        <v>201</v>
      </c>
      <c r="E225" s="192" t="s">
        <v>1</v>
      </c>
      <c r="F225" s="193" t="s">
        <v>411</v>
      </c>
      <c r="G225" s="191"/>
      <c r="H225" s="194">
        <v>5.3760000000000003</v>
      </c>
      <c r="I225" s="195"/>
      <c r="J225" s="191"/>
      <c r="K225" s="191"/>
      <c r="L225" s="196"/>
      <c r="M225" s="197"/>
      <c r="N225" s="198"/>
      <c r="O225" s="198"/>
      <c r="P225" s="198"/>
      <c r="Q225" s="198"/>
      <c r="R225" s="198"/>
      <c r="S225" s="198"/>
      <c r="T225" s="199"/>
      <c r="AT225" s="200" t="s">
        <v>201</v>
      </c>
      <c r="AU225" s="200" t="s">
        <v>83</v>
      </c>
      <c r="AV225" s="11" t="s">
        <v>83</v>
      </c>
      <c r="AW225" s="11" t="s">
        <v>34</v>
      </c>
      <c r="AX225" s="11" t="s">
        <v>73</v>
      </c>
      <c r="AY225" s="200" t="s">
        <v>169</v>
      </c>
    </row>
    <row r="226" spans="2:65" s="11" customFormat="1" ht="11.25">
      <c r="B226" s="190"/>
      <c r="C226" s="191"/>
      <c r="D226" s="185" t="s">
        <v>201</v>
      </c>
      <c r="E226" s="192" t="s">
        <v>1</v>
      </c>
      <c r="F226" s="193" t="s">
        <v>412</v>
      </c>
      <c r="G226" s="191"/>
      <c r="H226" s="194">
        <v>5.516</v>
      </c>
      <c r="I226" s="195"/>
      <c r="J226" s="191"/>
      <c r="K226" s="191"/>
      <c r="L226" s="196"/>
      <c r="M226" s="197"/>
      <c r="N226" s="198"/>
      <c r="O226" s="198"/>
      <c r="P226" s="198"/>
      <c r="Q226" s="198"/>
      <c r="R226" s="198"/>
      <c r="S226" s="198"/>
      <c r="T226" s="199"/>
      <c r="AT226" s="200" t="s">
        <v>201</v>
      </c>
      <c r="AU226" s="200" t="s">
        <v>83</v>
      </c>
      <c r="AV226" s="11" t="s">
        <v>83</v>
      </c>
      <c r="AW226" s="11" t="s">
        <v>34</v>
      </c>
      <c r="AX226" s="11" t="s">
        <v>73</v>
      </c>
      <c r="AY226" s="200" t="s">
        <v>169</v>
      </c>
    </row>
    <row r="227" spans="2:65" s="12" customFormat="1" ht="11.25">
      <c r="B227" s="201"/>
      <c r="C227" s="202"/>
      <c r="D227" s="185" t="s">
        <v>201</v>
      </c>
      <c r="E227" s="203" t="s">
        <v>1</v>
      </c>
      <c r="F227" s="204" t="s">
        <v>212</v>
      </c>
      <c r="G227" s="202"/>
      <c r="H227" s="205">
        <v>10.891999999999999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201</v>
      </c>
      <c r="AU227" s="211" t="s">
        <v>83</v>
      </c>
      <c r="AV227" s="12" t="s">
        <v>199</v>
      </c>
      <c r="AW227" s="12" t="s">
        <v>34</v>
      </c>
      <c r="AX227" s="12" t="s">
        <v>81</v>
      </c>
      <c r="AY227" s="211" t="s">
        <v>169</v>
      </c>
    </row>
    <row r="228" spans="2:65" s="1" customFormat="1" ht="16.5" customHeight="1">
      <c r="B228" s="33"/>
      <c r="C228" s="173" t="s">
        <v>413</v>
      </c>
      <c r="D228" s="173" t="s">
        <v>172</v>
      </c>
      <c r="E228" s="174" t="s">
        <v>414</v>
      </c>
      <c r="F228" s="175" t="s">
        <v>415</v>
      </c>
      <c r="G228" s="176" t="s">
        <v>208</v>
      </c>
      <c r="H228" s="177">
        <v>4.37</v>
      </c>
      <c r="I228" s="178"/>
      <c r="J228" s="179">
        <f>ROUND(I228*H228,2)</f>
        <v>0</v>
      </c>
      <c r="K228" s="175" t="s">
        <v>176</v>
      </c>
      <c r="L228" s="37"/>
      <c r="M228" s="180" t="s">
        <v>1</v>
      </c>
      <c r="N228" s="181" t="s">
        <v>44</v>
      </c>
      <c r="O228" s="59"/>
      <c r="P228" s="182">
        <f>O228*H228</f>
        <v>0</v>
      </c>
      <c r="Q228" s="182">
        <v>2.45329</v>
      </c>
      <c r="R228" s="182">
        <f>Q228*H228</f>
        <v>10.7208773</v>
      </c>
      <c r="S228" s="182">
        <v>0</v>
      </c>
      <c r="T228" s="183">
        <f>S228*H228</f>
        <v>0</v>
      </c>
      <c r="AR228" s="16" t="s">
        <v>199</v>
      </c>
      <c r="AT228" s="16" t="s">
        <v>172</v>
      </c>
      <c r="AU228" s="16" t="s">
        <v>83</v>
      </c>
      <c r="AY228" s="16" t="s">
        <v>169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6" t="s">
        <v>81</v>
      </c>
      <c r="BK228" s="184">
        <f>ROUND(I228*H228,2)</f>
        <v>0</v>
      </c>
      <c r="BL228" s="16" t="s">
        <v>199</v>
      </c>
      <c r="BM228" s="16" t="s">
        <v>416</v>
      </c>
    </row>
    <row r="229" spans="2:65" s="11" customFormat="1" ht="11.25">
      <c r="B229" s="190"/>
      <c r="C229" s="191"/>
      <c r="D229" s="185" t="s">
        <v>201</v>
      </c>
      <c r="E229" s="192" t="s">
        <v>1</v>
      </c>
      <c r="F229" s="193" t="s">
        <v>417</v>
      </c>
      <c r="G229" s="191"/>
      <c r="H229" s="194">
        <v>4.37</v>
      </c>
      <c r="I229" s="195"/>
      <c r="J229" s="191"/>
      <c r="K229" s="191"/>
      <c r="L229" s="196"/>
      <c r="M229" s="197"/>
      <c r="N229" s="198"/>
      <c r="O229" s="198"/>
      <c r="P229" s="198"/>
      <c r="Q229" s="198"/>
      <c r="R229" s="198"/>
      <c r="S229" s="198"/>
      <c r="T229" s="199"/>
      <c r="AT229" s="200" t="s">
        <v>201</v>
      </c>
      <c r="AU229" s="200" t="s">
        <v>83</v>
      </c>
      <c r="AV229" s="11" t="s">
        <v>83</v>
      </c>
      <c r="AW229" s="11" t="s">
        <v>34</v>
      </c>
      <c r="AX229" s="11" t="s">
        <v>81</v>
      </c>
      <c r="AY229" s="200" t="s">
        <v>169</v>
      </c>
    </row>
    <row r="230" spans="2:65" s="1" customFormat="1" ht="16.5" customHeight="1">
      <c r="B230" s="33"/>
      <c r="C230" s="173" t="s">
        <v>418</v>
      </c>
      <c r="D230" s="173" t="s">
        <v>172</v>
      </c>
      <c r="E230" s="174" t="s">
        <v>419</v>
      </c>
      <c r="F230" s="175" t="s">
        <v>420</v>
      </c>
      <c r="G230" s="176" t="s">
        <v>208</v>
      </c>
      <c r="H230" s="177">
        <v>14.073</v>
      </c>
      <c r="I230" s="178"/>
      <c r="J230" s="179">
        <f>ROUND(I230*H230,2)</f>
        <v>0</v>
      </c>
      <c r="K230" s="175" t="s">
        <v>176</v>
      </c>
      <c r="L230" s="37"/>
      <c r="M230" s="180" t="s">
        <v>1</v>
      </c>
      <c r="N230" s="181" t="s">
        <v>44</v>
      </c>
      <c r="O230" s="59"/>
      <c r="P230" s="182">
        <f>O230*H230</f>
        <v>0</v>
      </c>
      <c r="Q230" s="182">
        <v>2.45329</v>
      </c>
      <c r="R230" s="182">
        <f>Q230*H230</f>
        <v>34.525150170000003</v>
      </c>
      <c r="S230" s="182">
        <v>0</v>
      </c>
      <c r="T230" s="183">
        <f>S230*H230</f>
        <v>0</v>
      </c>
      <c r="AR230" s="16" t="s">
        <v>199</v>
      </c>
      <c r="AT230" s="16" t="s">
        <v>172</v>
      </c>
      <c r="AU230" s="16" t="s">
        <v>83</v>
      </c>
      <c r="AY230" s="16" t="s">
        <v>169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6" t="s">
        <v>81</v>
      </c>
      <c r="BK230" s="184">
        <f>ROUND(I230*H230,2)</f>
        <v>0</v>
      </c>
      <c r="BL230" s="16" t="s">
        <v>199</v>
      </c>
      <c r="BM230" s="16" t="s">
        <v>421</v>
      </c>
    </row>
    <row r="231" spans="2:65" s="11" customFormat="1" ht="11.25">
      <c r="B231" s="190"/>
      <c r="C231" s="191"/>
      <c r="D231" s="185" t="s">
        <v>201</v>
      </c>
      <c r="E231" s="192" t="s">
        <v>1</v>
      </c>
      <c r="F231" s="193" t="s">
        <v>422</v>
      </c>
      <c r="G231" s="191"/>
      <c r="H231" s="194">
        <v>14.073</v>
      </c>
      <c r="I231" s="195"/>
      <c r="J231" s="191"/>
      <c r="K231" s="191"/>
      <c r="L231" s="196"/>
      <c r="M231" s="197"/>
      <c r="N231" s="198"/>
      <c r="O231" s="198"/>
      <c r="P231" s="198"/>
      <c r="Q231" s="198"/>
      <c r="R231" s="198"/>
      <c r="S231" s="198"/>
      <c r="T231" s="199"/>
      <c r="AT231" s="200" t="s">
        <v>201</v>
      </c>
      <c r="AU231" s="200" t="s">
        <v>83</v>
      </c>
      <c r="AV231" s="11" t="s">
        <v>83</v>
      </c>
      <c r="AW231" s="11" t="s">
        <v>34</v>
      </c>
      <c r="AX231" s="11" t="s">
        <v>81</v>
      </c>
      <c r="AY231" s="200" t="s">
        <v>169</v>
      </c>
    </row>
    <row r="232" spans="2:65" s="1" customFormat="1" ht="16.5" customHeight="1">
      <c r="B232" s="33"/>
      <c r="C232" s="173" t="s">
        <v>423</v>
      </c>
      <c r="D232" s="173" t="s">
        <v>172</v>
      </c>
      <c r="E232" s="174" t="s">
        <v>424</v>
      </c>
      <c r="F232" s="175" t="s">
        <v>425</v>
      </c>
      <c r="G232" s="176" t="s">
        <v>208</v>
      </c>
      <c r="H232" s="177">
        <v>14.073</v>
      </c>
      <c r="I232" s="178"/>
      <c r="J232" s="179">
        <f>ROUND(I232*H232,2)</f>
        <v>0</v>
      </c>
      <c r="K232" s="175" t="s">
        <v>176</v>
      </c>
      <c r="L232" s="37"/>
      <c r="M232" s="180" t="s">
        <v>1</v>
      </c>
      <c r="N232" s="181" t="s">
        <v>44</v>
      </c>
      <c r="O232" s="59"/>
      <c r="P232" s="182">
        <f>O232*H232</f>
        <v>0</v>
      </c>
      <c r="Q232" s="182">
        <v>0.01</v>
      </c>
      <c r="R232" s="182">
        <f>Q232*H232</f>
        <v>0.14072999999999999</v>
      </c>
      <c r="S232" s="182">
        <v>0</v>
      </c>
      <c r="T232" s="183">
        <f>S232*H232</f>
        <v>0</v>
      </c>
      <c r="AR232" s="16" t="s">
        <v>199</v>
      </c>
      <c r="AT232" s="16" t="s">
        <v>172</v>
      </c>
      <c r="AU232" s="16" t="s">
        <v>83</v>
      </c>
      <c r="AY232" s="16" t="s">
        <v>169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6" t="s">
        <v>81</v>
      </c>
      <c r="BK232" s="184">
        <f>ROUND(I232*H232,2)</f>
        <v>0</v>
      </c>
      <c r="BL232" s="16" t="s">
        <v>199</v>
      </c>
      <c r="BM232" s="16" t="s">
        <v>426</v>
      </c>
    </row>
    <row r="233" spans="2:65" s="1" customFormat="1" ht="16.5" customHeight="1">
      <c r="B233" s="33"/>
      <c r="C233" s="173" t="s">
        <v>427</v>
      </c>
      <c r="D233" s="173" t="s">
        <v>172</v>
      </c>
      <c r="E233" s="174" t="s">
        <v>428</v>
      </c>
      <c r="F233" s="175" t="s">
        <v>429</v>
      </c>
      <c r="G233" s="176" t="s">
        <v>208</v>
      </c>
      <c r="H233" s="177">
        <v>4.37</v>
      </c>
      <c r="I233" s="178"/>
      <c r="J233" s="179">
        <f>ROUND(I233*H233,2)</f>
        <v>0</v>
      </c>
      <c r="K233" s="175" t="s">
        <v>176</v>
      </c>
      <c r="L233" s="37"/>
      <c r="M233" s="180" t="s">
        <v>1</v>
      </c>
      <c r="N233" s="181" t="s">
        <v>44</v>
      </c>
      <c r="O233" s="59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AR233" s="16" t="s">
        <v>199</v>
      </c>
      <c r="AT233" s="16" t="s">
        <v>172</v>
      </c>
      <c r="AU233" s="16" t="s">
        <v>83</v>
      </c>
      <c r="AY233" s="16" t="s">
        <v>169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6" t="s">
        <v>81</v>
      </c>
      <c r="BK233" s="184">
        <f>ROUND(I233*H233,2)</f>
        <v>0</v>
      </c>
      <c r="BL233" s="16" t="s">
        <v>199</v>
      </c>
      <c r="BM233" s="16" t="s">
        <v>430</v>
      </c>
    </row>
    <row r="234" spans="2:65" s="1" customFormat="1" ht="16.5" customHeight="1">
      <c r="B234" s="33"/>
      <c r="C234" s="173" t="s">
        <v>431</v>
      </c>
      <c r="D234" s="173" t="s">
        <v>172</v>
      </c>
      <c r="E234" s="174" t="s">
        <v>432</v>
      </c>
      <c r="F234" s="175" t="s">
        <v>433</v>
      </c>
      <c r="G234" s="176" t="s">
        <v>208</v>
      </c>
      <c r="H234" s="177">
        <v>14.073</v>
      </c>
      <c r="I234" s="178"/>
      <c r="J234" s="179">
        <f>ROUND(I234*H234,2)</f>
        <v>0</v>
      </c>
      <c r="K234" s="175" t="s">
        <v>176</v>
      </c>
      <c r="L234" s="37"/>
      <c r="M234" s="180" t="s">
        <v>1</v>
      </c>
      <c r="N234" s="181" t="s">
        <v>44</v>
      </c>
      <c r="O234" s="59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AR234" s="16" t="s">
        <v>199</v>
      </c>
      <c r="AT234" s="16" t="s">
        <v>172</v>
      </c>
      <c r="AU234" s="16" t="s">
        <v>83</v>
      </c>
      <c r="AY234" s="16" t="s">
        <v>169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6" t="s">
        <v>81</v>
      </c>
      <c r="BK234" s="184">
        <f>ROUND(I234*H234,2)</f>
        <v>0</v>
      </c>
      <c r="BL234" s="16" t="s">
        <v>199</v>
      </c>
      <c r="BM234" s="16" t="s">
        <v>434</v>
      </c>
    </row>
    <row r="235" spans="2:65" s="1" customFormat="1" ht="16.5" customHeight="1">
      <c r="B235" s="33"/>
      <c r="C235" s="173" t="s">
        <v>435</v>
      </c>
      <c r="D235" s="173" t="s">
        <v>172</v>
      </c>
      <c r="E235" s="174" t="s">
        <v>436</v>
      </c>
      <c r="F235" s="175" t="s">
        <v>437</v>
      </c>
      <c r="G235" s="176" t="s">
        <v>224</v>
      </c>
      <c r="H235" s="177">
        <v>0.79700000000000004</v>
      </c>
      <c r="I235" s="178"/>
      <c r="J235" s="179">
        <f>ROUND(I235*H235,2)</f>
        <v>0</v>
      </c>
      <c r="K235" s="175" t="s">
        <v>176</v>
      </c>
      <c r="L235" s="37"/>
      <c r="M235" s="180" t="s">
        <v>1</v>
      </c>
      <c r="N235" s="181" t="s">
        <v>44</v>
      </c>
      <c r="O235" s="59"/>
      <c r="P235" s="182">
        <f>O235*H235</f>
        <v>0</v>
      </c>
      <c r="Q235" s="182">
        <v>1.06277</v>
      </c>
      <c r="R235" s="182">
        <f>Q235*H235</f>
        <v>0.84702769</v>
      </c>
      <c r="S235" s="182">
        <v>0</v>
      </c>
      <c r="T235" s="183">
        <f>S235*H235</f>
        <v>0</v>
      </c>
      <c r="AR235" s="16" t="s">
        <v>199</v>
      </c>
      <c r="AT235" s="16" t="s">
        <v>172</v>
      </c>
      <c r="AU235" s="16" t="s">
        <v>83</v>
      </c>
      <c r="AY235" s="16" t="s">
        <v>169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6" t="s">
        <v>81</v>
      </c>
      <c r="BK235" s="184">
        <f>ROUND(I235*H235,2)</f>
        <v>0</v>
      </c>
      <c r="BL235" s="16" t="s">
        <v>199</v>
      </c>
      <c r="BM235" s="16" t="s">
        <v>438</v>
      </c>
    </row>
    <row r="236" spans="2:65" s="11" customFormat="1" ht="11.25">
      <c r="B236" s="190"/>
      <c r="C236" s="191"/>
      <c r="D236" s="185" t="s">
        <v>201</v>
      </c>
      <c r="E236" s="192" t="s">
        <v>1</v>
      </c>
      <c r="F236" s="193" t="s">
        <v>439</v>
      </c>
      <c r="G236" s="191"/>
      <c r="H236" s="194">
        <v>0.24</v>
      </c>
      <c r="I236" s="195"/>
      <c r="J236" s="191"/>
      <c r="K236" s="191"/>
      <c r="L236" s="196"/>
      <c r="M236" s="197"/>
      <c r="N236" s="198"/>
      <c r="O236" s="198"/>
      <c r="P236" s="198"/>
      <c r="Q236" s="198"/>
      <c r="R236" s="198"/>
      <c r="S236" s="198"/>
      <c r="T236" s="199"/>
      <c r="AT236" s="200" t="s">
        <v>201</v>
      </c>
      <c r="AU236" s="200" t="s">
        <v>83</v>
      </c>
      <c r="AV236" s="11" t="s">
        <v>83</v>
      </c>
      <c r="AW236" s="11" t="s">
        <v>34</v>
      </c>
      <c r="AX236" s="11" t="s">
        <v>73</v>
      </c>
      <c r="AY236" s="200" t="s">
        <v>169</v>
      </c>
    </row>
    <row r="237" spans="2:65" s="11" customFormat="1" ht="11.25">
      <c r="B237" s="190"/>
      <c r="C237" s="191"/>
      <c r="D237" s="185" t="s">
        <v>201</v>
      </c>
      <c r="E237" s="192" t="s">
        <v>1</v>
      </c>
      <c r="F237" s="193" t="s">
        <v>440</v>
      </c>
      <c r="G237" s="191"/>
      <c r="H237" s="194">
        <v>0.55700000000000005</v>
      </c>
      <c r="I237" s="195"/>
      <c r="J237" s="191"/>
      <c r="K237" s="191"/>
      <c r="L237" s="196"/>
      <c r="M237" s="197"/>
      <c r="N237" s="198"/>
      <c r="O237" s="198"/>
      <c r="P237" s="198"/>
      <c r="Q237" s="198"/>
      <c r="R237" s="198"/>
      <c r="S237" s="198"/>
      <c r="T237" s="199"/>
      <c r="AT237" s="200" t="s">
        <v>201</v>
      </c>
      <c r="AU237" s="200" t="s">
        <v>83</v>
      </c>
      <c r="AV237" s="11" t="s">
        <v>83</v>
      </c>
      <c r="AW237" s="11" t="s">
        <v>34</v>
      </c>
      <c r="AX237" s="11" t="s">
        <v>73</v>
      </c>
      <c r="AY237" s="200" t="s">
        <v>169</v>
      </c>
    </row>
    <row r="238" spans="2:65" s="12" customFormat="1" ht="11.25">
      <c r="B238" s="201"/>
      <c r="C238" s="202"/>
      <c r="D238" s="185" t="s">
        <v>201</v>
      </c>
      <c r="E238" s="203" t="s">
        <v>1</v>
      </c>
      <c r="F238" s="204" t="s">
        <v>212</v>
      </c>
      <c r="G238" s="202"/>
      <c r="H238" s="205">
        <v>0.79700000000000004</v>
      </c>
      <c r="I238" s="206"/>
      <c r="J238" s="202"/>
      <c r="K238" s="202"/>
      <c r="L238" s="207"/>
      <c r="M238" s="208"/>
      <c r="N238" s="209"/>
      <c r="O238" s="209"/>
      <c r="P238" s="209"/>
      <c r="Q238" s="209"/>
      <c r="R238" s="209"/>
      <c r="S238" s="209"/>
      <c r="T238" s="210"/>
      <c r="AT238" s="211" t="s">
        <v>201</v>
      </c>
      <c r="AU238" s="211" t="s">
        <v>83</v>
      </c>
      <c r="AV238" s="12" t="s">
        <v>199</v>
      </c>
      <c r="AW238" s="12" t="s">
        <v>34</v>
      </c>
      <c r="AX238" s="12" t="s">
        <v>81</v>
      </c>
      <c r="AY238" s="211" t="s">
        <v>169</v>
      </c>
    </row>
    <row r="239" spans="2:65" s="1" customFormat="1" ht="16.5" customHeight="1">
      <c r="B239" s="33"/>
      <c r="C239" s="173" t="s">
        <v>441</v>
      </c>
      <c r="D239" s="173" t="s">
        <v>172</v>
      </c>
      <c r="E239" s="174" t="s">
        <v>442</v>
      </c>
      <c r="F239" s="175" t="s">
        <v>443</v>
      </c>
      <c r="G239" s="176" t="s">
        <v>444</v>
      </c>
      <c r="H239" s="177">
        <v>5</v>
      </c>
      <c r="I239" s="178"/>
      <c r="J239" s="179">
        <f>ROUND(I239*H239,2)</f>
        <v>0</v>
      </c>
      <c r="K239" s="175" t="s">
        <v>1</v>
      </c>
      <c r="L239" s="37"/>
      <c r="M239" s="180" t="s">
        <v>1</v>
      </c>
      <c r="N239" s="181" t="s">
        <v>44</v>
      </c>
      <c r="O239" s="59"/>
      <c r="P239" s="182">
        <f>O239*H239</f>
        <v>0</v>
      </c>
      <c r="Q239" s="182">
        <v>4.8000000000000001E-4</v>
      </c>
      <c r="R239" s="182">
        <f>Q239*H239</f>
        <v>2.4000000000000002E-3</v>
      </c>
      <c r="S239" s="182">
        <v>0</v>
      </c>
      <c r="T239" s="183">
        <f>S239*H239</f>
        <v>0</v>
      </c>
      <c r="AR239" s="16" t="s">
        <v>199</v>
      </c>
      <c r="AT239" s="16" t="s">
        <v>172</v>
      </c>
      <c r="AU239" s="16" t="s">
        <v>83</v>
      </c>
      <c r="AY239" s="16" t="s">
        <v>169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6" t="s">
        <v>81</v>
      </c>
      <c r="BK239" s="184">
        <f>ROUND(I239*H239,2)</f>
        <v>0</v>
      </c>
      <c r="BL239" s="16" t="s">
        <v>199</v>
      </c>
      <c r="BM239" s="16" t="s">
        <v>445</v>
      </c>
    </row>
    <row r="240" spans="2:65" s="1" customFormat="1" ht="16.5" customHeight="1">
      <c r="B240" s="33"/>
      <c r="C240" s="239" t="s">
        <v>446</v>
      </c>
      <c r="D240" s="239" t="s">
        <v>447</v>
      </c>
      <c r="E240" s="240" t="s">
        <v>448</v>
      </c>
      <c r="F240" s="241" t="s">
        <v>449</v>
      </c>
      <c r="G240" s="242" t="s">
        <v>444</v>
      </c>
      <c r="H240" s="243">
        <v>2</v>
      </c>
      <c r="I240" s="244"/>
      <c r="J240" s="245">
        <f>ROUND(I240*H240,2)</f>
        <v>0</v>
      </c>
      <c r="K240" s="241" t="s">
        <v>1</v>
      </c>
      <c r="L240" s="246"/>
      <c r="M240" s="247" t="s">
        <v>1</v>
      </c>
      <c r="N240" s="248" t="s">
        <v>44</v>
      </c>
      <c r="O240" s="59"/>
      <c r="P240" s="182">
        <f>O240*H240</f>
        <v>0</v>
      </c>
      <c r="Q240" s="182">
        <v>3.005E-2</v>
      </c>
      <c r="R240" s="182">
        <f>Q240*H240</f>
        <v>6.0100000000000001E-2</v>
      </c>
      <c r="S240" s="182">
        <v>0</v>
      </c>
      <c r="T240" s="183">
        <f>S240*H240</f>
        <v>0</v>
      </c>
      <c r="AR240" s="16" t="s">
        <v>233</v>
      </c>
      <c r="AT240" s="16" t="s">
        <v>447</v>
      </c>
      <c r="AU240" s="16" t="s">
        <v>83</v>
      </c>
      <c r="AY240" s="16" t="s">
        <v>169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6" t="s">
        <v>81</v>
      </c>
      <c r="BK240" s="184">
        <f>ROUND(I240*H240,2)</f>
        <v>0</v>
      </c>
      <c r="BL240" s="16" t="s">
        <v>199</v>
      </c>
      <c r="BM240" s="16" t="s">
        <v>450</v>
      </c>
    </row>
    <row r="241" spans="2:65" s="1" customFormat="1" ht="16.5" customHeight="1">
      <c r="B241" s="33"/>
      <c r="C241" s="239" t="s">
        <v>451</v>
      </c>
      <c r="D241" s="239" t="s">
        <v>447</v>
      </c>
      <c r="E241" s="240" t="s">
        <v>452</v>
      </c>
      <c r="F241" s="241" t="s">
        <v>453</v>
      </c>
      <c r="G241" s="242" t="s">
        <v>444</v>
      </c>
      <c r="H241" s="243">
        <v>2</v>
      </c>
      <c r="I241" s="244"/>
      <c r="J241" s="245">
        <f>ROUND(I241*H241,2)</f>
        <v>0</v>
      </c>
      <c r="K241" s="241" t="s">
        <v>1</v>
      </c>
      <c r="L241" s="246"/>
      <c r="M241" s="247" t="s">
        <v>1</v>
      </c>
      <c r="N241" s="248" t="s">
        <v>44</v>
      </c>
      <c r="O241" s="59"/>
      <c r="P241" s="182">
        <f>O241*H241</f>
        <v>0</v>
      </c>
      <c r="Q241" s="182">
        <v>3.005E-2</v>
      </c>
      <c r="R241" s="182">
        <f>Q241*H241</f>
        <v>6.0100000000000001E-2</v>
      </c>
      <c r="S241" s="182">
        <v>0</v>
      </c>
      <c r="T241" s="183">
        <f>S241*H241</f>
        <v>0</v>
      </c>
      <c r="AR241" s="16" t="s">
        <v>233</v>
      </c>
      <c r="AT241" s="16" t="s">
        <v>447</v>
      </c>
      <c r="AU241" s="16" t="s">
        <v>83</v>
      </c>
      <c r="AY241" s="16" t="s">
        <v>169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6" t="s">
        <v>81</v>
      </c>
      <c r="BK241" s="184">
        <f>ROUND(I241*H241,2)</f>
        <v>0</v>
      </c>
      <c r="BL241" s="16" t="s">
        <v>199</v>
      </c>
      <c r="BM241" s="16" t="s">
        <v>454</v>
      </c>
    </row>
    <row r="242" spans="2:65" s="1" customFormat="1" ht="16.5" customHeight="1">
      <c r="B242" s="33"/>
      <c r="C242" s="239" t="s">
        <v>455</v>
      </c>
      <c r="D242" s="239" t="s">
        <v>447</v>
      </c>
      <c r="E242" s="240" t="s">
        <v>456</v>
      </c>
      <c r="F242" s="241" t="s">
        <v>457</v>
      </c>
      <c r="G242" s="242" t="s">
        <v>444</v>
      </c>
      <c r="H242" s="243">
        <v>1</v>
      </c>
      <c r="I242" s="244"/>
      <c r="J242" s="245">
        <f>ROUND(I242*H242,2)</f>
        <v>0</v>
      </c>
      <c r="K242" s="241" t="s">
        <v>1</v>
      </c>
      <c r="L242" s="246"/>
      <c r="M242" s="247" t="s">
        <v>1</v>
      </c>
      <c r="N242" s="248" t="s">
        <v>44</v>
      </c>
      <c r="O242" s="59"/>
      <c r="P242" s="182">
        <f>O242*H242</f>
        <v>0</v>
      </c>
      <c r="Q242" s="182">
        <v>3.005E-2</v>
      </c>
      <c r="R242" s="182">
        <f>Q242*H242</f>
        <v>3.005E-2</v>
      </c>
      <c r="S242" s="182">
        <v>0</v>
      </c>
      <c r="T242" s="183">
        <f>S242*H242</f>
        <v>0</v>
      </c>
      <c r="AR242" s="16" t="s">
        <v>233</v>
      </c>
      <c r="AT242" s="16" t="s">
        <v>447</v>
      </c>
      <c r="AU242" s="16" t="s">
        <v>83</v>
      </c>
      <c r="AY242" s="16" t="s">
        <v>169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6" t="s">
        <v>81</v>
      </c>
      <c r="BK242" s="184">
        <f>ROUND(I242*H242,2)</f>
        <v>0</v>
      </c>
      <c r="BL242" s="16" t="s">
        <v>199</v>
      </c>
      <c r="BM242" s="16" t="s">
        <v>458</v>
      </c>
    </row>
    <row r="243" spans="2:65" s="10" customFormat="1" ht="22.9" customHeight="1">
      <c r="B243" s="157"/>
      <c r="C243" s="158"/>
      <c r="D243" s="159" t="s">
        <v>72</v>
      </c>
      <c r="E243" s="171" t="s">
        <v>237</v>
      </c>
      <c r="F243" s="171" t="s">
        <v>459</v>
      </c>
      <c r="G243" s="158"/>
      <c r="H243" s="158"/>
      <c r="I243" s="161"/>
      <c r="J243" s="172">
        <f>BK243</f>
        <v>0</v>
      </c>
      <c r="K243" s="158"/>
      <c r="L243" s="163"/>
      <c r="M243" s="164"/>
      <c r="N243" s="165"/>
      <c r="O243" s="165"/>
      <c r="P243" s="166">
        <f>SUM(P244:P248)</f>
        <v>0</v>
      </c>
      <c r="Q243" s="165"/>
      <c r="R243" s="166">
        <f>SUM(R244:R248)</f>
        <v>4.9021999999999996E-2</v>
      </c>
      <c r="S243" s="165"/>
      <c r="T243" s="167">
        <f>SUM(T244:T248)</f>
        <v>0</v>
      </c>
      <c r="AR243" s="168" t="s">
        <v>81</v>
      </c>
      <c r="AT243" s="169" t="s">
        <v>72</v>
      </c>
      <c r="AU243" s="169" t="s">
        <v>81</v>
      </c>
      <c r="AY243" s="168" t="s">
        <v>169</v>
      </c>
      <c r="BK243" s="170">
        <f>SUM(BK244:BK248)</f>
        <v>0</v>
      </c>
    </row>
    <row r="244" spans="2:65" s="1" customFormat="1" ht="16.5" customHeight="1">
      <c r="B244" s="33"/>
      <c r="C244" s="173" t="s">
        <v>460</v>
      </c>
      <c r="D244" s="173" t="s">
        <v>172</v>
      </c>
      <c r="E244" s="174" t="s">
        <v>461</v>
      </c>
      <c r="F244" s="175" t="s">
        <v>462</v>
      </c>
      <c r="G244" s="176" t="s">
        <v>198</v>
      </c>
      <c r="H244" s="177">
        <v>200</v>
      </c>
      <c r="I244" s="178"/>
      <c r="J244" s="179">
        <f>ROUND(I244*H244,2)</f>
        <v>0</v>
      </c>
      <c r="K244" s="175" t="s">
        <v>176</v>
      </c>
      <c r="L244" s="37"/>
      <c r="M244" s="180" t="s">
        <v>1</v>
      </c>
      <c r="N244" s="181" t="s">
        <v>44</v>
      </c>
      <c r="O244" s="59"/>
      <c r="P244" s="182">
        <f>O244*H244</f>
        <v>0</v>
      </c>
      <c r="Q244" s="182">
        <v>1.2999999999999999E-4</v>
      </c>
      <c r="R244" s="182">
        <f>Q244*H244</f>
        <v>2.5999999999999999E-2</v>
      </c>
      <c r="S244" s="182">
        <v>0</v>
      </c>
      <c r="T244" s="183">
        <f>S244*H244</f>
        <v>0</v>
      </c>
      <c r="AR244" s="16" t="s">
        <v>199</v>
      </c>
      <c r="AT244" s="16" t="s">
        <v>172</v>
      </c>
      <c r="AU244" s="16" t="s">
        <v>83</v>
      </c>
      <c r="AY244" s="16" t="s">
        <v>169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6" t="s">
        <v>81</v>
      </c>
      <c r="BK244" s="184">
        <f>ROUND(I244*H244,2)</f>
        <v>0</v>
      </c>
      <c r="BL244" s="16" t="s">
        <v>199</v>
      </c>
      <c r="BM244" s="16" t="s">
        <v>463</v>
      </c>
    </row>
    <row r="245" spans="2:65" s="1" customFormat="1" ht="16.5" customHeight="1">
      <c r="B245" s="33"/>
      <c r="C245" s="173" t="s">
        <v>464</v>
      </c>
      <c r="D245" s="173" t="s">
        <v>172</v>
      </c>
      <c r="E245" s="174" t="s">
        <v>465</v>
      </c>
      <c r="F245" s="175" t="s">
        <v>466</v>
      </c>
      <c r="G245" s="176" t="s">
        <v>198</v>
      </c>
      <c r="H245" s="177">
        <v>68.400000000000006</v>
      </c>
      <c r="I245" s="178"/>
      <c r="J245" s="179">
        <f>ROUND(I245*H245,2)</f>
        <v>0</v>
      </c>
      <c r="K245" s="175" t="s">
        <v>176</v>
      </c>
      <c r="L245" s="37"/>
      <c r="M245" s="180" t="s">
        <v>1</v>
      </c>
      <c r="N245" s="181" t="s">
        <v>44</v>
      </c>
      <c r="O245" s="59"/>
      <c r="P245" s="182">
        <f>O245*H245</f>
        <v>0</v>
      </c>
      <c r="Q245" s="182">
        <v>2.1000000000000001E-4</v>
      </c>
      <c r="R245" s="182">
        <f>Q245*H245</f>
        <v>1.4364000000000002E-2</v>
      </c>
      <c r="S245" s="182">
        <v>0</v>
      </c>
      <c r="T245" s="183">
        <f>S245*H245</f>
        <v>0</v>
      </c>
      <c r="AR245" s="16" t="s">
        <v>199</v>
      </c>
      <c r="AT245" s="16" t="s">
        <v>172</v>
      </c>
      <c r="AU245" s="16" t="s">
        <v>83</v>
      </c>
      <c r="AY245" s="16" t="s">
        <v>169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6" t="s">
        <v>81</v>
      </c>
      <c r="BK245" s="184">
        <f>ROUND(I245*H245,2)</f>
        <v>0</v>
      </c>
      <c r="BL245" s="16" t="s">
        <v>199</v>
      </c>
      <c r="BM245" s="16" t="s">
        <v>467</v>
      </c>
    </row>
    <row r="246" spans="2:65" s="11" customFormat="1" ht="11.25">
      <c r="B246" s="190"/>
      <c r="C246" s="191"/>
      <c r="D246" s="185" t="s">
        <v>201</v>
      </c>
      <c r="E246" s="192" t="s">
        <v>1</v>
      </c>
      <c r="F246" s="193" t="s">
        <v>468</v>
      </c>
      <c r="G246" s="191"/>
      <c r="H246" s="194">
        <v>68.400000000000006</v>
      </c>
      <c r="I246" s="195"/>
      <c r="J246" s="191"/>
      <c r="K246" s="191"/>
      <c r="L246" s="196"/>
      <c r="M246" s="197"/>
      <c r="N246" s="198"/>
      <c r="O246" s="198"/>
      <c r="P246" s="198"/>
      <c r="Q246" s="198"/>
      <c r="R246" s="198"/>
      <c r="S246" s="198"/>
      <c r="T246" s="199"/>
      <c r="AT246" s="200" t="s">
        <v>201</v>
      </c>
      <c r="AU246" s="200" t="s">
        <v>83</v>
      </c>
      <c r="AV246" s="11" t="s">
        <v>83</v>
      </c>
      <c r="AW246" s="11" t="s">
        <v>34</v>
      </c>
      <c r="AX246" s="11" t="s">
        <v>81</v>
      </c>
      <c r="AY246" s="200" t="s">
        <v>169</v>
      </c>
    </row>
    <row r="247" spans="2:65" s="1" customFormat="1" ht="16.5" customHeight="1">
      <c r="B247" s="33"/>
      <c r="C247" s="173" t="s">
        <v>469</v>
      </c>
      <c r="D247" s="173" t="s">
        <v>172</v>
      </c>
      <c r="E247" s="174" t="s">
        <v>470</v>
      </c>
      <c r="F247" s="175" t="s">
        <v>471</v>
      </c>
      <c r="G247" s="176" t="s">
        <v>198</v>
      </c>
      <c r="H247" s="177">
        <v>216.45</v>
      </c>
      <c r="I247" s="178"/>
      <c r="J247" s="179">
        <f>ROUND(I247*H247,2)</f>
        <v>0</v>
      </c>
      <c r="K247" s="175" t="s">
        <v>176</v>
      </c>
      <c r="L247" s="37"/>
      <c r="M247" s="180" t="s">
        <v>1</v>
      </c>
      <c r="N247" s="181" t="s">
        <v>44</v>
      </c>
      <c r="O247" s="59"/>
      <c r="P247" s="182">
        <f>O247*H247</f>
        <v>0</v>
      </c>
      <c r="Q247" s="182">
        <v>4.0000000000000003E-5</v>
      </c>
      <c r="R247" s="182">
        <f>Q247*H247</f>
        <v>8.6580000000000008E-3</v>
      </c>
      <c r="S247" s="182">
        <v>0</v>
      </c>
      <c r="T247" s="183">
        <f>S247*H247</f>
        <v>0</v>
      </c>
      <c r="AR247" s="16" t="s">
        <v>199</v>
      </c>
      <c r="AT247" s="16" t="s">
        <v>172</v>
      </c>
      <c r="AU247" s="16" t="s">
        <v>83</v>
      </c>
      <c r="AY247" s="16" t="s">
        <v>169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6" t="s">
        <v>81</v>
      </c>
      <c r="BK247" s="184">
        <f>ROUND(I247*H247,2)</f>
        <v>0</v>
      </c>
      <c r="BL247" s="16" t="s">
        <v>199</v>
      </c>
      <c r="BM247" s="16" t="s">
        <v>472</v>
      </c>
    </row>
    <row r="248" spans="2:65" s="11" customFormat="1" ht="11.25">
      <c r="B248" s="190"/>
      <c r="C248" s="191"/>
      <c r="D248" s="185" t="s">
        <v>201</v>
      </c>
      <c r="E248" s="192" t="s">
        <v>1</v>
      </c>
      <c r="F248" s="193" t="s">
        <v>473</v>
      </c>
      <c r="G248" s="191"/>
      <c r="H248" s="194">
        <v>216.45</v>
      </c>
      <c r="I248" s="195"/>
      <c r="J248" s="191"/>
      <c r="K248" s="191"/>
      <c r="L248" s="196"/>
      <c r="M248" s="197"/>
      <c r="N248" s="198"/>
      <c r="O248" s="198"/>
      <c r="P248" s="198"/>
      <c r="Q248" s="198"/>
      <c r="R248" s="198"/>
      <c r="S248" s="198"/>
      <c r="T248" s="199"/>
      <c r="AT248" s="200" t="s">
        <v>201</v>
      </c>
      <c r="AU248" s="200" t="s">
        <v>83</v>
      </c>
      <c r="AV248" s="11" t="s">
        <v>83</v>
      </c>
      <c r="AW248" s="11" t="s">
        <v>34</v>
      </c>
      <c r="AX248" s="11" t="s">
        <v>81</v>
      </c>
      <c r="AY248" s="200" t="s">
        <v>169</v>
      </c>
    </row>
    <row r="249" spans="2:65" s="10" customFormat="1" ht="22.9" customHeight="1">
      <c r="B249" s="157"/>
      <c r="C249" s="158"/>
      <c r="D249" s="159" t="s">
        <v>72</v>
      </c>
      <c r="E249" s="171" t="s">
        <v>474</v>
      </c>
      <c r="F249" s="171" t="s">
        <v>475</v>
      </c>
      <c r="G249" s="158"/>
      <c r="H249" s="158"/>
      <c r="I249" s="161"/>
      <c r="J249" s="172">
        <f>BK249</f>
        <v>0</v>
      </c>
      <c r="K249" s="158"/>
      <c r="L249" s="163"/>
      <c r="M249" s="164"/>
      <c r="N249" s="165"/>
      <c r="O249" s="165"/>
      <c r="P249" s="166">
        <f>P250</f>
        <v>0</v>
      </c>
      <c r="Q249" s="165"/>
      <c r="R249" s="166">
        <f>R250</f>
        <v>0</v>
      </c>
      <c r="S249" s="165"/>
      <c r="T249" s="167">
        <f>T250</f>
        <v>0</v>
      </c>
      <c r="AR249" s="168" t="s">
        <v>81</v>
      </c>
      <c r="AT249" s="169" t="s">
        <v>72</v>
      </c>
      <c r="AU249" s="169" t="s">
        <v>81</v>
      </c>
      <c r="AY249" s="168" t="s">
        <v>169</v>
      </c>
      <c r="BK249" s="170">
        <f>BK250</f>
        <v>0</v>
      </c>
    </row>
    <row r="250" spans="2:65" s="1" customFormat="1" ht="16.5" customHeight="1">
      <c r="B250" s="33"/>
      <c r="C250" s="173" t="s">
        <v>476</v>
      </c>
      <c r="D250" s="173" t="s">
        <v>172</v>
      </c>
      <c r="E250" s="174" t="s">
        <v>477</v>
      </c>
      <c r="F250" s="175" t="s">
        <v>478</v>
      </c>
      <c r="G250" s="176" t="s">
        <v>224</v>
      </c>
      <c r="H250" s="177">
        <v>459.72699999999998</v>
      </c>
      <c r="I250" s="178"/>
      <c r="J250" s="179">
        <f>ROUND(I250*H250,2)</f>
        <v>0</v>
      </c>
      <c r="K250" s="175" t="s">
        <v>176</v>
      </c>
      <c r="L250" s="37"/>
      <c r="M250" s="180" t="s">
        <v>1</v>
      </c>
      <c r="N250" s="181" t="s">
        <v>44</v>
      </c>
      <c r="O250" s="59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AR250" s="16" t="s">
        <v>199</v>
      </c>
      <c r="AT250" s="16" t="s">
        <v>172</v>
      </c>
      <c r="AU250" s="16" t="s">
        <v>83</v>
      </c>
      <c r="AY250" s="16" t="s">
        <v>169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6" t="s">
        <v>81</v>
      </c>
      <c r="BK250" s="184">
        <f>ROUND(I250*H250,2)</f>
        <v>0</v>
      </c>
      <c r="BL250" s="16" t="s">
        <v>199</v>
      </c>
      <c r="BM250" s="16" t="s">
        <v>479</v>
      </c>
    </row>
    <row r="251" spans="2:65" s="10" customFormat="1" ht="25.9" customHeight="1">
      <c r="B251" s="157"/>
      <c r="C251" s="158"/>
      <c r="D251" s="159" t="s">
        <v>72</v>
      </c>
      <c r="E251" s="160" t="s">
        <v>480</v>
      </c>
      <c r="F251" s="160" t="s">
        <v>481</v>
      </c>
      <c r="G251" s="158"/>
      <c r="H251" s="158"/>
      <c r="I251" s="161"/>
      <c r="J251" s="162">
        <f>BK251</f>
        <v>0</v>
      </c>
      <c r="K251" s="158"/>
      <c r="L251" s="163"/>
      <c r="M251" s="164"/>
      <c r="N251" s="165"/>
      <c r="O251" s="165"/>
      <c r="P251" s="166">
        <f>P252+P283+P288+P352+P433+P464+P478+P502+P507+P522+P533+P547</f>
        <v>0</v>
      </c>
      <c r="Q251" s="165"/>
      <c r="R251" s="166">
        <f>R252+R283+R288+R352+R433+R464+R478+R502+R507+R522+R533+R547</f>
        <v>31.487445790000002</v>
      </c>
      <c r="S251" s="165"/>
      <c r="T251" s="167">
        <f>T252+T283+T288+T352+T433+T464+T478+T502+T507+T522+T533+T547</f>
        <v>8.9999999999999998E-4</v>
      </c>
      <c r="AR251" s="168" t="s">
        <v>83</v>
      </c>
      <c r="AT251" s="169" t="s">
        <v>72</v>
      </c>
      <c r="AU251" s="169" t="s">
        <v>73</v>
      </c>
      <c r="AY251" s="168" t="s">
        <v>169</v>
      </c>
      <c r="BK251" s="170">
        <f>BK252+BK283+BK288+BK352+BK433+BK464+BK478+BK502+BK507+BK522+BK533+BK547</f>
        <v>0</v>
      </c>
    </row>
    <row r="252" spans="2:65" s="10" customFormat="1" ht="22.9" customHeight="1">
      <c r="B252" s="157"/>
      <c r="C252" s="158"/>
      <c r="D252" s="159" t="s">
        <v>72</v>
      </c>
      <c r="E252" s="171" t="s">
        <v>482</v>
      </c>
      <c r="F252" s="171" t="s">
        <v>483</v>
      </c>
      <c r="G252" s="158"/>
      <c r="H252" s="158"/>
      <c r="I252" s="161"/>
      <c r="J252" s="172">
        <f>BK252</f>
        <v>0</v>
      </c>
      <c r="K252" s="158"/>
      <c r="L252" s="163"/>
      <c r="M252" s="164"/>
      <c r="N252" s="165"/>
      <c r="O252" s="165"/>
      <c r="P252" s="166">
        <f>SUM(P253:P282)</f>
        <v>0</v>
      </c>
      <c r="Q252" s="165"/>
      <c r="R252" s="166">
        <f>SUM(R253:R282)</f>
        <v>3.0479549999999991</v>
      </c>
      <c r="S252" s="165"/>
      <c r="T252" s="167">
        <f>SUM(T253:T282)</f>
        <v>0</v>
      </c>
      <c r="AR252" s="168" t="s">
        <v>83</v>
      </c>
      <c r="AT252" s="169" t="s">
        <v>72</v>
      </c>
      <c r="AU252" s="169" t="s">
        <v>81</v>
      </c>
      <c r="AY252" s="168" t="s">
        <v>169</v>
      </c>
      <c r="BK252" s="170">
        <f>SUM(BK253:BK282)</f>
        <v>0</v>
      </c>
    </row>
    <row r="253" spans="2:65" s="1" customFormat="1" ht="16.5" customHeight="1">
      <c r="B253" s="33"/>
      <c r="C253" s="173" t="s">
        <v>484</v>
      </c>
      <c r="D253" s="173" t="s">
        <v>172</v>
      </c>
      <c r="E253" s="174" t="s">
        <v>485</v>
      </c>
      <c r="F253" s="175" t="s">
        <v>486</v>
      </c>
      <c r="G253" s="176" t="s">
        <v>198</v>
      </c>
      <c r="H253" s="177">
        <v>216.45</v>
      </c>
      <c r="I253" s="178"/>
      <c r="J253" s="179">
        <f>ROUND(I253*H253,2)</f>
        <v>0</v>
      </c>
      <c r="K253" s="175" t="s">
        <v>176</v>
      </c>
      <c r="L253" s="37"/>
      <c r="M253" s="180" t="s">
        <v>1</v>
      </c>
      <c r="N253" s="181" t="s">
        <v>44</v>
      </c>
      <c r="O253" s="59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AR253" s="16" t="s">
        <v>125</v>
      </c>
      <c r="AT253" s="16" t="s">
        <v>172</v>
      </c>
      <c r="AU253" s="16" t="s">
        <v>83</v>
      </c>
      <c r="AY253" s="16" t="s">
        <v>169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6" t="s">
        <v>81</v>
      </c>
      <c r="BK253" s="184">
        <f>ROUND(I253*H253,2)</f>
        <v>0</v>
      </c>
      <c r="BL253" s="16" t="s">
        <v>125</v>
      </c>
      <c r="BM253" s="16" t="s">
        <v>487</v>
      </c>
    </row>
    <row r="254" spans="2:65" s="11" customFormat="1" ht="11.25">
      <c r="B254" s="190"/>
      <c r="C254" s="191"/>
      <c r="D254" s="185" t="s">
        <v>201</v>
      </c>
      <c r="E254" s="192" t="s">
        <v>1</v>
      </c>
      <c r="F254" s="193" t="s">
        <v>473</v>
      </c>
      <c r="G254" s="191"/>
      <c r="H254" s="194">
        <v>216.45</v>
      </c>
      <c r="I254" s="195"/>
      <c r="J254" s="191"/>
      <c r="K254" s="191"/>
      <c r="L254" s="196"/>
      <c r="M254" s="197"/>
      <c r="N254" s="198"/>
      <c r="O254" s="198"/>
      <c r="P254" s="198"/>
      <c r="Q254" s="198"/>
      <c r="R254" s="198"/>
      <c r="S254" s="198"/>
      <c r="T254" s="199"/>
      <c r="AT254" s="200" t="s">
        <v>201</v>
      </c>
      <c r="AU254" s="200" t="s">
        <v>83</v>
      </c>
      <c r="AV254" s="11" t="s">
        <v>83</v>
      </c>
      <c r="AW254" s="11" t="s">
        <v>34</v>
      </c>
      <c r="AX254" s="11" t="s">
        <v>81</v>
      </c>
      <c r="AY254" s="200" t="s">
        <v>169</v>
      </c>
    </row>
    <row r="255" spans="2:65" s="1" customFormat="1" ht="16.5" customHeight="1">
      <c r="B255" s="33"/>
      <c r="C255" s="239" t="s">
        <v>488</v>
      </c>
      <c r="D255" s="239" t="s">
        <v>447</v>
      </c>
      <c r="E255" s="240" t="s">
        <v>489</v>
      </c>
      <c r="F255" s="241" t="s">
        <v>490</v>
      </c>
      <c r="G255" s="242" t="s">
        <v>224</v>
      </c>
      <c r="H255" s="243">
        <v>6.5000000000000002E-2</v>
      </c>
      <c r="I255" s="244"/>
      <c r="J255" s="245">
        <f>ROUND(I255*H255,2)</f>
        <v>0</v>
      </c>
      <c r="K255" s="241" t="s">
        <v>176</v>
      </c>
      <c r="L255" s="246"/>
      <c r="M255" s="247" t="s">
        <v>1</v>
      </c>
      <c r="N255" s="248" t="s">
        <v>44</v>
      </c>
      <c r="O255" s="59"/>
      <c r="P255" s="182">
        <f>O255*H255</f>
        <v>0</v>
      </c>
      <c r="Q255" s="182">
        <v>1</v>
      </c>
      <c r="R255" s="182">
        <f>Q255*H255</f>
        <v>6.5000000000000002E-2</v>
      </c>
      <c r="S255" s="182">
        <v>0</v>
      </c>
      <c r="T255" s="183">
        <f>S255*H255</f>
        <v>0</v>
      </c>
      <c r="AR255" s="16" t="s">
        <v>435</v>
      </c>
      <c r="AT255" s="16" t="s">
        <v>447</v>
      </c>
      <c r="AU255" s="16" t="s">
        <v>83</v>
      </c>
      <c r="AY255" s="16" t="s">
        <v>169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6" t="s">
        <v>81</v>
      </c>
      <c r="BK255" s="184">
        <f>ROUND(I255*H255,2)</f>
        <v>0</v>
      </c>
      <c r="BL255" s="16" t="s">
        <v>125</v>
      </c>
      <c r="BM255" s="16" t="s">
        <v>491</v>
      </c>
    </row>
    <row r="256" spans="2:65" s="11" customFormat="1" ht="11.25">
      <c r="B256" s="190"/>
      <c r="C256" s="191"/>
      <c r="D256" s="185" t="s">
        <v>201</v>
      </c>
      <c r="E256" s="191"/>
      <c r="F256" s="193" t="s">
        <v>492</v>
      </c>
      <c r="G256" s="191"/>
      <c r="H256" s="194">
        <v>6.5000000000000002E-2</v>
      </c>
      <c r="I256" s="195"/>
      <c r="J256" s="191"/>
      <c r="K256" s="191"/>
      <c r="L256" s="196"/>
      <c r="M256" s="197"/>
      <c r="N256" s="198"/>
      <c r="O256" s="198"/>
      <c r="P256" s="198"/>
      <c r="Q256" s="198"/>
      <c r="R256" s="198"/>
      <c r="S256" s="198"/>
      <c r="T256" s="199"/>
      <c r="AT256" s="200" t="s">
        <v>201</v>
      </c>
      <c r="AU256" s="200" t="s">
        <v>83</v>
      </c>
      <c r="AV256" s="11" t="s">
        <v>83</v>
      </c>
      <c r="AW256" s="11" t="s">
        <v>4</v>
      </c>
      <c r="AX256" s="11" t="s">
        <v>81</v>
      </c>
      <c r="AY256" s="200" t="s">
        <v>169</v>
      </c>
    </row>
    <row r="257" spans="2:65" s="1" customFormat="1" ht="16.5" customHeight="1">
      <c r="B257" s="33"/>
      <c r="C257" s="173" t="s">
        <v>493</v>
      </c>
      <c r="D257" s="173" t="s">
        <v>172</v>
      </c>
      <c r="E257" s="174" t="s">
        <v>494</v>
      </c>
      <c r="F257" s="175" t="s">
        <v>495</v>
      </c>
      <c r="G257" s="176" t="s">
        <v>198</v>
      </c>
      <c r="H257" s="177">
        <v>24.78</v>
      </c>
      <c r="I257" s="178"/>
      <c r="J257" s="179">
        <f>ROUND(I257*H257,2)</f>
        <v>0</v>
      </c>
      <c r="K257" s="175" t="s">
        <v>176</v>
      </c>
      <c r="L257" s="37"/>
      <c r="M257" s="180" t="s">
        <v>1</v>
      </c>
      <c r="N257" s="181" t="s">
        <v>44</v>
      </c>
      <c r="O257" s="59"/>
      <c r="P257" s="182">
        <f>O257*H257</f>
        <v>0</v>
      </c>
      <c r="Q257" s="182">
        <v>0</v>
      </c>
      <c r="R257" s="182">
        <f>Q257*H257</f>
        <v>0</v>
      </c>
      <c r="S257" s="182">
        <v>0</v>
      </c>
      <c r="T257" s="183">
        <f>S257*H257</f>
        <v>0</v>
      </c>
      <c r="AR257" s="16" t="s">
        <v>125</v>
      </c>
      <c r="AT257" s="16" t="s">
        <v>172</v>
      </c>
      <c r="AU257" s="16" t="s">
        <v>83</v>
      </c>
      <c r="AY257" s="16" t="s">
        <v>169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6" t="s">
        <v>81</v>
      </c>
      <c r="BK257" s="184">
        <f>ROUND(I257*H257,2)</f>
        <v>0</v>
      </c>
      <c r="BL257" s="16" t="s">
        <v>125</v>
      </c>
      <c r="BM257" s="16" t="s">
        <v>496</v>
      </c>
    </row>
    <row r="258" spans="2:65" s="11" customFormat="1" ht="11.25">
      <c r="B258" s="190"/>
      <c r="C258" s="191"/>
      <c r="D258" s="185" t="s">
        <v>201</v>
      </c>
      <c r="E258" s="192" t="s">
        <v>1</v>
      </c>
      <c r="F258" s="193" t="s">
        <v>497</v>
      </c>
      <c r="G258" s="191"/>
      <c r="H258" s="194">
        <v>24.78</v>
      </c>
      <c r="I258" s="195"/>
      <c r="J258" s="191"/>
      <c r="K258" s="191"/>
      <c r="L258" s="196"/>
      <c r="M258" s="197"/>
      <c r="N258" s="198"/>
      <c r="O258" s="198"/>
      <c r="P258" s="198"/>
      <c r="Q258" s="198"/>
      <c r="R258" s="198"/>
      <c r="S258" s="198"/>
      <c r="T258" s="199"/>
      <c r="AT258" s="200" t="s">
        <v>201</v>
      </c>
      <c r="AU258" s="200" t="s">
        <v>83</v>
      </c>
      <c r="AV258" s="11" t="s">
        <v>83</v>
      </c>
      <c r="AW258" s="11" t="s">
        <v>34</v>
      </c>
      <c r="AX258" s="11" t="s">
        <v>81</v>
      </c>
      <c r="AY258" s="200" t="s">
        <v>169</v>
      </c>
    </row>
    <row r="259" spans="2:65" s="1" customFormat="1" ht="16.5" customHeight="1">
      <c r="B259" s="33"/>
      <c r="C259" s="239" t="s">
        <v>498</v>
      </c>
      <c r="D259" s="239" t="s">
        <v>447</v>
      </c>
      <c r="E259" s="240" t="s">
        <v>489</v>
      </c>
      <c r="F259" s="241" t="s">
        <v>490</v>
      </c>
      <c r="G259" s="242" t="s">
        <v>224</v>
      </c>
      <c r="H259" s="243">
        <v>8.9999999999999993E-3</v>
      </c>
      <c r="I259" s="244"/>
      <c r="J259" s="245">
        <f>ROUND(I259*H259,2)</f>
        <v>0</v>
      </c>
      <c r="K259" s="241" t="s">
        <v>176</v>
      </c>
      <c r="L259" s="246"/>
      <c r="M259" s="247" t="s">
        <v>1</v>
      </c>
      <c r="N259" s="248" t="s">
        <v>44</v>
      </c>
      <c r="O259" s="59"/>
      <c r="P259" s="182">
        <f>O259*H259</f>
        <v>0</v>
      </c>
      <c r="Q259" s="182">
        <v>1</v>
      </c>
      <c r="R259" s="182">
        <f>Q259*H259</f>
        <v>8.9999999999999993E-3</v>
      </c>
      <c r="S259" s="182">
        <v>0</v>
      </c>
      <c r="T259" s="183">
        <f>S259*H259</f>
        <v>0</v>
      </c>
      <c r="AR259" s="16" t="s">
        <v>435</v>
      </c>
      <c r="AT259" s="16" t="s">
        <v>447</v>
      </c>
      <c r="AU259" s="16" t="s">
        <v>83</v>
      </c>
      <c r="AY259" s="16" t="s">
        <v>169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6" t="s">
        <v>81</v>
      </c>
      <c r="BK259" s="184">
        <f>ROUND(I259*H259,2)</f>
        <v>0</v>
      </c>
      <c r="BL259" s="16" t="s">
        <v>125</v>
      </c>
      <c r="BM259" s="16" t="s">
        <v>499</v>
      </c>
    </row>
    <row r="260" spans="2:65" s="11" customFormat="1" ht="11.25">
      <c r="B260" s="190"/>
      <c r="C260" s="191"/>
      <c r="D260" s="185" t="s">
        <v>201</v>
      </c>
      <c r="E260" s="191"/>
      <c r="F260" s="193" t="s">
        <v>500</v>
      </c>
      <c r="G260" s="191"/>
      <c r="H260" s="194">
        <v>8.9999999999999993E-3</v>
      </c>
      <c r="I260" s="195"/>
      <c r="J260" s="191"/>
      <c r="K260" s="191"/>
      <c r="L260" s="196"/>
      <c r="M260" s="197"/>
      <c r="N260" s="198"/>
      <c r="O260" s="198"/>
      <c r="P260" s="198"/>
      <c r="Q260" s="198"/>
      <c r="R260" s="198"/>
      <c r="S260" s="198"/>
      <c r="T260" s="199"/>
      <c r="AT260" s="200" t="s">
        <v>201</v>
      </c>
      <c r="AU260" s="200" t="s">
        <v>83</v>
      </c>
      <c r="AV260" s="11" t="s">
        <v>83</v>
      </c>
      <c r="AW260" s="11" t="s">
        <v>4</v>
      </c>
      <c r="AX260" s="11" t="s">
        <v>81</v>
      </c>
      <c r="AY260" s="200" t="s">
        <v>169</v>
      </c>
    </row>
    <row r="261" spans="2:65" s="1" customFormat="1" ht="16.5" customHeight="1">
      <c r="B261" s="33"/>
      <c r="C261" s="173" t="s">
        <v>501</v>
      </c>
      <c r="D261" s="173" t="s">
        <v>172</v>
      </c>
      <c r="E261" s="174" t="s">
        <v>502</v>
      </c>
      <c r="F261" s="175" t="s">
        <v>503</v>
      </c>
      <c r="G261" s="176" t="s">
        <v>198</v>
      </c>
      <c r="H261" s="177">
        <v>432.9</v>
      </c>
      <c r="I261" s="178"/>
      <c r="J261" s="179">
        <f>ROUND(I261*H261,2)</f>
        <v>0</v>
      </c>
      <c r="K261" s="175" t="s">
        <v>176</v>
      </c>
      <c r="L261" s="37"/>
      <c r="M261" s="180" t="s">
        <v>1</v>
      </c>
      <c r="N261" s="181" t="s">
        <v>44</v>
      </c>
      <c r="O261" s="59"/>
      <c r="P261" s="182">
        <f>O261*H261</f>
        <v>0</v>
      </c>
      <c r="Q261" s="182">
        <v>4.0000000000000002E-4</v>
      </c>
      <c r="R261" s="182">
        <f>Q261*H261</f>
        <v>0.17316000000000001</v>
      </c>
      <c r="S261" s="182">
        <v>0</v>
      </c>
      <c r="T261" s="183">
        <f>S261*H261</f>
        <v>0</v>
      </c>
      <c r="AR261" s="16" t="s">
        <v>125</v>
      </c>
      <c r="AT261" s="16" t="s">
        <v>172</v>
      </c>
      <c r="AU261" s="16" t="s">
        <v>83</v>
      </c>
      <c r="AY261" s="16" t="s">
        <v>169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6" t="s">
        <v>81</v>
      </c>
      <c r="BK261" s="184">
        <f>ROUND(I261*H261,2)</f>
        <v>0</v>
      </c>
      <c r="BL261" s="16" t="s">
        <v>125</v>
      </c>
      <c r="BM261" s="16" t="s">
        <v>504</v>
      </c>
    </row>
    <row r="262" spans="2:65" s="11" customFormat="1" ht="11.25">
      <c r="B262" s="190"/>
      <c r="C262" s="191"/>
      <c r="D262" s="185" t="s">
        <v>201</v>
      </c>
      <c r="E262" s="192" t="s">
        <v>1</v>
      </c>
      <c r="F262" s="193" t="s">
        <v>505</v>
      </c>
      <c r="G262" s="191"/>
      <c r="H262" s="194">
        <v>432.9</v>
      </c>
      <c r="I262" s="195"/>
      <c r="J262" s="191"/>
      <c r="K262" s="191"/>
      <c r="L262" s="196"/>
      <c r="M262" s="197"/>
      <c r="N262" s="198"/>
      <c r="O262" s="198"/>
      <c r="P262" s="198"/>
      <c r="Q262" s="198"/>
      <c r="R262" s="198"/>
      <c r="S262" s="198"/>
      <c r="T262" s="199"/>
      <c r="AT262" s="200" t="s">
        <v>201</v>
      </c>
      <c r="AU262" s="200" t="s">
        <v>83</v>
      </c>
      <c r="AV262" s="11" t="s">
        <v>83</v>
      </c>
      <c r="AW262" s="11" t="s">
        <v>34</v>
      </c>
      <c r="AX262" s="11" t="s">
        <v>81</v>
      </c>
      <c r="AY262" s="200" t="s">
        <v>169</v>
      </c>
    </row>
    <row r="263" spans="2:65" s="1" customFormat="1" ht="16.5" customHeight="1">
      <c r="B263" s="33"/>
      <c r="C263" s="239" t="s">
        <v>506</v>
      </c>
      <c r="D263" s="239" t="s">
        <v>447</v>
      </c>
      <c r="E263" s="240" t="s">
        <v>507</v>
      </c>
      <c r="F263" s="241" t="s">
        <v>508</v>
      </c>
      <c r="G263" s="242" t="s">
        <v>198</v>
      </c>
      <c r="H263" s="243">
        <v>497.83499999999998</v>
      </c>
      <c r="I263" s="244"/>
      <c r="J263" s="245">
        <f>ROUND(I263*H263,2)</f>
        <v>0</v>
      </c>
      <c r="K263" s="241" t="s">
        <v>1</v>
      </c>
      <c r="L263" s="246"/>
      <c r="M263" s="247" t="s">
        <v>1</v>
      </c>
      <c r="N263" s="248" t="s">
        <v>44</v>
      </c>
      <c r="O263" s="59"/>
      <c r="P263" s="182">
        <f>O263*H263</f>
        <v>0</v>
      </c>
      <c r="Q263" s="182">
        <v>4.8999999999999998E-3</v>
      </c>
      <c r="R263" s="182">
        <f>Q263*H263</f>
        <v>2.4393914999999997</v>
      </c>
      <c r="S263" s="182">
        <v>0</v>
      </c>
      <c r="T263" s="183">
        <f>S263*H263</f>
        <v>0</v>
      </c>
      <c r="AR263" s="16" t="s">
        <v>435</v>
      </c>
      <c r="AT263" s="16" t="s">
        <v>447</v>
      </c>
      <c r="AU263" s="16" t="s">
        <v>83</v>
      </c>
      <c r="AY263" s="16" t="s">
        <v>169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6" t="s">
        <v>81</v>
      </c>
      <c r="BK263" s="184">
        <f>ROUND(I263*H263,2)</f>
        <v>0</v>
      </c>
      <c r="BL263" s="16" t="s">
        <v>125</v>
      </c>
      <c r="BM263" s="16" t="s">
        <v>509</v>
      </c>
    </row>
    <row r="264" spans="2:65" s="11" customFormat="1" ht="11.25">
      <c r="B264" s="190"/>
      <c r="C264" s="191"/>
      <c r="D264" s="185" t="s">
        <v>201</v>
      </c>
      <c r="E264" s="191"/>
      <c r="F264" s="193" t="s">
        <v>510</v>
      </c>
      <c r="G264" s="191"/>
      <c r="H264" s="194">
        <v>497.83499999999998</v>
      </c>
      <c r="I264" s="195"/>
      <c r="J264" s="191"/>
      <c r="K264" s="191"/>
      <c r="L264" s="196"/>
      <c r="M264" s="197"/>
      <c r="N264" s="198"/>
      <c r="O264" s="198"/>
      <c r="P264" s="198"/>
      <c r="Q264" s="198"/>
      <c r="R264" s="198"/>
      <c r="S264" s="198"/>
      <c r="T264" s="199"/>
      <c r="AT264" s="200" t="s">
        <v>201</v>
      </c>
      <c r="AU264" s="200" t="s">
        <v>83</v>
      </c>
      <c r="AV264" s="11" t="s">
        <v>83</v>
      </c>
      <c r="AW264" s="11" t="s">
        <v>4</v>
      </c>
      <c r="AX264" s="11" t="s">
        <v>81</v>
      </c>
      <c r="AY264" s="200" t="s">
        <v>169</v>
      </c>
    </row>
    <row r="265" spans="2:65" s="1" customFormat="1" ht="16.5" customHeight="1">
      <c r="B265" s="33"/>
      <c r="C265" s="173" t="s">
        <v>511</v>
      </c>
      <c r="D265" s="173" t="s">
        <v>172</v>
      </c>
      <c r="E265" s="174" t="s">
        <v>512</v>
      </c>
      <c r="F265" s="175" t="s">
        <v>513</v>
      </c>
      <c r="G265" s="176" t="s">
        <v>198</v>
      </c>
      <c r="H265" s="177">
        <v>49.56</v>
      </c>
      <c r="I265" s="178"/>
      <c r="J265" s="179">
        <f>ROUND(I265*H265,2)</f>
        <v>0</v>
      </c>
      <c r="K265" s="175" t="s">
        <v>176</v>
      </c>
      <c r="L265" s="37"/>
      <c r="M265" s="180" t="s">
        <v>1</v>
      </c>
      <c r="N265" s="181" t="s">
        <v>44</v>
      </c>
      <c r="O265" s="59"/>
      <c r="P265" s="182">
        <f>O265*H265</f>
        <v>0</v>
      </c>
      <c r="Q265" s="182">
        <v>4.0000000000000002E-4</v>
      </c>
      <c r="R265" s="182">
        <f>Q265*H265</f>
        <v>1.9824000000000001E-2</v>
      </c>
      <c r="S265" s="182">
        <v>0</v>
      </c>
      <c r="T265" s="183">
        <f>S265*H265</f>
        <v>0</v>
      </c>
      <c r="AR265" s="16" t="s">
        <v>125</v>
      </c>
      <c r="AT265" s="16" t="s">
        <v>172</v>
      </c>
      <c r="AU265" s="16" t="s">
        <v>83</v>
      </c>
      <c r="AY265" s="16" t="s">
        <v>169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6" t="s">
        <v>81</v>
      </c>
      <c r="BK265" s="184">
        <f>ROUND(I265*H265,2)</f>
        <v>0</v>
      </c>
      <c r="BL265" s="16" t="s">
        <v>125</v>
      </c>
      <c r="BM265" s="16" t="s">
        <v>514</v>
      </c>
    </row>
    <row r="266" spans="2:65" s="11" customFormat="1" ht="11.25">
      <c r="B266" s="190"/>
      <c r="C266" s="191"/>
      <c r="D266" s="185" t="s">
        <v>201</v>
      </c>
      <c r="E266" s="192" t="s">
        <v>1</v>
      </c>
      <c r="F266" s="193" t="s">
        <v>515</v>
      </c>
      <c r="G266" s="191"/>
      <c r="H266" s="194">
        <v>49.56</v>
      </c>
      <c r="I266" s="195"/>
      <c r="J266" s="191"/>
      <c r="K266" s="191"/>
      <c r="L266" s="196"/>
      <c r="M266" s="197"/>
      <c r="N266" s="198"/>
      <c r="O266" s="198"/>
      <c r="P266" s="198"/>
      <c r="Q266" s="198"/>
      <c r="R266" s="198"/>
      <c r="S266" s="198"/>
      <c r="T266" s="199"/>
      <c r="AT266" s="200" t="s">
        <v>201</v>
      </c>
      <c r="AU266" s="200" t="s">
        <v>83</v>
      </c>
      <c r="AV266" s="11" t="s">
        <v>83</v>
      </c>
      <c r="AW266" s="11" t="s">
        <v>34</v>
      </c>
      <c r="AX266" s="11" t="s">
        <v>81</v>
      </c>
      <c r="AY266" s="200" t="s">
        <v>169</v>
      </c>
    </row>
    <row r="267" spans="2:65" s="1" customFormat="1" ht="16.5" customHeight="1">
      <c r="B267" s="33"/>
      <c r="C267" s="239" t="s">
        <v>516</v>
      </c>
      <c r="D267" s="239" t="s">
        <v>447</v>
      </c>
      <c r="E267" s="240" t="s">
        <v>507</v>
      </c>
      <c r="F267" s="241" t="s">
        <v>508</v>
      </c>
      <c r="G267" s="242" t="s">
        <v>198</v>
      </c>
      <c r="H267" s="243">
        <v>59.472000000000001</v>
      </c>
      <c r="I267" s="244"/>
      <c r="J267" s="245">
        <f>ROUND(I267*H267,2)</f>
        <v>0</v>
      </c>
      <c r="K267" s="241" t="s">
        <v>1</v>
      </c>
      <c r="L267" s="246"/>
      <c r="M267" s="247" t="s">
        <v>1</v>
      </c>
      <c r="N267" s="248" t="s">
        <v>44</v>
      </c>
      <c r="O267" s="59"/>
      <c r="P267" s="182">
        <f>O267*H267</f>
        <v>0</v>
      </c>
      <c r="Q267" s="182">
        <v>4.8999999999999998E-3</v>
      </c>
      <c r="R267" s="182">
        <f>Q267*H267</f>
        <v>0.29141279999999997</v>
      </c>
      <c r="S267" s="182">
        <v>0</v>
      </c>
      <c r="T267" s="183">
        <f>S267*H267</f>
        <v>0</v>
      </c>
      <c r="AR267" s="16" t="s">
        <v>435</v>
      </c>
      <c r="AT267" s="16" t="s">
        <v>447</v>
      </c>
      <c r="AU267" s="16" t="s">
        <v>83</v>
      </c>
      <c r="AY267" s="16" t="s">
        <v>169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6" t="s">
        <v>81</v>
      </c>
      <c r="BK267" s="184">
        <f>ROUND(I267*H267,2)</f>
        <v>0</v>
      </c>
      <c r="BL267" s="16" t="s">
        <v>125</v>
      </c>
      <c r="BM267" s="16" t="s">
        <v>517</v>
      </c>
    </row>
    <row r="268" spans="2:65" s="11" customFormat="1" ht="11.25">
      <c r="B268" s="190"/>
      <c r="C268" s="191"/>
      <c r="D268" s="185" t="s">
        <v>201</v>
      </c>
      <c r="E268" s="191"/>
      <c r="F268" s="193" t="s">
        <v>518</v>
      </c>
      <c r="G268" s="191"/>
      <c r="H268" s="194">
        <v>59.472000000000001</v>
      </c>
      <c r="I268" s="195"/>
      <c r="J268" s="191"/>
      <c r="K268" s="191"/>
      <c r="L268" s="196"/>
      <c r="M268" s="197"/>
      <c r="N268" s="198"/>
      <c r="O268" s="198"/>
      <c r="P268" s="198"/>
      <c r="Q268" s="198"/>
      <c r="R268" s="198"/>
      <c r="S268" s="198"/>
      <c r="T268" s="199"/>
      <c r="AT268" s="200" t="s">
        <v>201</v>
      </c>
      <c r="AU268" s="200" t="s">
        <v>83</v>
      </c>
      <c r="AV268" s="11" t="s">
        <v>83</v>
      </c>
      <c r="AW268" s="11" t="s">
        <v>4</v>
      </c>
      <c r="AX268" s="11" t="s">
        <v>81</v>
      </c>
      <c r="AY268" s="200" t="s">
        <v>169</v>
      </c>
    </row>
    <row r="269" spans="2:65" s="1" customFormat="1" ht="16.5" customHeight="1">
      <c r="B269" s="33"/>
      <c r="C269" s="173" t="s">
        <v>519</v>
      </c>
      <c r="D269" s="173" t="s">
        <v>172</v>
      </c>
      <c r="E269" s="174" t="s">
        <v>520</v>
      </c>
      <c r="F269" s="175" t="s">
        <v>521</v>
      </c>
      <c r="G269" s="176" t="s">
        <v>198</v>
      </c>
      <c r="H269" s="177">
        <v>9.52</v>
      </c>
      <c r="I269" s="178"/>
      <c r="J269" s="179">
        <f>ROUND(I269*H269,2)</f>
        <v>0</v>
      </c>
      <c r="K269" s="175" t="s">
        <v>1</v>
      </c>
      <c r="L269" s="37"/>
      <c r="M269" s="180" t="s">
        <v>1</v>
      </c>
      <c r="N269" s="181" t="s">
        <v>44</v>
      </c>
      <c r="O269" s="59"/>
      <c r="P269" s="182">
        <f>O269*H269</f>
        <v>0</v>
      </c>
      <c r="Q269" s="182">
        <v>0</v>
      </c>
      <c r="R269" s="182">
        <f>Q269*H269</f>
        <v>0</v>
      </c>
      <c r="S269" s="182">
        <v>0</v>
      </c>
      <c r="T269" s="183">
        <f>S269*H269</f>
        <v>0</v>
      </c>
      <c r="AR269" s="16" t="s">
        <v>125</v>
      </c>
      <c r="AT269" s="16" t="s">
        <v>172</v>
      </c>
      <c r="AU269" s="16" t="s">
        <v>83</v>
      </c>
      <c r="AY269" s="16" t="s">
        <v>169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6" t="s">
        <v>81</v>
      </c>
      <c r="BK269" s="184">
        <f>ROUND(I269*H269,2)</f>
        <v>0</v>
      </c>
      <c r="BL269" s="16" t="s">
        <v>125</v>
      </c>
      <c r="BM269" s="16" t="s">
        <v>522</v>
      </c>
    </row>
    <row r="270" spans="2:65" s="1" customFormat="1" ht="39">
      <c r="B270" s="33"/>
      <c r="C270" s="34"/>
      <c r="D270" s="185" t="s">
        <v>187</v>
      </c>
      <c r="E270" s="34"/>
      <c r="F270" s="186" t="s">
        <v>523</v>
      </c>
      <c r="G270" s="34"/>
      <c r="H270" s="34"/>
      <c r="I270" s="102"/>
      <c r="J270" s="34"/>
      <c r="K270" s="34"/>
      <c r="L270" s="37"/>
      <c r="M270" s="212"/>
      <c r="N270" s="59"/>
      <c r="O270" s="59"/>
      <c r="P270" s="59"/>
      <c r="Q270" s="59"/>
      <c r="R270" s="59"/>
      <c r="S270" s="59"/>
      <c r="T270" s="60"/>
      <c r="AT270" s="16" t="s">
        <v>187</v>
      </c>
      <c r="AU270" s="16" t="s">
        <v>83</v>
      </c>
    </row>
    <row r="271" spans="2:65" s="11" customFormat="1" ht="11.25">
      <c r="B271" s="190"/>
      <c r="C271" s="191"/>
      <c r="D271" s="185" t="s">
        <v>201</v>
      </c>
      <c r="E271" s="192" t="s">
        <v>1</v>
      </c>
      <c r="F271" s="193" t="s">
        <v>524</v>
      </c>
      <c r="G271" s="191"/>
      <c r="H271" s="194">
        <v>9.52</v>
      </c>
      <c r="I271" s="195"/>
      <c r="J271" s="191"/>
      <c r="K271" s="191"/>
      <c r="L271" s="196"/>
      <c r="M271" s="197"/>
      <c r="N271" s="198"/>
      <c r="O271" s="198"/>
      <c r="P271" s="198"/>
      <c r="Q271" s="198"/>
      <c r="R271" s="198"/>
      <c r="S271" s="198"/>
      <c r="T271" s="199"/>
      <c r="AT271" s="200" t="s">
        <v>201</v>
      </c>
      <c r="AU271" s="200" t="s">
        <v>83</v>
      </c>
      <c r="AV271" s="11" t="s">
        <v>83</v>
      </c>
      <c r="AW271" s="11" t="s">
        <v>34</v>
      </c>
      <c r="AX271" s="11" t="s">
        <v>81</v>
      </c>
      <c r="AY271" s="200" t="s">
        <v>169</v>
      </c>
    </row>
    <row r="272" spans="2:65" s="1" customFormat="1" ht="16.5" customHeight="1">
      <c r="B272" s="33"/>
      <c r="C272" s="173" t="s">
        <v>525</v>
      </c>
      <c r="D272" s="173" t="s">
        <v>172</v>
      </c>
      <c r="E272" s="174" t="s">
        <v>526</v>
      </c>
      <c r="F272" s="175" t="s">
        <v>527</v>
      </c>
      <c r="G272" s="176" t="s">
        <v>198</v>
      </c>
      <c r="H272" s="177">
        <v>10</v>
      </c>
      <c r="I272" s="178"/>
      <c r="J272" s="179">
        <f>ROUND(I272*H272,2)</f>
        <v>0</v>
      </c>
      <c r="K272" s="175" t="s">
        <v>1</v>
      </c>
      <c r="L272" s="37"/>
      <c r="M272" s="180" t="s">
        <v>1</v>
      </c>
      <c r="N272" s="181" t="s">
        <v>44</v>
      </c>
      <c r="O272" s="59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AR272" s="16" t="s">
        <v>125</v>
      </c>
      <c r="AT272" s="16" t="s">
        <v>172</v>
      </c>
      <c r="AU272" s="16" t="s">
        <v>83</v>
      </c>
      <c r="AY272" s="16" t="s">
        <v>169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6" t="s">
        <v>81</v>
      </c>
      <c r="BK272" s="184">
        <f>ROUND(I272*H272,2)</f>
        <v>0</v>
      </c>
      <c r="BL272" s="16" t="s">
        <v>125</v>
      </c>
      <c r="BM272" s="16" t="s">
        <v>528</v>
      </c>
    </row>
    <row r="273" spans="2:65" s="1" customFormat="1" ht="29.25">
      <c r="B273" s="33"/>
      <c r="C273" s="34"/>
      <c r="D273" s="185" t="s">
        <v>187</v>
      </c>
      <c r="E273" s="34"/>
      <c r="F273" s="186" t="s">
        <v>529</v>
      </c>
      <c r="G273" s="34"/>
      <c r="H273" s="34"/>
      <c r="I273" s="102"/>
      <c r="J273" s="34"/>
      <c r="K273" s="34"/>
      <c r="L273" s="37"/>
      <c r="M273" s="212"/>
      <c r="N273" s="59"/>
      <c r="O273" s="59"/>
      <c r="P273" s="59"/>
      <c r="Q273" s="59"/>
      <c r="R273" s="59"/>
      <c r="S273" s="59"/>
      <c r="T273" s="60"/>
      <c r="AT273" s="16" t="s">
        <v>187</v>
      </c>
      <c r="AU273" s="16" t="s">
        <v>83</v>
      </c>
    </row>
    <row r="274" spans="2:65" s="11" customFormat="1" ht="11.25">
      <c r="B274" s="190"/>
      <c r="C274" s="191"/>
      <c r="D274" s="185" t="s">
        <v>201</v>
      </c>
      <c r="E274" s="192" t="s">
        <v>1</v>
      </c>
      <c r="F274" s="193" t="s">
        <v>530</v>
      </c>
      <c r="G274" s="191"/>
      <c r="H274" s="194">
        <v>10</v>
      </c>
      <c r="I274" s="195"/>
      <c r="J274" s="191"/>
      <c r="K274" s="191"/>
      <c r="L274" s="196"/>
      <c r="M274" s="197"/>
      <c r="N274" s="198"/>
      <c r="O274" s="198"/>
      <c r="P274" s="198"/>
      <c r="Q274" s="198"/>
      <c r="R274" s="198"/>
      <c r="S274" s="198"/>
      <c r="T274" s="199"/>
      <c r="AT274" s="200" t="s">
        <v>201</v>
      </c>
      <c r="AU274" s="200" t="s">
        <v>83</v>
      </c>
      <c r="AV274" s="11" t="s">
        <v>83</v>
      </c>
      <c r="AW274" s="11" t="s">
        <v>34</v>
      </c>
      <c r="AX274" s="11" t="s">
        <v>81</v>
      </c>
      <c r="AY274" s="200" t="s">
        <v>169</v>
      </c>
    </row>
    <row r="275" spans="2:65" s="1" customFormat="1" ht="16.5" customHeight="1">
      <c r="B275" s="33"/>
      <c r="C275" s="173" t="s">
        <v>531</v>
      </c>
      <c r="D275" s="173" t="s">
        <v>172</v>
      </c>
      <c r="E275" s="174" t="s">
        <v>532</v>
      </c>
      <c r="F275" s="175" t="s">
        <v>533</v>
      </c>
      <c r="G275" s="176" t="s">
        <v>198</v>
      </c>
      <c r="H275" s="177">
        <v>76.59</v>
      </c>
      <c r="I275" s="178"/>
      <c r="J275" s="179">
        <f>ROUND(I275*H275,2)</f>
        <v>0</v>
      </c>
      <c r="K275" s="175" t="s">
        <v>176</v>
      </c>
      <c r="L275" s="37"/>
      <c r="M275" s="180" t="s">
        <v>1</v>
      </c>
      <c r="N275" s="181" t="s">
        <v>44</v>
      </c>
      <c r="O275" s="59"/>
      <c r="P275" s="182">
        <f>O275*H275</f>
        <v>0</v>
      </c>
      <c r="Q275" s="182">
        <v>8.0000000000000007E-5</v>
      </c>
      <c r="R275" s="182">
        <f>Q275*H275</f>
        <v>6.127200000000001E-3</v>
      </c>
      <c r="S275" s="182">
        <v>0</v>
      </c>
      <c r="T275" s="183">
        <f>S275*H275</f>
        <v>0</v>
      </c>
      <c r="AR275" s="16" t="s">
        <v>125</v>
      </c>
      <c r="AT275" s="16" t="s">
        <v>172</v>
      </c>
      <c r="AU275" s="16" t="s">
        <v>83</v>
      </c>
      <c r="AY275" s="16" t="s">
        <v>169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6" t="s">
        <v>81</v>
      </c>
      <c r="BK275" s="184">
        <f>ROUND(I275*H275,2)</f>
        <v>0</v>
      </c>
      <c r="BL275" s="16" t="s">
        <v>125</v>
      </c>
      <c r="BM275" s="16" t="s">
        <v>534</v>
      </c>
    </row>
    <row r="276" spans="2:65" s="11" customFormat="1" ht="11.25">
      <c r="B276" s="190"/>
      <c r="C276" s="191"/>
      <c r="D276" s="185" t="s">
        <v>201</v>
      </c>
      <c r="E276" s="192" t="s">
        <v>1</v>
      </c>
      <c r="F276" s="193" t="s">
        <v>535</v>
      </c>
      <c r="G276" s="191"/>
      <c r="H276" s="194">
        <v>15.21</v>
      </c>
      <c r="I276" s="195"/>
      <c r="J276" s="191"/>
      <c r="K276" s="191"/>
      <c r="L276" s="196"/>
      <c r="M276" s="197"/>
      <c r="N276" s="198"/>
      <c r="O276" s="198"/>
      <c r="P276" s="198"/>
      <c r="Q276" s="198"/>
      <c r="R276" s="198"/>
      <c r="S276" s="198"/>
      <c r="T276" s="199"/>
      <c r="AT276" s="200" t="s">
        <v>201</v>
      </c>
      <c r="AU276" s="200" t="s">
        <v>83</v>
      </c>
      <c r="AV276" s="11" t="s">
        <v>83</v>
      </c>
      <c r="AW276" s="11" t="s">
        <v>34</v>
      </c>
      <c r="AX276" s="11" t="s">
        <v>73</v>
      </c>
      <c r="AY276" s="200" t="s">
        <v>169</v>
      </c>
    </row>
    <row r="277" spans="2:65" s="11" customFormat="1" ht="11.25">
      <c r="B277" s="190"/>
      <c r="C277" s="191"/>
      <c r="D277" s="185" t="s">
        <v>201</v>
      </c>
      <c r="E277" s="192" t="s">
        <v>1</v>
      </c>
      <c r="F277" s="193" t="s">
        <v>536</v>
      </c>
      <c r="G277" s="191"/>
      <c r="H277" s="194">
        <v>18.72</v>
      </c>
      <c r="I277" s="195"/>
      <c r="J277" s="191"/>
      <c r="K277" s="191"/>
      <c r="L277" s="196"/>
      <c r="M277" s="197"/>
      <c r="N277" s="198"/>
      <c r="O277" s="198"/>
      <c r="P277" s="198"/>
      <c r="Q277" s="198"/>
      <c r="R277" s="198"/>
      <c r="S277" s="198"/>
      <c r="T277" s="199"/>
      <c r="AT277" s="200" t="s">
        <v>201</v>
      </c>
      <c r="AU277" s="200" t="s">
        <v>83</v>
      </c>
      <c r="AV277" s="11" t="s">
        <v>83</v>
      </c>
      <c r="AW277" s="11" t="s">
        <v>34</v>
      </c>
      <c r="AX277" s="11" t="s">
        <v>73</v>
      </c>
      <c r="AY277" s="200" t="s">
        <v>169</v>
      </c>
    </row>
    <row r="278" spans="2:65" s="11" customFormat="1" ht="11.25">
      <c r="B278" s="190"/>
      <c r="C278" s="191"/>
      <c r="D278" s="185" t="s">
        <v>201</v>
      </c>
      <c r="E278" s="192" t="s">
        <v>1</v>
      </c>
      <c r="F278" s="193" t="s">
        <v>537</v>
      </c>
      <c r="G278" s="191"/>
      <c r="H278" s="194">
        <v>42.66</v>
      </c>
      <c r="I278" s="195"/>
      <c r="J278" s="191"/>
      <c r="K278" s="191"/>
      <c r="L278" s="196"/>
      <c r="M278" s="197"/>
      <c r="N278" s="198"/>
      <c r="O278" s="198"/>
      <c r="P278" s="198"/>
      <c r="Q278" s="198"/>
      <c r="R278" s="198"/>
      <c r="S278" s="198"/>
      <c r="T278" s="199"/>
      <c r="AT278" s="200" t="s">
        <v>201</v>
      </c>
      <c r="AU278" s="200" t="s">
        <v>83</v>
      </c>
      <c r="AV278" s="11" t="s">
        <v>83</v>
      </c>
      <c r="AW278" s="11" t="s">
        <v>34</v>
      </c>
      <c r="AX278" s="11" t="s">
        <v>73</v>
      </c>
      <c r="AY278" s="200" t="s">
        <v>169</v>
      </c>
    </row>
    <row r="279" spans="2:65" s="12" customFormat="1" ht="11.25">
      <c r="B279" s="201"/>
      <c r="C279" s="202"/>
      <c r="D279" s="185" t="s">
        <v>201</v>
      </c>
      <c r="E279" s="203" t="s">
        <v>1</v>
      </c>
      <c r="F279" s="204" t="s">
        <v>212</v>
      </c>
      <c r="G279" s="202"/>
      <c r="H279" s="205">
        <v>76.59</v>
      </c>
      <c r="I279" s="206"/>
      <c r="J279" s="202"/>
      <c r="K279" s="202"/>
      <c r="L279" s="207"/>
      <c r="M279" s="208"/>
      <c r="N279" s="209"/>
      <c r="O279" s="209"/>
      <c r="P279" s="209"/>
      <c r="Q279" s="209"/>
      <c r="R279" s="209"/>
      <c r="S279" s="209"/>
      <c r="T279" s="210"/>
      <c r="AT279" s="211" t="s">
        <v>201</v>
      </c>
      <c r="AU279" s="211" t="s">
        <v>83</v>
      </c>
      <c r="AV279" s="12" t="s">
        <v>199</v>
      </c>
      <c r="AW279" s="12" t="s">
        <v>34</v>
      </c>
      <c r="AX279" s="12" t="s">
        <v>81</v>
      </c>
      <c r="AY279" s="211" t="s">
        <v>169</v>
      </c>
    </row>
    <row r="280" spans="2:65" s="1" customFormat="1" ht="16.5" customHeight="1">
      <c r="B280" s="33"/>
      <c r="C280" s="239" t="s">
        <v>538</v>
      </c>
      <c r="D280" s="239" t="s">
        <v>447</v>
      </c>
      <c r="E280" s="240" t="s">
        <v>539</v>
      </c>
      <c r="F280" s="241" t="s">
        <v>540</v>
      </c>
      <c r="G280" s="242" t="s">
        <v>198</v>
      </c>
      <c r="H280" s="243">
        <v>88.078999999999994</v>
      </c>
      <c r="I280" s="244"/>
      <c r="J280" s="245">
        <f>ROUND(I280*H280,2)</f>
        <v>0</v>
      </c>
      <c r="K280" s="241" t="s">
        <v>1</v>
      </c>
      <c r="L280" s="246"/>
      <c r="M280" s="247" t="s">
        <v>1</v>
      </c>
      <c r="N280" s="248" t="s">
        <v>44</v>
      </c>
      <c r="O280" s="59"/>
      <c r="P280" s="182">
        <f>O280*H280</f>
        <v>0</v>
      </c>
      <c r="Q280" s="182">
        <v>5.0000000000000001E-4</v>
      </c>
      <c r="R280" s="182">
        <f>Q280*H280</f>
        <v>4.4039499999999995E-2</v>
      </c>
      <c r="S280" s="182">
        <v>0</v>
      </c>
      <c r="T280" s="183">
        <f>S280*H280</f>
        <v>0</v>
      </c>
      <c r="AR280" s="16" t="s">
        <v>435</v>
      </c>
      <c r="AT280" s="16" t="s">
        <v>447</v>
      </c>
      <c r="AU280" s="16" t="s">
        <v>83</v>
      </c>
      <c r="AY280" s="16" t="s">
        <v>169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6" t="s">
        <v>81</v>
      </c>
      <c r="BK280" s="184">
        <f>ROUND(I280*H280,2)</f>
        <v>0</v>
      </c>
      <c r="BL280" s="16" t="s">
        <v>125</v>
      </c>
      <c r="BM280" s="16" t="s">
        <v>541</v>
      </c>
    </row>
    <row r="281" spans="2:65" s="11" customFormat="1" ht="11.25">
      <c r="B281" s="190"/>
      <c r="C281" s="191"/>
      <c r="D281" s="185" t="s">
        <v>201</v>
      </c>
      <c r="E281" s="191"/>
      <c r="F281" s="193" t="s">
        <v>542</v>
      </c>
      <c r="G281" s="191"/>
      <c r="H281" s="194">
        <v>88.078999999999994</v>
      </c>
      <c r="I281" s="195"/>
      <c r="J281" s="191"/>
      <c r="K281" s="191"/>
      <c r="L281" s="196"/>
      <c r="M281" s="197"/>
      <c r="N281" s="198"/>
      <c r="O281" s="198"/>
      <c r="P281" s="198"/>
      <c r="Q281" s="198"/>
      <c r="R281" s="198"/>
      <c r="S281" s="198"/>
      <c r="T281" s="199"/>
      <c r="AT281" s="200" t="s">
        <v>201</v>
      </c>
      <c r="AU281" s="200" t="s">
        <v>83</v>
      </c>
      <c r="AV281" s="11" t="s">
        <v>83</v>
      </c>
      <c r="AW281" s="11" t="s">
        <v>4</v>
      </c>
      <c r="AX281" s="11" t="s">
        <v>81</v>
      </c>
      <c r="AY281" s="200" t="s">
        <v>169</v>
      </c>
    </row>
    <row r="282" spans="2:65" s="1" customFormat="1" ht="16.5" customHeight="1">
      <c r="B282" s="33"/>
      <c r="C282" s="173" t="s">
        <v>543</v>
      </c>
      <c r="D282" s="173" t="s">
        <v>172</v>
      </c>
      <c r="E282" s="174" t="s">
        <v>544</v>
      </c>
      <c r="F282" s="175" t="s">
        <v>545</v>
      </c>
      <c r="G282" s="176" t="s">
        <v>546</v>
      </c>
      <c r="H282" s="249"/>
      <c r="I282" s="178"/>
      <c r="J282" s="179">
        <f>ROUND(I282*H282,2)</f>
        <v>0</v>
      </c>
      <c r="K282" s="175" t="s">
        <v>176</v>
      </c>
      <c r="L282" s="37"/>
      <c r="M282" s="180" t="s">
        <v>1</v>
      </c>
      <c r="N282" s="181" t="s">
        <v>44</v>
      </c>
      <c r="O282" s="59"/>
      <c r="P282" s="182">
        <f>O282*H282</f>
        <v>0</v>
      </c>
      <c r="Q282" s="182">
        <v>0</v>
      </c>
      <c r="R282" s="182">
        <f>Q282*H282</f>
        <v>0</v>
      </c>
      <c r="S282" s="182">
        <v>0</v>
      </c>
      <c r="T282" s="183">
        <f>S282*H282</f>
        <v>0</v>
      </c>
      <c r="AR282" s="16" t="s">
        <v>125</v>
      </c>
      <c r="AT282" s="16" t="s">
        <v>172</v>
      </c>
      <c r="AU282" s="16" t="s">
        <v>83</v>
      </c>
      <c r="AY282" s="16" t="s">
        <v>169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6" t="s">
        <v>81</v>
      </c>
      <c r="BK282" s="184">
        <f>ROUND(I282*H282,2)</f>
        <v>0</v>
      </c>
      <c r="BL282" s="16" t="s">
        <v>125</v>
      </c>
      <c r="BM282" s="16" t="s">
        <v>547</v>
      </c>
    </row>
    <row r="283" spans="2:65" s="10" customFormat="1" ht="22.9" customHeight="1">
      <c r="B283" s="157"/>
      <c r="C283" s="158"/>
      <c r="D283" s="159" t="s">
        <v>72</v>
      </c>
      <c r="E283" s="171" t="s">
        <v>548</v>
      </c>
      <c r="F283" s="171" t="s">
        <v>549</v>
      </c>
      <c r="G283" s="158"/>
      <c r="H283" s="158"/>
      <c r="I283" s="161"/>
      <c r="J283" s="172">
        <f>BK283</f>
        <v>0</v>
      </c>
      <c r="K283" s="158"/>
      <c r="L283" s="163"/>
      <c r="M283" s="164"/>
      <c r="N283" s="165"/>
      <c r="O283" s="165"/>
      <c r="P283" s="166">
        <f>SUM(P284:P287)</f>
        <v>0</v>
      </c>
      <c r="Q283" s="165"/>
      <c r="R283" s="166">
        <f>SUM(R284:R287)</f>
        <v>3.5262629999999996E-2</v>
      </c>
      <c r="S283" s="165"/>
      <c r="T283" s="167">
        <f>SUM(T284:T287)</f>
        <v>0</v>
      </c>
      <c r="AR283" s="168" t="s">
        <v>83</v>
      </c>
      <c r="AT283" s="169" t="s">
        <v>72</v>
      </c>
      <c r="AU283" s="169" t="s">
        <v>81</v>
      </c>
      <c r="AY283" s="168" t="s">
        <v>169</v>
      </c>
      <c r="BK283" s="170">
        <f>SUM(BK284:BK287)</f>
        <v>0</v>
      </c>
    </row>
    <row r="284" spans="2:65" s="1" customFormat="1" ht="16.5" customHeight="1">
      <c r="B284" s="33"/>
      <c r="C284" s="173" t="s">
        <v>550</v>
      </c>
      <c r="D284" s="173" t="s">
        <v>172</v>
      </c>
      <c r="E284" s="174" t="s">
        <v>551</v>
      </c>
      <c r="F284" s="175" t="s">
        <v>552</v>
      </c>
      <c r="G284" s="176" t="s">
        <v>198</v>
      </c>
      <c r="H284" s="177">
        <v>235.87</v>
      </c>
      <c r="I284" s="178"/>
      <c r="J284" s="179">
        <f>ROUND(I284*H284,2)</f>
        <v>0</v>
      </c>
      <c r="K284" s="175" t="s">
        <v>1</v>
      </c>
      <c r="L284" s="37"/>
      <c r="M284" s="180" t="s">
        <v>1</v>
      </c>
      <c r="N284" s="181" t="s">
        <v>44</v>
      </c>
      <c r="O284" s="59"/>
      <c r="P284" s="182">
        <f>O284*H284</f>
        <v>0</v>
      </c>
      <c r="Q284" s="182">
        <v>0</v>
      </c>
      <c r="R284" s="182">
        <f>Q284*H284</f>
        <v>0</v>
      </c>
      <c r="S284" s="182">
        <v>0</v>
      </c>
      <c r="T284" s="183">
        <f>S284*H284</f>
        <v>0</v>
      </c>
      <c r="AR284" s="16" t="s">
        <v>125</v>
      </c>
      <c r="AT284" s="16" t="s">
        <v>172</v>
      </c>
      <c r="AU284" s="16" t="s">
        <v>83</v>
      </c>
      <c r="AY284" s="16" t="s">
        <v>169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6" t="s">
        <v>81</v>
      </c>
      <c r="BK284" s="184">
        <f>ROUND(I284*H284,2)</f>
        <v>0</v>
      </c>
      <c r="BL284" s="16" t="s">
        <v>125</v>
      </c>
      <c r="BM284" s="16" t="s">
        <v>553</v>
      </c>
    </row>
    <row r="285" spans="2:65" s="1" customFormat="1" ht="16.5" customHeight="1">
      <c r="B285" s="33"/>
      <c r="C285" s="239" t="s">
        <v>554</v>
      </c>
      <c r="D285" s="239" t="s">
        <v>447</v>
      </c>
      <c r="E285" s="240" t="s">
        <v>555</v>
      </c>
      <c r="F285" s="241" t="s">
        <v>556</v>
      </c>
      <c r="G285" s="242" t="s">
        <v>198</v>
      </c>
      <c r="H285" s="243">
        <v>271.25099999999998</v>
      </c>
      <c r="I285" s="244"/>
      <c r="J285" s="245">
        <f>ROUND(I285*H285,2)</f>
        <v>0</v>
      </c>
      <c r="K285" s="241" t="s">
        <v>176</v>
      </c>
      <c r="L285" s="246"/>
      <c r="M285" s="247" t="s">
        <v>1</v>
      </c>
      <c r="N285" s="248" t="s">
        <v>44</v>
      </c>
      <c r="O285" s="59"/>
      <c r="P285" s="182">
        <f>O285*H285</f>
        <v>0</v>
      </c>
      <c r="Q285" s="182">
        <v>1.2999999999999999E-4</v>
      </c>
      <c r="R285" s="182">
        <f>Q285*H285</f>
        <v>3.5262629999999996E-2</v>
      </c>
      <c r="S285" s="182">
        <v>0</v>
      </c>
      <c r="T285" s="183">
        <f>S285*H285</f>
        <v>0</v>
      </c>
      <c r="AR285" s="16" t="s">
        <v>435</v>
      </c>
      <c r="AT285" s="16" t="s">
        <v>447</v>
      </c>
      <c r="AU285" s="16" t="s">
        <v>83</v>
      </c>
      <c r="AY285" s="16" t="s">
        <v>169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6" t="s">
        <v>81</v>
      </c>
      <c r="BK285" s="184">
        <f>ROUND(I285*H285,2)</f>
        <v>0</v>
      </c>
      <c r="BL285" s="16" t="s">
        <v>125</v>
      </c>
      <c r="BM285" s="16" t="s">
        <v>557</v>
      </c>
    </row>
    <row r="286" spans="2:65" s="11" customFormat="1" ht="11.25">
      <c r="B286" s="190"/>
      <c r="C286" s="191"/>
      <c r="D286" s="185" t="s">
        <v>201</v>
      </c>
      <c r="E286" s="191"/>
      <c r="F286" s="193" t="s">
        <v>558</v>
      </c>
      <c r="G286" s="191"/>
      <c r="H286" s="194">
        <v>271.25099999999998</v>
      </c>
      <c r="I286" s="195"/>
      <c r="J286" s="191"/>
      <c r="K286" s="191"/>
      <c r="L286" s="196"/>
      <c r="M286" s="197"/>
      <c r="N286" s="198"/>
      <c r="O286" s="198"/>
      <c r="P286" s="198"/>
      <c r="Q286" s="198"/>
      <c r="R286" s="198"/>
      <c r="S286" s="198"/>
      <c r="T286" s="199"/>
      <c r="AT286" s="200" t="s">
        <v>201</v>
      </c>
      <c r="AU286" s="200" t="s">
        <v>83</v>
      </c>
      <c r="AV286" s="11" t="s">
        <v>83</v>
      </c>
      <c r="AW286" s="11" t="s">
        <v>4</v>
      </c>
      <c r="AX286" s="11" t="s">
        <v>81</v>
      </c>
      <c r="AY286" s="200" t="s">
        <v>169</v>
      </c>
    </row>
    <row r="287" spans="2:65" s="1" customFormat="1" ht="16.5" customHeight="1">
      <c r="B287" s="33"/>
      <c r="C287" s="173" t="s">
        <v>559</v>
      </c>
      <c r="D287" s="173" t="s">
        <v>172</v>
      </c>
      <c r="E287" s="174" t="s">
        <v>560</v>
      </c>
      <c r="F287" s="175" t="s">
        <v>561</v>
      </c>
      <c r="G287" s="176" t="s">
        <v>546</v>
      </c>
      <c r="H287" s="249"/>
      <c r="I287" s="178"/>
      <c r="J287" s="179">
        <f>ROUND(I287*H287,2)</f>
        <v>0</v>
      </c>
      <c r="K287" s="175" t="s">
        <v>176</v>
      </c>
      <c r="L287" s="37"/>
      <c r="M287" s="180" t="s">
        <v>1</v>
      </c>
      <c r="N287" s="181" t="s">
        <v>44</v>
      </c>
      <c r="O287" s="59"/>
      <c r="P287" s="182">
        <f>O287*H287</f>
        <v>0</v>
      </c>
      <c r="Q287" s="182">
        <v>0</v>
      </c>
      <c r="R287" s="182">
        <f>Q287*H287</f>
        <v>0</v>
      </c>
      <c r="S287" s="182">
        <v>0</v>
      </c>
      <c r="T287" s="183">
        <f>S287*H287</f>
        <v>0</v>
      </c>
      <c r="AR287" s="16" t="s">
        <v>125</v>
      </c>
      <c r="AT287" s="16" t="s">
        <v>172</v>
      </c>
      <c r="AU287" s="16" t="s">
        <v>83</v>
      </c>
      <c r="AY287" s="16" t="s">
        <v>169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6" t="s">
        <v>81</v>
      </c>
      <c r="BK287" s="184">
        <f>ROUND(I287*H287,2)</f>
        <v>0</v>
      </c>
      <c r="BL287" s="16" t="s">
        <v>125</v>
      </c>
      <c r="BM287" s="16" t="s">
        <v>562</v>
      </c>
    </row>
    <row r="288" spans="2:65" s="10" customFormat="1" ht="22.9" customHeight="1">
      <c r="B288" s="157"/>
      <c r="C288" s="158"/>
      <c r="D288" s="159" t="s">
        <v>72</v>
      </c>
      <c r="E288" s="171" t="s">
        <v>563</v>
      </c>
      <c r="F288" s="171" t="s">
        <v>564</v>
      </c>
      <c r="G288" s="158"/>
      <c r="H288" s="158"/>
      <c r="I288" s="161"/>
      <c r="J288" s="172">
        <f>BK288</f>
        <v>0</v>
      </c>
      <c r="K288" s="158"/>
      <c r="L288" s="163"/>
      <c r="M288" s="164"/>
      <c r="N288" s="165"/>
      <c r="O288" s="165"/>
      <c r="P288" s="166">
        <f>SUM(P289:P351)</f>
        <v>0</v>
      </c>
      <c r="Q288" s="165"/>
      <c r="R288" s="166">
        <f>SUM(R289:R351)</f>
        <v>3.0350522899999999</v>
      </c>
      <c r="S288" s="165"/>
      <c r="T288" s="167">
        <f>SUM(T289:T351)</f>
        <v>0</v>
      </c>
      <c r="AR288" s="168" t="s">
        <v>83</v>
      </c>
      <c r="AT288" s="169" t="s">
        <v>72</v>
      </c>
      <c r="AU288" s="169" t="s">
        <v>81</v>
      </c>
      <c r="AY288" s="168" t="s">
        <v>169</v>
      </c>
      <c r="BK288" s="170">
        <f>SUM(BK289:BK351)</f>
        <v>0</v>
      </c>
    </row>
    <row r="289" spans="2:65" s="1" customFormat="1" ht="16.5" customHeight="1">
      <c r="B289" s="33"/>
      <c r="C289" s="173" t="s">
        <v>565</v>
      </c>
      <c r="D289" s="173" t="s">
        <v>172</v>
      </c>
      <c r="E289" s="174" t="s">
        <v>566</v>
      </c>
      <c r="F289" s="175" t="s">
        <v>567</v>
      </c>
      <c r="G289" s="176" t="s">
        <v>198</v>
      </c>
      <c r="H289" s="177">
        <v>166.66</v>
      </c>
      <c r="I289" s="178"/>
      <c r="J289" s="179">
        <f>ROUND(I289*H289,2)</f>
        <v>0</v>
      </c>
      <c r="K289" s="175" t="s">
        <v>1</v>
      </c>
      <c r="L289" s="37"/>
      <c r="M289" s="180" t="s">
        <v>1</v>
      </c>
      <c r="N289" s="181" t="s">
        <v>44</v>
      </c>
      <c r="O289" s="59"/>
      <c r="P289" s="182">
        <f>O289*H289</f>
        <v>0</v>
      </c>
      <c r="Q289" s="182">
        <v>2.9999999999999997E-4</v>
      </c>
      <c r="R289" s="182">
        <f>Q289*H289</f>
        <v>4.9997999999999994E-2</v>
      </c>
      <c r="S289" s="182">
        <v>0</v>
      </c>
      <c r="T289" s="183">
        <f>S289*H289</f>
        <v>0</v>
      </c>
      <c r="AR289" s="16" t="s">
        <v>125</v>
      </c>
      <c r="AT289" s="16" t="s">
        <v>172</v>
      </c>
      <c r="AU289" s="16" t="s">
        <v>83</v>
      </c>
      <c r="AY289" s="16" t="s">
        <v>169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6" t="s">
        <v>81</v>
      </c>
      <c r="BK289" s="184">
        <f>ROUND(I289*H289,2)</f>
        <v>0</v>
      </c>
      <c r="BL289" s="16" t="s">
        <v>125</v>
      </c>
      <c r="BM289" s="16" t="s">
        <v>568</v>
      </c>
    </row>
    <row r="290" spans="2:65" s="11" customFormat="1" ht="11.25">
      <c r="B290" s="190"/>
      <c r="C290" s="191"/>
      <c r="D290" s="185" t="s">
        <v>201</v>
      </c>
      <c r="E290" s="192" t="s">
        <v>1</v>
      </c>
      <c r="F290" s="193" t="s">
        <v>569</v>
      </c>
      <c r="G290" s="191"/>
      <c r="H290" s="194">
        <v>166.66</v>
      </c>
      <c r="I290" s="195"/>
      <c r="J290" s="191"/>
      <c r="K290" s="191"/>
      <c r="L290" s="196"/>
      <c r="M290" s="197"/>
      <c r="N290" s="198"/>
      <c r="O290" s="198"/>
      <c r="P290" s="198"/>
      <c r="Q290" s="198"/>
      <c r="R290" s="198"/>
      <c r="S290" s="198"/>
      <c r="T290" s="199"/>
      <c r="AT290" s="200" t="s">
        <v>201</v>
      </c>
      <c r="AU290" s="200" t="s">
        <v>83</v>
      </c>
      <c r="AV290" s="11" t="s">
        <v>83</v>
      </c>
      <c r="AW290" s="11" t="s">
        <v>34</v>
      </c>
      <c r="AX290" s="11" t="s">
        <v>81</v>
      </c>
      <c r="AY290" s="200" t="s">
        <v>169</v>
      </c>
    </row>
    <row r="291" spans="2:65" s="1" customFormat="1" ht="16.5" customHeight="1">
      <c r="B291" s="33"/>
      <c r="C291" s="239" t="s">
        <v>570</v>
      </c>
      <c r="D291" s="239" t="s">
        <v>447</v>
      </c>
      <c r="E291" s="240" t="s">
        <v>571</v>
      </c>
      <c r="F291" s="241" t="s">
        <v>572</v>
      </c>
      <c r="G291" s="242" t="s">
        <v>198</v>
      </c>
      <c r="H291" s="243">
        <v>174.99299999999999</v>
      </c>
      <c r="I291" s="244"/>
      <c r="J291" s="245">
        <f>ROUND(I291*H291,2)</f>
        <v>0</v>
      </c>
      <c r="K291" s="241" t="s">
        <v>176</v>
      </c>
      <c r="L291" s="246"/>
      <c r="M291" s="247" t="s">
        <v>1</v>
      </c>
      <c r="N291" s="248" t="s">
        <v>44</v>
      </c>
      <c r="O291" s="59"/>
      <c r="P291" s="182">
        <f>O291*H291</f>
        <v>0</v>
      </c>
      <c r="Q291" s="182">
        <v>3.5000000000000001E-3</v>
      </c>
      <c r="R291" s="182">
        <f>Q291*H291</f>
        <v>0.61247549999999995</v>
      </c>
      <c r="S291" s="182">
        <v>0</v>
      </c>
      <c r="T291" s="183">
        <f>S291*H291</f>
        <v>0</v>
      </c>
      <c r="AR291" s="16" t="s">
        <v>435</v>
      </c>
      <c r="AT291" s="16" t="s">
        <v>447</v>
      </c>
      <c r="AU291" s="16" t="s">
        <v>83</v>
      </c>
      <c r="AY291" s="16" t="s">
        <v>169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6" t="s">
        <v>81</v>
      </c>
      <c r="BK291" s="184">
        <f>ROUND(I291*H291,2)</f>
        <v>0</v>
      </c>
      <c r="BL291" s="16" t="s">
        <v>125</v>
      </c>
      <c r="BM291" s="16" t="s">
        <v>573</v>
      </c>
    </row>
    <row r="292" spans="2:65" s="11" customFormat="1" ht="11.25">
      <c r="B292" s="190"/>
      <c r="C292" s="191"/>
      <c r="D292" s="185" t="s">
        <v>201</v>
      </c>
      <c r="E292" s="191"/>
      <c r="F292" s="193" t="s">
        <v>574</v>
      </c>
      <c r="G292" s="191"/>
      <c r="H292" s="194">
        <v>174.99299999999999</v>
      </c>
      <c r="I292" s="195"/>
      <c r="J292" s="191"/>
      <c r="K292" s="191"/>
      <c r="L292" s="196"/>
      <c r="M292" s="197"/>
      <c r="N292" s="198"/>
      <c r="O292" s="198"/>
      <c r="P292" s="198"/>
      <c r="Q292" s="198"/>
      <c r="R292" s="198"/>
      <c r="S292" s="198"/>
      <c r="T292" s="199"/>
      <c r="AT292" s="200" t="s">
        <v>201</v>
      </c>
      <c r="AU292" s="200" t="s">
        <v>83</v>
      </c>
      <c r="AV292" s="11" t="s">
        <v>83</v>
      </c>
      <c r="AW292" s="11" t="s">
        <v>4</v>
      </c>
      <c r="AX292" s="11" t="s">
        <v>81</v>
      </c>
      <c r="AY292" s="200" t="s">
        <v>169</v>
      </c>
    </row>
    <row r="293" spans="2:65" s="1" customFormat="1" ht="16.5" customHeight="1">
      <c r="B293" s="33"/>
      <c r="C293" s="173" t="s">
        <v>575</v>
      </c>
      <c r="D293" s="173" t="s">
        <v>172</v>
      </c>
      <c r="E293" s="174" t="s">
        <v>576</v>
      </c>
      <c r="F293" s="175" t="s">
        <v>577</v>
      </c>
      <c r="G293" s="176" t="s">
        <v>198</v>
      </c>
      <c r="H293" s="177">
        <v>166.66</v>
      </c>
      <c r="I293" s="178"/>
      <c r="J293" s="179">
        <f>ROUND(I293*H293,2)</f>
        <v>0</v>
      </c>
      <c r="K293" s="175" t="s">
        <v>1</v>
      </c>
      <c r="L293" s="37"/>
      <c r="M293" s="180" t="s">
        <v>1</v>
      </c>
      <c r="N293" s="181" t="s">
        <v>44</v>
      </c>
      <c r="O293" s="59"/>
      <c r="P293" s="182">
        <f>O293*H293</f>
        <v>0</v>
      </c>
      <c r="Q293" s="182">
        <v>2.9999999999999997E-4</v>
      </c>
      <c r="R293" s="182">
        <f>Q293*H293</f>
        <v>4.9997999999999994E-2</v>
      </c>
      <c r="S293" s="182">
        <v>0</v>
      </c>
      <c r="T293" s="183">
        <f>S293*H293</f>
        <v>0</v>
      </c>
      <c r="AR293" s="16" t="s">
        <v>125</v>
      </c>
      <c r="AT293" s="16" t="s">
        <v>172</v>
      </c>
      <c r="AU293" s="16" t="s">
        <v>83</v>
      </c>
      <c r="AY293" s="16" t="s">
        <v>169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6" t="s">
        <v>81</v>
      </c>
      <c r="BK293" s="184">
        <f>ROUND(I293*H293,2)</f>
        <v>0</v>
      </c>
      <c r="BL293" s="16" t="s">
        <v>125</v>
      </c>
      <c r="BM293" s="16" t="s">
        <v>578</v>
      </c>
    </row>
    <row r="294" spans="2:65" s="1" customFormat="1" ht="16.5" customHeight="1">
      <c r="B294" s="33"/>
      <c r="C294" s="239" t="s">
        <v>579</v>
      </c>
      <c r="D294" s="239" t="s">
        <v>447</v>
      </c>
      <c r="E294" s="240" t="s">
        <v>580</v>
      </c>
      <c r="F294" s="241" t="s">
        <v>581</v>
      </c>
      <c r="G294" s="242" t="s">
        <v>198</v>
      </c>
      <c r="H294" s="243">
        <v>349.98599999999999</v>
      </c>
      <c r="I294" s="244"/>
      <c r="J294" s="245">
        <f>ROUND(I294*H294,2)</f>
        <v>0</v>
      </c>
      <c r="K294" s="241" t="s">
        <v>176</v>
      </c>
      <c r="L294" s="246"/>
      <c r="M294" s="247" t="s">
        <v>1</v>
      </c>
      <c r="N294" s="248" t="s">
        <v>44</v>
      </c>
      <c r="O294" s="59"/>
      <c r="P294" s="182">
        <f>O294*H294</f>
        <v>0</v>
      </c>
      <c r="Q294" s="182">
        <v>4.1999999999999997E-3</v>
      </c>
      <c r="R294" s="182">
        <f>Q294*H294</f>
        <v>1.4699411999999998</v>
      </c>
      <c r="S294" s="182">
        <v>0</v>
      </c>
      <c r="T294" s="183">
        <f>S294*H294</f>
        <v>0</v>
      </c>
      <c r="AR294" s="16" t="s">
        <v>435</v>
      </c>
      <c r="AT294" s="16" t="s">
        <v>447</v>
      </c>
      <c r="AU294" s="16" t="s">
        <v>83</v>
      </c>
      <c r="AY294" s="16" t="s">
        <v>169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6" t="s">
        <v>81</v>
      </c>
      <c r="BK294" s="184">
        <f>ROUND(I294*H294,2)</f>
        <v>0</v>
      </c>
      <c r="BL294" s="16" t="s">
        <v>125</v>
      </c>
      <c r="BM294" s="16" t="s">
        <v>582</v>
      </c>
    </row>
    <row r="295" spans="2:65" s="11" customFormat="1" ht="11.25">
      <c r="B295" s="190"/>
      <c r="C295" s="191"/>
      <c r="D295" s="185" t="s">
        <v>201</v>
      </c>
      <c r="E295" s="192" t="s">
        <v>1</v>
      </c>
      <c r="F295" s="193" t="s">
        <v>583</v>
      </c>
      <c r="G295" s="191"/>
      <c r="H295" s="194">
        <v>349.98599999999999</v>
      </c>
      <c r="I295" s="195"/>
      <c r="J295" s="191"/>
      <c r="K295" s="191"/>
      <c r="L295" s="196"/>
      <c r="M295" s="197"/>
      <c r="N295" s="198"/>
      <c r="O295" s="198"/>
      <c r="P295" s="198"/>
      <c r="Q295" s="198"/>
      <c r="R295" s="198"/>
      <c r="S295" s="198"/>
      <c r="T295" s="199"/>
      <c r="AT295" s="200" t="s">
        <v>201</v>
      </c>
      <c r="AU295" s="200" t="s">
        <v>83</v>
      </c>
      <c r="AV295" s="11" t="s">
        <v>83</v>
      </c>
      <c r="AW295" s="11" t="s">
        <v>34</v>
      </c>
      <c r="AX295" s="11" t="s">
        <v>81</v>
      </c>
      <c r="AY295" s="200" t="s">
        <v>169</v>
      </c>
    </row>
    <row r="296" spans="2:65" s="1" customFormat="1" ht="16.5" customHeight="1">
      <c r="B296" s="33"/>
      <c r="C296" s="173" t="s">
        <v>584</v>
      </c>
      <c r="D296" s="173" t="s">
        <v>172</v>
      </c>
      <c r="E296" s="174" t="s">
        <v>585</v>
      </c>
      <c r="F296" s="175" t="s">
        <v>586</v>
      </c>
      <c r="G296" s="176" t="s">
        <v>198</v>
      </c>
      <c r="H296" s="177">
        <v>72.84</v>
      </c>
      <c r="I296" s="178"/>
      <c r="J296" s="179">
        <f>ROUND(I296*H296,2)</f>
        <v>0</v>
      </c>
      <c r="K296" s="175" t="s">
        <v>176</v>
      </c>
      <c r="L296" s="37"/>
      <c r="M296" s="180" t="s">
        <v>1</v>
      </c>
      <c r="N296" s="181" t="s">
        <v>44</v>
      </c>
      <c r="O296" s="59"/>
      <c r="P296" s="182">
        <f>O296*H296</f>
        <v>0</v>
      </c>
      <c r="Q296" s="182">
        <v>0</v>
      </c>
      <c r="R296" s="182">
        <f>Q296*H296</f>
        <v>0</v>
      </c>
      <c r="S296" s="182">
        <v>0</v>
      </c>
      <c r="T296" s="183">
        <f>S296*H296</f>
        <v>0</v>
      </c>
      <c r="AR296" s="16" t="s">
        <v>125</v>
      </c>
      <c r="AT296" s="16" t="s">
        <v>172</v>
      </c>
      <c r="AU296" s="16" t="s">
        <v>83</v>
      </c>
      <c r="AY296" s="16" t="s">
        <v>169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6" t="s">
        <v>81</v>
      </c>
      <c r="BK296" s="184">
        <f>ROUND(I296*H296,2)</f>
        <v>0</v>
      </c>
      <c r="BL296" s="16" t="s">
        <v>125</v>
      </c>
      <c r="BM296" s="16" t="s">
        <v>587</v>
      </c>
    </row>
    <row r="297" spans="2:65" s="11" customFormat="1" ht="11.25">
      <c r="B297" s="190"/>
      <c r="C297" s="191"/>
      <c r="D297" s="185" t="s">
        <v>201</v>
      </c>
      <c r="E297" s="192" t="s">
        <v>1</v>
      </c>
      <c r="F297" s="193" t="s">
        <v>588</v>
      </c>
      <c r="G297" s="191"/>
      <c r="H297" s="194">
        <v>63.32</v>
      </c>
      <c r="I297" s="195"/>
      <c r="J297" s="191"/>
      <c r="K297" s="191"/>
      <c r="L297" s="196"/>
      <c r="M297" s="197"/>
      <c r="N297" s="198"/>
      <c r="O297" s="198"/>
      <c r="P297" s="198"/>
      <c r="Q297" s="198"/>
      <c r="R297" s="198"/>
      <c r="S297" s="198"/>
      <c r="T297" s="199"/>
      <c r="AT297" s="200" t="s">
        <v>201</v>
      </c>
      <c r="AU297" s="200" t="s">
        <v>83</v>
      </c>
      <c r="AV297" s="11" t="s">
        <v>83</v>
      </c>
      <c r="AW297" s="11" t="s">
        <v>34</v>
      </c>
      <c r="AX297" s="11" t="s">
        <v>73</v>
      </c>
      <c r="AY297" s="200" t="s">
        <v>169</v>
      </c>
    </row>
    <row r="298" spans="2:65" s="11" customFormat="1" ht="11.25">
      <c r="B298" s="190"/>
      <c r="C298" s="191"/>
      <c r="D298" s="185" t="s">
        <v>201</v>
      </c>
      <c r="E298" s="192" t="s">
        <v>1</v>
      </c>
      <c r="F298" s="193" t="s">
        <v>589</v>
      </c>
      <c r="G298" s="191"/>
      <c r="H298" s="194">
        <v>9.52</v>
      </c>
      <c r="I298" s="195"/>
      <c r="J298" s="191"/>
      <c r="K298" s="191"/>
      <c r="L298" s="196"/>
      <c r="M298" s="197"/>
      <c r="N298" s="198"/>
      <c r="O298" s="198"/>
      <c r="P298" s="198"/>
      <c r="Q298" s="198"/>
      <c r="R298" s="198"/>
      <c r="S298" s="198"/>
      <c r="T298" s="199"/>
      <c r="AT298" s="200" t="s">
        <v>201</v>
      </c>
      <c r="AU298" s="200" t="s">
        <v>83</v>
      </c>
      <c r="AV298" s="11" t="s">
        <v>83</v>
      </c>
      <c r="AW298" s="11" t="s">
        <v>34</v>
      </c>
      <c r="AX298" s="11" t="s">
        <v>73</v>
      </c>
      <c r="AY298" s="200" t="s">
        <v>169</v>
      </c>
    </row>
    <row r="299" spans="2:65" s="12" customFormat="1" ht="11.25">
      <c r="B299" s="201"/>
      <c r="C299" s="202"/>
      <c r="D299" s="185" t="s">
        <v>201</v>
      </c>
      <c r="E299" s="203" t="s">
        <v>1</v>
      </c>
      <c r="F299" s="204" t="s">
        <v>212</v>
      </c>
      <c r="G299" s="202"/>
      <c r="H299" s="205">
        <v>72.84</v>
      </c>
      <c r="I299" s="206"/>
      <c r="J299" s="202"/>
      <c r="K299" s="202"/>
      <c r="L299" s="207"/>
      <c r="M299" s="208"/>
      <c r="N299" s="209"/>
      <c r="O299" s="209"/>
      <c r="P299" s="209"/>
      <c r="Q299" s="209"/>
      <c r="R299" s="209"/>
      <c r="S299" s="209"/>
      <c r="T299" s="210"/>
      <c r="AT299" s="211" t="s">
        <v>201</v>
      </c>
      <c r="AU299" s="211" t="s">
        <v>83</v>
      </c>
      <c r="AV299" s="12" t="s">
        <v>199</v>
      </c>
      <c r="AW299" s="12" t="s">
        <v>34</v>
      </c>
      <c r="AX299" s="12" t="s">
        <v>81</v>
      </c>
      <c r="AY299" s="211" t="s">
        <v>169</v>
      </c>
    </row>
    <row r="300" spans="2:65" s="1" customFormat="1" ht="16.5" customHeight="1">
      <c r="B300" s="33"/>
      <c r="C300" s="239" t="s">
        <v>590</v>
      </c>
      <c r="D300" s="239" t="s">
        <v>447</v>
      </c>
      <c r="E300" s="240" t="s">
        <v>591</v>
      </c>
      <c r="F300" s="241" t="s">
        <v>592</v>
      </c>
      <c r="G300" s="242" t="s">
        <v>198</v>
      </c>
      <c r="H300" s="243">
        <v>9.9960000000000004</v>
      </c>
      <c r="I300" s="244"/>
      <c r="J300" s="245">
        <f>ROUND(I300*H300,2)</f>
        <v>0</v>
      </c>
      <c r="K300" s="241" t="s">
        <v>1</v>
      </c>
      <c r="L300" s="246"/>
      <c r="M300" s="247" t="s">
        <v>1</v>
      </c>
      <c r="N300" s="248" t="s">
        <v>44</v>
      </c>
      <c r="O300" s="59"/>
      <c r="P300" s="182">
        <f>O300*H300</f>
        <v>0</v>
      </c>
      <c r="Q300" s="182">
        <v>3.0000000000000001E-3</v>
      </c>
      <c r="R300" s="182">
        <f>Q300*H300</f>
        <v>2.9988000000000001E-2</v>
      </c>
      <c r="S300" s="182">
        <v>0</v>
      </c>
      <c r="T300" s="183">
        <f>S300*H300</f>
        <v>0</v>
      </c>
      <c r="AR300" s="16" t="s">
        <v>435</v>
      </c>
      <c r="AT300" s="16" t="s">
        <v>447</v>
      </c>
      <c r="AU300" s="16" t="s">
        <v>83</v>
      </c>
      <c r="AY300" s="16" t="s">
        <v>169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6" t="s">
        <v>81</v>
      </c>
      <c r="BK300" s="184">
        <f>ROUND(I300*H300,2)</f>
        <v>0</v>
      </c>
      <c r="BL300" s="16" t="s">
        <v>125</v>
      </c>
      <c r="BM300" s="16" t="s">
        <v>593</v>
      </c>
    </row>
    <row r="301" spans="2:65" s="11" customFormat="1" ht="11.25">
      <c r="B301" s="190"/>
      <c r="C301" s="191"/>
      <c r="D301" s="185" t="s">
        <v>201</v>
      </c>
      <c r="E301" s="191"/>
      <c r="F301" s="193" t="s">
        <v>594</v>
      </c>
      <c r="G301" s="191"/>
      <c r="H301" s="194">
        <v>9.9960000000000004</v>
      </c>
      <c r="I301" s="195"/>
      <c r="J301" s="191"/>
      <c r="K301" s="191"/>
      <c r="L301" s="196"/>
      <c r="M301" s="197"/>
      <c r="N301" s="198"/>
      <c r="O301" s="198"/>
      <c r="P301" s="198"/>
      <c r="Q301" s="198"/>
      <c r="R301" s="198"/>
      <c r="S301" s="198"/>
      <c r="T301" s="199"/>
      <c r="AT301" s="200" t="s">
        <v>201</v>
      </c>
      <c r="AU301" s="200" t="s">
        <v>83</v>
      </c>
      <c r="AV301" s="11" t="s">
        <v>83</v>
      </c>
      <c r="AW301" s="11" t="s">
        <v>4</v>
      </c>
      <c r="AX301" s="11" t="s">
        <v>81</v>
      </c>
      <c r="AY301" s="200" t="s">
        <v>169</v>
      </c>
    </row>
    <row r="302" spans="2:65" s="1" customFormat="1" ht="16.5" customHeight="1">
      <c r="B302" s="33"/>
      <c r="C302" s="239" t="s">
        <v>595</v>
      </c>
      <c r="D302" s="239" t="s">
        <v>447</v>
      </c>
      <c r="E302" s="240" t="s">
        <v>596</v>
      </c>
      <c r="F302" s="241" t="s">
        <v>597</v>
      </c>
      <c r="G302" s="242" t="s">
        <v>198</v>
      </c>
      <c r="H302" s="243">
        <v>66.486000000000004</v>
      </c>
      <c r="I302" s="244"/>
      <c r="J302" s="245">
        <f>ROUND(I302*H302,2)</f>
        <v>0</v>
      </c>
      <c r="K302" s="241" t="s">
        <v>1</v>
      </c>
      <c r="L302" s="246"/>
      <c r="M302" s="247" t="s">
        <v>1</v>
      </c>
      <c r="N302" s="248" t="s">
        <v>44</v>
      </c>
      <c r="O302" s="59"/>
      <c r="P302" s="182">
        <f>O302*H302</f>
        <v>0</v>
      </c>
      <c r="Q302" s="182">
        <v>3.0000000000000001E-3</v>
      </c>
      <c r="R302" s="182">
        <f>Q302*H302</f>
        <v>0.19945800000000002</v>
      </c>
      <c r="S302" s="182">
        <v>0</v>
      </c>
      <c r="T302" s="183">
        <f>S302*H302</f>
        <v>0</v>
      </c>
      <c r="AR302" s="16" t="s">
        <v>435</v>
      </c>
      <c r="AT302" s="16" t="s">
        <v>447</v>
      </c>
      <c r="AU302" s="16" t="s">
        <v>83</v>
      </c>
      <c r="AY302" s="16" t="s">
        <v>169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6" t="s">
        <v>81</v>
      </c>
      <c r="BK302" s="184">
        <f>ROUND(I302*H302,2)</f>
        <v>0</v>
      </c>
      <c r="BL302" s="16" t="s">
        <v>125</v>
      </c>
      <c r="BM302" s="16" t="s">
        <v>598</v>
      </c>
    </row>
    <row r="303" spans="2:65" s="11" customFormat="1" ht="11.25">
      <c r="B303" s="190"/>
      <c r="C303" s="191"/>
      <c r="D303" s="185" t="s">
        <v>201</v>
      </c>
      <c r="E303" s="191"/>
      <c r="F303" s="193" t="s">
        <v>599</v>
      </c>
      <c r="G303" s="191"/>
      <c r="H303" s="194">
        <v>66.486000000000004</v>
      </c>
      <c r="I303" s="195"/>
      <c r="J303" s="191"/>
      <c r="K303" s="191"/>
      <c r="L303" s="196"/>
      <c r="M303" s="197"/>
      <c r="N303" s="198"/>
      <c r="O303" s="198"/>
      <c r="P303" s="198"/>
      <c r="Q303" s="198"/>
      <c r="R303" s="198"/>
      <c r="S303" s="198"/>
      <c r="T303" s="199"/>
      <c r="AT303" s="200" t="s">
        <v>201</v>
      </c>
      <c r="AU303" s="200" t="s">
        <v>83</v>
      </c>
      <c r="AV303" s="11" t="s">
        <v>83</v>
      </c>
      <c r="AW303" s="11" t="s">
        <v>4</v>
      </c>
      <c r="AX303" s="11" t="s">
        <v>81</v>
      </c>
      <c r="AY303" s="200" t="s">
        <v>169</v>
      </c>
    </row>
    <row r="304" spans="2:65" s="1" customFormat="1" ht="16.5" customHeight="1">
      <c r="B304" s="33"/>
      <c r="C304" s="173" t="s">
        <v>600</v>
      </c>
      <c r="D304" s="173" t="s">
        <v>172</v>
      </c>
      <c r="E304" s="174" t="s">
        <v>601</v>
      </c>
      <c r="F304" s="175" t="s">
        <v>602</v>
      </c>
      <c r="G304" s="176" t="s">
        <v>301</v>
      </c>
      <c r="H304" s="177">
        <v>138.1</v>
      </c>
      <c r="I304" s="178"/>
      <c r="J304" s="179">
        <f>ROUND(I304*H304,2)</f>
        <v>0</v>
      </c>
      <c r="K304" s="175" t="s">
        <v>176</v>
      </c>
      <c r="L304" s="37"/>
      <c r="M304" s="180" t="s">
        <v>1</v>
      </c>
      <c r="N304" s="181" t="s">
        <v>44</v>
      </c>
      <c r="O304" s="59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AR304" s="16" t="s">
        <v>125</v>
      </c>
      <c r="AT304" s="16" t="s">
        <v>172</v>
      </c>
      <c r="AU304" s="16" t="s">
        <v>83</v>
      </c>
      <c r="AY304" s="16" t="s">
        <v>169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6" t="s">
        <v>81</v>
      </c>
      <c r="BK304" s="184">
        <f>ROUND(I304*H304,2)</f>
        <v>0</v>
      </c>
      <c r="BL304" s="16" t="s">
        <v>125</v>
      </c>
      <c r="BM304" s="16" t="s">
        <v>603</v>
      </c>
    </row>
    <row r="305" spans="2:65" s="11" customFormat="1" ht="11.25">
      <c r="B305" s="190"/>
      <c r="C305" s="191"/>
      <c r="D305" s="185" t="s">
        <v>201</v>
      </c>
      <c r="E305" s="192" t="s">
        <v>1</v>
      </c>
      <c r="F305" s="193" t="s">
        <v>604</v>
      </c>
      <c r="G305" s="191"/>
      <c r="H305" s="194">
        <v>11.6</v>
      </c>
      <c r="I305" s="195"/>
      <c r="J305" s="191"/>
      <c r="K305" s="191"/>
      <c r="L305" s="196"/>
      <c r="M305" s="197"/>
      <c r="N305" s="198"/>
      <c r="O305" s="198"/>
      <c r="P305" s="198"/>
      <c r="Q305" s="198"/>
      <c r="R305" s="198"/>
      <c r="S305" s="198"/>
      <c r="T305" s="199"/>
      <c r="AT305" s="200" t="s">
        <v>201</v>
      </c>
      <c r="AU305" s="200" t="s">
        <v>83</v>
      </c>
      <c r="AV305" s="11" t="s">
        <v>83</v>
      </c>
      <c r="AW305" s="11" t="s">
        <v>34</v>
      </c>
      <c r="AX305" s="11" t="s">
        <v>73</v>
      </c>
      <c r="AY305" s="200" t="s">
        <v>169</v>
      </c>
    </row>
    <row r="306" spans="2:65" s="11" customFormat="1" ht="11.25">
      <c r="B306" s="190"/>
      <c r="C306" s="191"/>
      <c r="D306" s="185" t="s">
        <v>201</v>
      </c>
      <c r="E306" s="192" t="s">
        <v>1</v>
      </c>
      <c r="F306" s="193" t="s">
        <v>605</v>
      </c>
      <c r="G306" s="191"/>
      <c r="H306" s="194">
        <v>30.5</v>
      </c>
      <c r="I306" s="195"/>
      <c r="J306" s="191"/>
      <c r="K306" s="191"/>
      <c r="L306" s="196"/>
      <c r="M306" s="197"/>
      <c r="N306" s="198"/>
      <c r="O306" s="198"/>
      <c r="P306" s="198"/>
      <c r="Q306" s="198"/>
      <c r="R306" s="198"/>
      <c r="S306" s="198"/>
      <c r="T306" s="199"/>
      <c r="AT306" s="200" t="s">
        <v>201</v>
      </c>
      <c r="AU306" s="200" t="s">
        <v>83</v>
      </c>
      <c r="AV306" s="11" t="s">
        <v>83</v>
      </c>
      <c r="AW306" s="11" t="s">
        <v>34</v>
      </c>
      <c r="AX306" s="11" t="s">
        <v>73</v>
      </c>
      <c r="AY306" s="200" t="s">
        <v>169</v>
      </c>
    </row>
    <row r="307" spans="2:65" s="11" customFormat="1" ht="11.25">
      <c r="B307" s="190"/>
      <c r="C307" s="191"/>
      <c r="D307" s="185" t="s">
        <v>201</v>
      </c>
      <c r="E307" s="192" t="s">
        <v>1</v>
      </c>
      <c r="F307" s="193" t="s">
        <v>606</v>
      </c>
      <c r="G307" s="191"/>
      <c r="H307" s="194">
        <v>17.399999999999999</v>
      </c>
      <c r="I307" s="195"/>
      <c r="J307" s="191"/>
      <c r="K307" s="191"/>
      <c r="L307" s="196"/>
      <c r="M307" s="197"/>
      <c r="N307" s="198"/>
      <c r="O307" s="198"/>
      <c r="P307" s="198"/>
      <c r="Q307" s="198"/>
      <c r="R307" s="198"/>
      <c r="S307" s="198"/>
      <c r="T307" s="199"/>
      <c r="AT307" s="200" t="s">
        <v>201</v>
      </c>
      <c r="AU307" s="200" t="s">
        <v>83</v>
      </c>
      <c r="AV307" s="11" t="s">
        <v>83</v>
      </c>
      <c r="AW307" s="11" t="s">
        <v>34</v>
      </c>
      <c r="AX307" s="11" t="s">
        <v>73</v>
      </c>
      <c r="AY307" s="200" t="s">
        <v>169</v>
      </c>
    </row>
    <row r="308" spans="2:65" s="11" customFormat="1" ht="11.25">
      <c r="B308" s="190"/>
      <c r="C308" s="191"/>
      <c r="D308" s="185" t="s">
        <v>201</v>
      </c>
      <c r="E308" s="192" t="s">
        <v>1</v>
      </c>
      <c r="F308" s="193" t="s">
        <v>607</v>
      </c>
      <c r="G308" s="191"/>
      <c r="H308" s="194">
        <v>14.8</v>
      </c>
      <c r="I308" s="195"/>
      <c r="J308" s="191"/>
      <c r="K308" s="191"/>
      <c r="L308" s="196"/>
      <c r="M308" s="197"/>
      <c r="N308" s="198"/>
      <c r="O308" s="198"/>
      <c r="P308" s="198"/>
      <c r="Q308" s="198"/>
      <c r="R308" s="198"/>
      <c r="S308" s="198"/>
      <c r="T308" s="199"/>
      <c r="AT308" s="200" t="s">
        <v>201</v>
      </c>
      <c r="AU308" s="200" t="s">
        <v>83</v>
      </c>
      <c r="AV308" s="11" t="s">
        <v>83</v>
      </c>
      <c r="AW308" s="11" t="s">
        <v>34</v>
      </c>
      <c r="AX308" s="11" t="s">
        <v>73</v>
      </c>
      <c r="AY308" s="200" t="s">
        <v>169</v>
      </c>
    </row>
    <row r="309" spans="2:65" s="11" customFormat="1" ht="11.25">
      <c r="B309" s="190"/>
      <c r="C309" s="191"/>
      <c r="D309" s="185" t="s">
        <v>201</v>
      </c>
      <c r="E309" s="192" t="s">
        <v>1</v>
      </c>
      <c r="F309" s="193" t="s">
        <v>608</v>
      </c>
      <c r="G309" s="191"/>
      <c r="H309" s="194">
        <v>13.2</v>
      </c>
      <c r="I309" s="195"/>
      <c r="J309" s="191"/>
      <c r="K309" s="191"/>
      <c r="L309" s="196"/>
      <c r="M309" s="197"/>
      <c r="N309" s="198"/>
      <c r="O309" s="198"/>
      <c r="P309" s="198"/>
      <c r="Q309" s="198"/>
      <c r="R309" s="198"/>
      <c r="S309" s="198"/>
      <c r="T309" s="199"/>
      <c r="AT309" s="200" t="s">
        <v>201</v>
      </c>
      <c r="AU309" s="200" t="s">
        <v>83</v>
      </c>
      <c r="AV309" s="11" t="s">
        <v>83</v>
      </c>
      <c r="AW309" s="11" t="s">
        <v>34</v>
      </c>
      <c r="AX309" s="11" t="s">
        <v>73</v>
      </c>
      <c r="AY309" s="200" t="s">
        <v>169</v>
      </c>
    </row>
    <row r="310" spans="2:65" s="11" customFormat="1" ht="11.25">
      <c r="B310" s="190"/>
      <c r="C310" s="191"/>
      <c r="D310" s="185" t="s">
        <v>201</v>
      </c>
      <c r="E310" s="192" t="s">
        <v>1</v>
      </c>
      <c r="F310" s="193" t="s">
        <v>609</v>
      </c>
      <c r="G310" s="191"/>
      <c r="H310" s="194">
        <v>10.8</v>
      </c>
      <c r="I310" s="195"/>
      <c r="J310" s="191"/>
      <c r="K310" s="191"/>
      <c r="L310" s="196"/>
      <c r="M310" s="197"/>
      <c r="N310" s="198"/>
      <c r="O310" s="198"/>
      <c r="P310" s="198"/>
      <c r="Q310" s="198"/>
      <c r="R310" s="198"/>
      <c r="S310" s="198"/>
      <c r="T310" s="199"/>
      <c r="AT310" s="200" t="s">
        <v>201</v>
      </c>
      <c r="AU310" s="200" t="s">
        <v>83</v>
      </c>
      <c r="AV310" s="11" t="s">
        <v>83</v>
      </c>
      <c r="AW310" s="11" t="s">
        <v>34</v>
      </c>
      <c r="AX310" s="11" t="s">
        <v>73</v>
      </c>
      <c r="AY310" s="200" t="s">
        <v>169</v>
      </c>
    </row>
    <row r="311" spans="2:65" s="14" customFormat="1" ht="11.25">
      <c r="B311" s="228"/>
      <c r="C311" s="229"/>
      <c r="D311" s="185" t="s">
        <v>201</v>
      </c>
      <c r="E311" s="230" t="s">
        <v>1</v>
      </c>
      <c r="F311" s="231" t="s">
        <v>371</v>
      </c>
      <c r="G311" s="229"/>
      <c r="H311" s="232">
        <v>98.3</v>
      </c>
      <c r="I311" s="233"/>
      <c r="J311" s="229"/>
      <c r="K311" s="229"/>
      <c r="L311" s="234"/>
      <c r="M311" s="235"/>
      <c r="N311" s="236"/>
      <c r="O311" s="236"/>
      <c r="P311" s="236"/>
      <c r="Q311" s="236"/>
      <c r="R311" s="236"/>
      <c r="S311" s="236"/>
      <c r="T311" s="237"/>
      <c r="AT311" s="238" t="s">
        <v>201</v>
      </c>
      <c r="AU311" s="238" t="s">
        <v>83</v>
      </c>
      <c r="AV311" s="14" t="s">
        <v>184</v>
      </c>
      <c r="AW311" s="14" t="s">
        <v>34</v>
      </c>
      <c r="AX311" s="14" t="s">
        <v>73</v>
      </c>
      <c r="AY311" s="238" t="s">
        <v>169</v>
      </c>
    </row>
    <row r="312" spans="2:65" s="11" customFormat="1" ht="11.25">
      <c r="B312" s="190"/>
      <c r="C312" s="191"/>
      <c r="D312" s="185" t="s">
        <v>201</v>
      </c>
      <c r="E312" s="192" t="s">
        <v>1</v>
      </c>
      <c r="F312" s="193" t="s">
        <v>610</v>
      </c>
      <c r="G312" s="191"/>
      <c r="H312" s="194">
        <v>39.799999999999997</v>
      </c>
      <c r="I312" s="195"/>
      <c r="J312" s="191"/>
      <c r="K312" s="191"/>
      <c r="L312" s="196"/>
      <c r="M312" s="197"/>
      <c r="N312" s="198"/>
      <c r="O312" s="198"/>
      <c r="P312" s="198"/>
      <c r="Q312" s="198"/>
      <c r="R312" s="198"/>
      <c r="S312" s="198"/>
      <c r="T312" s="199"/>
      <c r="AT312" s="200" t="s">
        <v>201</v>
      </c>
      <c r="AU312" s="200" t="s">
        <v>83</v>
      </c>
      <c r="AV312" s="11" t="s">
        <v>83</v>
      </c>
      <c r="AW312" s="11" t="s">
        <v>34</v>
      </c>
      <c r="AX312" s="11" t="s">
        <v>73</v>
      </c>
      <c r="AY312" s="200" t="s">
        <v>169</v>
      </c>
    </row>
    <row r="313" spans="2:65" s="14" customFormat="1" ht="11.25">
      <c r="B313" s="228"/>
      <c r="C313" s="229"/>
      <c r="D313" s="185" t="s">
        <v>201</v>
      </c>
      <c r="E313" s="230" t="s">
        <v>1</v>
      </c>
      <c r="F313" s="231" t="s">
        <v>371</v>
      </c>
      <c r="G313" s="229"/>
      <c r="H313" s="232">
        <v>39.799999999999997</v>
      </c>
      <c r="I313" s="233"/>
      <c r="J313" s="229"/>
      <c r="K313" s="229"/>
      <c r="L313" s="234"/>
      <c r="M313" s="235"/>
      <c r="N313" s="236"/>
      <c r="O313" s="236"/>
      <c r="P313" s="236"/>
      <c r="Q313" s="236"/>
      <c r="R313" s="236"/>
      <c r="S313" s="236"/>
      <c r="T313" s="237"/>
      <c r="AT313" s="238" t="s">
        <v>201</v>
      </c>
      <c r="AU313" s="238" t="s">
        <v>83</v>
      </c>
      <c r="AV313" s="14" t="s">
        <v>184</v>
      </c>
      <c r="AW313" s="14" t="s">
        <v>34</v>
      </c>
      <c r="AX313" s="14" t="s">
        <v>73</v>
      </c>
      <c r="AY313" s="238" t="s">
        <v>169</v>
      </c>
    </row>
    <row r="314" spans="2:65" s="12" customFormat="1" ht="11.25">
      <c r="B314" s="201"/>
      <c r="C314" s="202"/>
      <c r="D314" s="185" t="s">
        <v>201</v>
      </c>
      <c r="E314" s="203" t="s">
        <v>1</v>
      </c>
      <c r="F314" s="204" t="s">
        <v>212</v>
      </c>
      <c r="G314" s="202"/>
      <c r="H314" s="205">
        <v>138.1</v>
      </c>
      <c r="I314" s="206"/>
      <c r="J314" s="202"/>
      <c r="K314" s="202"/>
      <c r="L314" s="207"/>
      <c r="M314" s="208"/>
      <c r="N314" s="209"/>
      <c r="O314" s="209"/>
      <c r="P314" s="209"/>
      <c r="Q314" s="209"/>
      <c r="R314" s="209"/>
      <c r="S314" s="209"/>
      <c r="T314" s="210"/>
      <c r="AT314" s="211" t="s">
        <v>201</v>
      </c>
      <c r="AU314" s="211" t="s">
        <v>83</v>
      </c>
      <c r="AV314" s="12" t="s">
        <v>199</v>
      </c>
      <c r="AW314" s="12" t="s">
        <v>34</v>
      </c>
      <c r="AX314" s="12" t="s">
        <v>81</v>
      </c>
      <c r="AY314" s="211" t="s">
        <v>169</v>
      </c>
    </row>
    <row r="315" spans="2:65" s="1" customFormat="1" ht="16.5" customHeight="1">
      <c r="B315" s="33"/>
      <c r="C315" s="239" t="s">
        <v>611</v>
      </c>
      <c r="D315" s="239" t="s">
        <v>447</v>
      </c>
      <c r="E315" s="240" t="s">
        <v>612</v>
      </c>
      <c r="F315" s="241" t="s">
        <v>613</v>
      </c>
      <c r="G315" s="242" t="s">
        <v>198</v>
      </c>
      <c r="H315" s="243">
        <v>6.2690000000000001</v>
      </c>
      <c r="I315" s="244"/>
      <c r="J315" s="245">
        <f>ROUND(I315*H315,2)</f>
        <v>0</v>
      </c>
      <c r="K315" s="241" t="s">
        <v>1</v>
      </c>
      <c r="L315" s="246"/>
      <c r="M315" s="247" t="s">
        <v>1</v>
      </c>
      <c r="N315" s="248" t="s">
        <v>44</v>
      </c>
      <c r="O315" s="59"/>
      <c r="P315" s="182">
        <f>O315*H315</f>
        <v>0</v>
      </c>
      <c r="Q315" s="182">
        <v>5.9999999999999995E-4</v>
      </c>
      <c r="R315" s="182">
        <f>Q315*H315</f>
        <v>3.7613999999999998E-3</v>
      </c>
      <c r="S315" s="182">
        <v>0</v>
      </c>
      <c r="T315" s="183">
        <f>S315*H315</f>
        <v>0</v>
      </c>
      <c r="AR315" s="16" t="s">
        <v>435</v>
      </c>
      <c r="AT315" s="16" t="s">
        <v>447</v>
      </c>
      <c r="AU315" s="16" t="s">
        <v>83</v>
      </c>
      <c r="AY315" s="16" t="s">
        <v>169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6" t="s">
        <v>81</v>
      </c>
      <c r="BK315" s="184">
        <f>ROUND(I315*H315,2)</f>
        <v>0</v>
      </c>
      <c r="BL315" s="16" t="s">
        <v>125</v>
      </c>
      <c r="BM315" s="16" t="s">
        <v>614</v>
      </c>
    </row>
    <row r="316" spans="2:65" s="11" customFormat="1" ht="11.25">
      <c r="B316" s="190"/>
      <c r="C316" s="191"/>
      <c r="D316" s="185" t="s">
        <v>201</v>
      </c>
      <c r="E316" s="192" t="s">
        <v>1</v>
      </c>
      <c r="F316" s="193" t="s">
        <v>615</v>
      </c>
      <c r="G316" s="191"/>
      <c r="H316" s="194">
        <v>6.2690000000000001</v>
      </c>
      <c r="I316" s="195"/>
      <c r="J316" s="191"/>
      <c r="K316" s="191"/>
      <c r="L316" s="196"/>
      <c r="M316" s="197"/>
      <c r="N316" s="198"/>
      <c r="O316" s="198"/>
      <c r="P316" s="198"/>
      <c r="Q316" s="198"/>
      <c r="R316" s="198"/>
      <c r="S316" s="198"/>
      <c r="T316" s="199"/>
      <c r="AT316" s="200" t="s">
        <v>201</v>
      </c>
      <c r="AU316" s="200" t="s">
        <v>83</v>
      </c>
      <c r="AV316" s="11" t="s">
        <v>83</v>
      </c>
      <c r="AW316" s="11" t="s">
        <v>34</v>
      </c>
      <c r="AX316" s="11" t="s">
        <v>81</v>
      </c>
      <c r="AY316" s="200" t="s">
        <v>169</v>
      </c>
    </row>
    <row r="317" spans="2:65" s="1" customFormat="1" ht="16.5" customHeight="1">
      <c r="B317" s="33"/>
      <c r="C317" s="239" t="s">
        <v>616</v>
      </c>
      <c r="D317" s="239" t="s">
        <v>447</v>
      </c>
      <c r="E317" s="240" t="s">
        <v>617</v>
      </c>
      <c r="F317" s="241" t="s">
        <v>618</v>
      </c>
      <c r="G317" s="242" t="s">
        <v>198</v>
      </c>
      <c r="H317" s="243">
        <v>6.1929999999999996</v>
      </c>
      <c r="I317" s="244"/>
      <c r="J317" s="245">
        <f>ROUND(I317*H317,2)</f>
        <v>0</v>
      </c>
      <c r="K317" s="241" t="s">
        <v>1</v>
      </c>
      <c r="L317" s="246"/>
      <c r="M317" s="247" t="s">
        <v>1</v>
      </c>
      <c r="N317" s="248" t="s">
        <v>44</v>
      </c>
      <c r="O317" s="59"/>
      <c r="P317" s="182">
        <f>O317*H317</f>
        <v>0</v>
      </c>
      <c r="Q317" s="182">
        <v>5.0000000000000001E-4</v>
      </c>
      <c r="R317" s="182">
        <f>Q317*H317</f>
        <v>3.0964999999999999E-3</v>
      </c>
      <c r="S317" s="182">
        <v>0</v>
      </c>
      <c r="T317" s="183">
        <f>S317*H317</f>
        <v>0</v>
      </c>
      <c r="AR317" s="16" t="s">
        <v>435</v>
      </c>
      <c r="AT317" s="16" t="s">
        <v>447</v>
      </c>
      <c r="AU317" s="16" t="s">
        <v>83</v>
      </c>
      <c r="AY317" s="16" t="s">
        <v>169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6" t="s">
        <v>81</v>
      </c>
      <c r="BK317" s="184">
        <f>ROUND(I317*H317,2)</f>
        <v>0</v>
      </c>
      <c r="BL317" s="16" t="s">
        <v>125</v>
      </c>
      <c r="BM317" s="16" t="s">
        <v>619</v>
      </c>
    </row>
    <row r="318" spans="2:65" s="11" customFormat="1" ht="11.25">
      <c r="B318" s="190"/>
      <c r="C318" s="191"/>
      <c r="D318" s="185" t="s">
        <v>201</v>
      </c>
      <c r="E318" s="192" t="s">
        <v>1</v>
      </c>
      <c r="F318" s="193" t="s">
        <v>620</v>
      </c>
      <c r="G318" s="191"/>
      <c r="H318" s="194">
        <v>6.1929999999999996</v>
      </c>
      <c r="I318" s="195"/>
      <c r="J318" s="191"/>
      <c r="K318" s="191"/>
      <c r="L318" s="196"/>
      <c r="M318" s="197"/>
      <c r="N318" s="198"/>
      <c r="O318" s="198"/>
      <c r="P318" s="198"/>
      <c r="Q318" s="198"/>
      <c r="R318" s="198"/>
      <c r="S318" s="198"/>
      <c r="T318" s="199"/>
      <c r="AT318" s="200" t="s">
        <v>201</v>
      </c>
      <c r="AU318" s="200" t="s">
        <v>83</v>
      </c>
      <c r="AV318" s="11" t="s">
        <v>83</v>
      </c>
      <c r="AW318" s="11" t="s">
        <v>34</v>
      </c>
      <c r="AX318" s="11" t="s">
        <v>81</v>
      </c>
      <c r="AY318" s="200" t="s">
        <v>169</v>
      </c>
    </row>
    <row r="319" spans="2:65" s="1" customFormat="1" ht="16.5" customHeight="1">
      <c r="B319" s="33"/>
      <c r="C319" s="173" t="s">
        <v>621</v>
      </c>
      <c r="D319" s="173" t="s">
        <v>172</v>
      </c>
      <c r="E319" s="174" t="s">
        <v>622</v>
      </c>
      <c r="F319" s="175" t="s">
        <v>623</v>
      </c>
      <c r="G319" s="176" t="s">
        <v>198</v>
      </c>
      <c r="H319" s="177">
        <v>26.01</v>
      </c>
      <c r="I319" s="178"/>
      <c r="J319" s="179">
        <f>ROUND(I319*H319,2)</f>
        <v>0</v>
      </c>
      <c r="K319" s="175" t="s">
        <v>176</v>
      </c>
      <c r="L319" s="37"/>
      <c r="M319" s="180" t="s">
        <v>1</v>
      </c>
      <c r="N319" s="181" t="s">
        <v>44</v>
      </c>
      <c r="O319" s="59"/>
      <c r="P319" s="182">
        <f>O319*H319</f>
        <v>0</v>
      </c>
      <c r="Q319" s="182">
        <v>6.0000000000000001E-3</v>
      </c>
      <c r="R319" s="182">
        <f>Q319*H319</f>
        <v>0.15606</v>
      </c>
      <c r="S319" s="182">
        <v>0</v>
      </c>
      <c r="T319" s="183">
        <f>S319*H319</f>
        <v>0</v>
      </c>
      <c r="AR319" s="16" t="s">
        <v>125</v>
      </c>
      <c r="AT319" s="16" t="s">
        <v>172</v>
      </c>
      <c r="AU319" s="16" t="s">
        <v>83</v>
      </c>
      <c r="AY319" s="16" t="s">
        <v>169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6" t="s">
        <v>81</v>
      </c>
      <c r="BK319" s="184">
        <f>ROUND(I319*H319,2)</f>
        <v>0</v>
      </c>
      <c r="BL319" s="16" t="s">
        <v>125</v>
      </c>
      <c r="BM319" s="16" t="s">
        <v>624</v>
      </c>
    </row>
    <row r="320" spans="2:65" s="11" customFormat="1" ht="11.25">
      <c r="B320" s="190"/>
      <c r="C320" s="191"/>
      <c r="D320" s="185" t="s">
        <v>201</v>
      </c>
      <c r="E320" s="192" t="s">
        <v>1</v>
      </c>
      <c r="F320" s="193" t="s">
        <v>625</v>
      </c>
      <c r="G320" s="191"/>
      <c r="H320" s="194">
        <v>8.19</v>
      </c>
      <c r="I320" s="195"/>
      <c r="J320" s="191"/>
      <c r="K320" s="191"/>
      <c r="L320" s="196"/>
      <c r="M320" s="197"/>
      <c r="N320" s="198"/>
      <c r="O320" s="198"/>
      <c r="P320" s="198"/>
      <c r="Q320" s="198"/>
      <c r="R320" s="198"/>
      <c r="S320" s="198"/>
      <c r="T320" s="199"/>
      <c r="AT320" s="200" t="s">
        <v>201</v>
      </c>
      <c r="AU320" s="200" t="s">
        <v>83</v>
      </c>
      <c r="AV320" s="11" t="s">
        <v>83</v>
      </c>
      <c r="AW320" s="11" t="s">
        <v>34</v>
      </c>
      <c r="AX320" s="11" t="s">
        <v>73</v>
      </c>
      <c r="AY320" s="200" t="s">
        <v>169</v>
      </c>
    </row>
    <row r="321" spans="2:65" s="11" customFormat="1" ht="11.25">
      <c r="B321" s="190"/>
      <c r="C321" s="191"/>
      <c r="D321" s="185" t="s">
        <v>201</v>
      </c>
      <c r="E321" s="192" t="s">
        <v>1</v>
      </c>
      <c r="F321" s="193" t="s">
        <v>626</v>
      </c>
      <c r="G321" s="191"/>
      <c r="H321" s="194">
        <v>7.02</v>
      </c>
      <c r="I321" s="195"/>
      <c r="J321" s="191"/>
      <c r="K321" s="191"/>
      <c r="L321" s="196"/>
      <c r="M321" s="197"/>
      <c r="N321" s="198"/>
      <c r="O321" s="198"/>
      <c r="P321" s="198"/>
      <c r="Q321" s="198"/>
      <c r="R321" s="198"/>
      <c r="S321" s="198"/>
      <c r="T321" s="199"/>
      <c r="AT321" s="200" t="s">
        <v>201</v>
      </c>
      <c r="AU321" s="200" t="s">
        <v>83</v>
      </c>
      <c r="AV321" s="11" t="s">
        <v>83</v>
      </c>
      <c r="AW321" s="11" t="s">
        <v>34</v>
      </c>
      <c r="AX321" s="11" t="s">
        <v>73</v>
      </c>
      <c r="AY321" s="200" t="s">
        <v>169</v>
      </c>
    </row>
    <row r="322" spans="2:65" s="11" customFormat="1" ht="11.25">
      <c r="B322" s="190"/>
      <c r="C322" s="191"/>
      <c r="D322" s="185" t="s">
        <v>201</v>
      </c>
      <c r="E322" s="192" t="s">
        <v>1</v>
      </c>
      <c r="F322" s="193" t="s">
        <v>627</v>
      </c>
      <c r="G322" s="191"/>
      <c r="H322" s="194">
        <v>4.5</v>
      </c>
      <c r="I322" s="195"/>
      <c r="J322" s="191"/>
      <c r="K322" s="191"/>
      <c r="L322" s="196"/>
      <c r="M322" s="197"/>
      <c r="N322" s="198"/>
      <c r="O322" s="198"/>
      <c r="P322" s="198"/>
      <c r="Q322" s="198"/>
      <c r="R322" s="198"/>
      <c r="S322" s="198"/>
      <c r="T322" s="199"/>
      <c r="AT322" s="200" t="s">
        <v>201</v>
      </c>
      <c r="AU322" s="200" t="s">
        <v>83</v>
      </c>
      <c r="AV322" s="11" t="s">
        <v>83</v>
      </c>
      <c r="AW322" s="11" t="s">
        <v>34</v>
      </c>
      <c r="AX322" s="11" t="s">
        <v>73</v>
      </c>
      <c r="AY322" s="200" t="s">
        <v>169</v>
      </c>
    </row>
    <row r="323" spans="2:65" s="11" customFormat="1" ht="11.25">
      <c r="B323" s="190"/>
      <c r="C323" s="191"/>
      <c r="D323" s="185" t="s">
        <v>201</v>
      </c>
      <c r="E323" s="192" t="s">
        <v>1</v>
      </c>
      <c r="F323" s="193" t="s">
        <v>628</v>
      </c>
      <c r="G323" s="191"/>
      <c r="H323" s="194">
        <v>6.3</v>
      </c>
      <c r="I323" s="195"/>
      <c r="J323" s="191"/>
      <c r="K323" s="191"/>
      <c r="L323" s="196"/>
      <c r="M323" s="197"/>
      <c r="N323" s="198"/>
      <c r="O323" s="198"/>
      <c r="P323" s="198"/>
      <c r="Q323" s="198"/>
      <c r="R323" s="198"/>
      <c r="S323" s="198"/>
      <c r="T323" s="199"/>
      <c r="AT323" s="200" t="s">
        <v>201</v>
      </c>
      <c r="AU323" s="200" t="s">
        <v>83</v>
      </c>
      <c r="AV323" s="11" t="s">
        <v>83</v>
      </c>
      <c r="AW323" s="11" t="s">
        <v>34</v>
      </c>
      <c r="AX323" s="11" t="s">
        <v>73</v>
      </c>
      <c r="AY323" s="200" t="s">
        <v>169</v>
      </c>
    </row>
    <row r="324" spans="2:65" s="12" customFormat="1" ht="11.25">
      <c r="B324" s="201"/>
      <c r="C324" s="202"/>
      <c r="D324" s="185" t="s">
        <v>201</v>
      </c>
      <c r="E324" s="203" t="s">
        <v>1</v>
      </c>
      <c r="F324" s="204" t="s">
        <v>212</v>
      </c>
      <c r="G324" s="202"/>
      <c r="H324" s="205">
        <v>26.01</v>
      </c>
      <c r="I324" s="206"/>
      <c r="J324" s="202"/>
      <c r="K324" s="202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201</v>
      </c>
      <c r="AU324" s="211" t="s">
        <v>83</v>
      </c>
      <c r="AV324" s="12" t="s">
        <v>199</v>
      </c>
      <c r="AW324" s="12" t="s">
        <v>34</v>
      </c>
      <c r="AX324" s="12" t="s">
        <v>81</v>
      </c>
      <c r="AY324" s="211" t="s">
        <v>169</v>
      </c>
    </row>
    <row r="325" spans="2:65" s="1" customFormat="1" ht="16.5" customHeight="1">
      <c r="B325" s="33"/>
      <c r="C325" s="239" t="s">
        <v>629</v>
      </c>
      <c r="D325" s="239" t="s">
        <v>447</v>
      </c>
      <c r="E325" s="240" t="s">
        <v>630</v>
      </c>
      <c r="F325" s="241" t="s">
        <v>631</v>
      </c>
      <c r="G325" s="242" t="s">
        <v>198</v>
      </c>
      <c r="H325" s="243">
        <v>27.311</v>
      </c>
      <c r="I325" s="244"/>
      <c r="J325" s="245">
        <f>ROUND(I325*H325,2)</f>
        <v>0</v>
      </c>
      <c r="K325" s="241" t="s">
        <v>176</v>
      </c>
      <c r="L325" s="246"/>
      <c r="M325" s="247" t="s">
        <v>1</v>
      </c>
      <c r="N325" s="248" t="s">
        <v>44</v>
      </c>
      <c r="O325" s="59"/>
      <c r="P325" s="182">
        <f>O325*H325</f>
        <v>0</v>
      </c>
      <c r="Q325" s="182">
        <v>1.1999999999999999E-3</v>
      </c>
      <c r="R325" s="182">
        <f>Q325*H325</f>
        <v>3.2773199999999995E-2</v>
      </c>
      <c r="S325" s="182">
        <v>0</v>
      </c>
      <c r="T325" s="183">
        <f>S325*H325</f>
        <v>0</v>
      </c>
      <c r="AR325" s="16" t="s">
        <v>435</v>
      </c>
      <c r="AT325" s="16" t="s">
        <v>447</v>
      </c>
      <c r="AU325" s="16" t="s">
        <v>83</v>
      </c>
      <c r="AY325" s="16" t="s">
        <v>169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6" t="s">
        <v>81</v>
      </c>
      <c r="BK325" s="184">
        <f>ROUND(I325*H325,2)</f>
        <v>0</v>
      </c>
      <c r="BL325" s="16" t="s">
        <v>125</v>
      </c>
      <c r="BM325" s="16" t="s">
        <v>632</v>
      </c>
    </row>
    <row r="326" spans="2:65" s="11" customFormat="1" ht="11.25">
      <c r="B326" s="190"/>
      <c r="C326" s="191"/>
      <c r="D326" s="185" t="s">
        <v>201</v>
      </c>
      <c r="E326" s="191"/>
      <c r="F326" s="193" t="s">
        <v>633</v>
      </c>
      <c r="G326" s="191"/>
      <c r="H326" s="194">
        <v>27.311</v>
      </c>
      <c r="I326" s="195"/>
      <c r="J326" s="191"/>
      <c r="K326" s="191"/>
      <c r="L326" s="196"/>
      <c r="M326" s="197"/>
      <c r="N326" s="198"/>
      <c r="O326" s="198"/>
      <c r="P326" s="198"/>
      <c r="Q326" s="198"/>
      <c r="R326" s="198"/>
      <c r="S326" s="198"/>
      <c r="T326" s="199"/>
      <c r="AT326" s="200" t="s">
        <v>201</v>
      </c>
      <c r="AU326" s="200" t="s">
        <v>83</v>
      </c>
      <c r="AV326" s="11" t="s">
        <v>83</v>
      </c>
      <c r="AW326" s="11" t="s">
        <v>4</v>
      </c>
      <c r="AX326" s="11" t="s">
        <v>81</v>
      </c>
      <c r="AY326" s="200" t="s">
        <v>169</v>
      </c>
    </row>
    <row r="327" spans="2:65" s="1" customFormat="1" ht="16.5" customHeight="1">
      <c r="B327" s="33"/>
      <c r="C327" s="173" t="s">
        <v>634</v>
      </c>
      <c r="D327" s="173" t="s">
        <v>172</v>
      </c>
      <c r="E327" s="174" t="s">
        <v>635</v>
      </c>
      <c r="F327" s="175" t="s">
        <v>636</v>
      </c>
      <c r="G327" s="176" t="s">
        <v>198</v>
      </c>
      <c r="H327" s="177">
        <v>53.19</v>
      </c>
      <c r="I327" s="178"/>
      <c r="J327" s="179">
        <f>ROUND(I327*H327,2)</f>
        <v>0</v>
      </c>
      <c r="K327" s="175" t="s">
        <v>1</v>
      </c>
      <c r="L327" s="37"/>
      <c r="M327" s="180" t="s">
        <v>1</v>
      </c>
      <c r="N327" s="181" t="s">
        <v>44</v>
      </c>
      <c r="O327" s="59"/>
      <c r="P327" s="182">
        <f>O327*H327</f>
        <v>0</v>
      </c>
      <c r="Q327" s="182">
        <v>2.9999999999999997E-4</v>
      </c>
      <c r="R327" s="182">
        <f>Q327*H327</f>
        <v>1.5956999999999999E-2</v>
      </c>
      <c r="S327" s="182">
        <v>0</v>
      </c>
      <c r="T327" s="183">
        <f>S327*H327</f>
        <v>0</v>
      </c>
      <c r="AR327" s="16" t="s">
        <v>125</v>
      </c>
      <c r="AT327" s="16" t="s">
        <v>172</v>
      </c>
      <c r="AU327" s="16" t="s">
        <v>83</v>
      </c>
      <c r="AY327" s="16" t="s">
        <v>169</v>
      </c>
      <c r="BE327" s="184">
        <f>IF(N327="základní",J327,0)</f>
        <v>0</v>
      </c>
      <c r="BF327" s="184">
        <f>IF(N327="snížená",J327,0)</f>
        <v>0</v>
      </c>
      <c r="BG327" s="184">
        <f>IF(N327="zákl. přenesená",J327,0)</f>
        <v>0</v>
      </c>
      <c r="BH327" s="184">
        <f>IF(N327="sníž. přenesená",J327,0)</f>
        <v>0</v>
      </c>
      <c r="BI327" s="184">
        <f>IF(N327="nulová",J327,0)</f>
        <v>0</v>
      </c>
      <c r="BJ327" s="16" t="s">
        <v>81</v>
      </c>
      <c r="BK327" s="184">
        <f>ROUND(I327*H327,2)</f>
        <v>0</v>
      </c>
      <c r="BL327" s="16" t="s">
        <v>125</v>
      </c>
      <c r="BM327" s="16" t="s">
        <v>637</v>
      </c>
    </row>
    <row r="328" spans="2:65" s="11" customFormat="1" ht="11.25">
      <c r="B328" s="190"/>
      <c r="C328" s="191"/>
      <c r="D328" s="185" t="s">
        <v>201</v>
      </c>
      <c r="E328" s="192" t="s">
        <v>1</v>
      </c>
      <c r="F328" s="193" t="s">
        <v>638</v>
      </c>
      <c r="G328" s="191"/>
      <c r="H328" s="194">
        <v>53.19</v>
      </c>
      <c r="I328" s="195"/>
      <c r="J328" s="191"/>
      <c r="K328" s="191"/>
      <c r="L328" s="196"/>
      <c r="M328" s="197"/>
      <c r="N328" s="198"/>
      <c r="O328" s="198"/>
      <c r="P328" s="198"/>
      <c r="Q328" s="198"/>
      <c r="R328" s="198"/>
      <c r="S328" s="198"/>
      <c r="T328" s="199"/>
      <c r="AT328" s="200" t="s">
        <v>201</v>
      </c>
      <c r="AU328" s="200" t="s">
        <v>83</v>
      </c>
      <c r="AV328" s="11" t="s">
        <v>83</v>
      </c>
      <c r="AW328" s="11" t="s">
        <v>34</v>
      </c>
      <c r="AX328" s="11" t="s">
        <v>81</v>
      </c>
      <c r="AY328" s="200" t="s">
        <v>169</v>
      </c>
    </row>
    <row r="329" spans="2:65" s="1" customFormat="1" ht="16.5" customHeight="1">
      <c r="B329" s="33"/>
      <c r="C329" s="239" t="s">
        <v>639</v>
      </c>
      <c r="D329" s="239" t="s">
        <v>447</v>
      </c>
      <c r="E329" s="240" t="s">
        <v>640</v>
      </c>
      <c r="F329" s="241" t="s">
        <v>641</v>
      </c>
      <c r="G329" s="242" t="s">
        <v>198</v>
      </c>
      <c r="H329" s="243">
        <v>55.85</v>
      </c>
      <c r="I329" s="244"/>
      <c r="J329" s="245">
        <f>ROUND(I329*H329,2)</f>
        <v>0</v>
      </c>
      <c r="K329" s="241" t="s">
        <v>176</v>
      </c>
      <c r="L329" s="246"/>
      <c r="M329" s="247" t="s">
        <v>1</v>
      </c>
      <c r="N329" s="248" t="s">
        <v>44</v>
      </c>
      <c r="O329" s="59"/>
      <c r="P329" s="182">
        <f>O329*H329</f>
        <v>0</v>
      </c>
      <c r="Q329" s="182">
        <v>6.4000000000000005E-4</v>
      </c>
      <c r="R329" s="182">
        <f>Q329*H329</f>
        <v>3.5744000000000005E-2</v>
      </c>
      <c r="S329" s="182">
        <v>0</v>
      </c>
      <c r="T329" s="183">
        <f>S329*H329</f>
        <v>0</v>
      </c>
      <c r="AR329" s="16" t="s">
        <v>435</v>
      </c>
      <c r="AT329" s="16" t="s">
        <v>447</v>
      </c>
      <c r="AU329" s="16" t="s">
        <v>83</v>
      </c>
      <c r="AY329" s="16" t="s">
        <v>169</v>
      </c>
      <c r="BE329" s="184">
        <f>IF(N329="základní",J329,0)</f>
        <v>0</v>
      </c>
      <c r="BF329" s="184">
        <f>IF(N329="snížená",J329,0)</f>
        <v>0</v>
      </c>
      <c r="BG329" s="184">
        <f>IF(N329="zákl. přenesená",J329,0)</f>
        <v>0</v>
      </c>
      <c r="BH329" s="184">
        <f>IF(N329="sníž. přenesená",J329,0)</f>
        <v>0</v>
      </c>
      <c r="BI329" s="184">
        <f>IF(N329="nulová",J329,0)</f>
        <v>0</v>
      </c>
      <c r="BJ329" s="16" t="s">
        <v>81</v>
      </c>
      <c r="BK329" s="184">
        <f>ROUND(I329*H329,2)</f>
        <v>0</v>
      </c>
      <c r="BL329" s="16" t="s">
        <v>125</v>
      </c>
      <c r="BM329" s="16" t="s">
        <v>642</v>
      </c>
    </row>
    <row r="330" spans="2:65" s="11" customFormat="1" ht="11.25">
      <c r="B330" s="190"/>
      <c r="C330" s="191"/>
      <c r="D330" s="185" t="s">
        <v>201</v>
      </c>
      <c r="E330" s="191"/>
      <c r="F330" s="193" t="s">
        <v>643</v>
      </c>
      <c r="G330" s="191"/>
      <c r="H330" s="194">
        <v>55.85</v>
      </c>
      <c r="I330" s="195"/>
      <c r="J330" s="191"/>
      <c r="K330" s="191"/>
      <c r="L330" s="196"/>
      <c r="M330" s="197"/>
      <c r="N330" s="198"/>
      <c r="O330" s="198"/>
      <c r="P330" s="198"/>
      <c r="Q330" s="198"/>
      <c r="R330" s="198"/>
      <c r="S330" s="198"/>
      <c r="T330" s="199"/>
      <c r="AT330" s="200" t="s">
        <v>201</v>
      </c>
      <c r="AU330" s="200" t="s">
        <v>83</v>
      </c>
      <c r="AV330" s="11" t="s">
        <v>83</v>
      </c>
      <c r="AW330" s="11" t="s">
        <v>4</v>
      </c>
      <c r="AX330" s="11" t="s">
        <v>81</v>
      </c>
      <c r="AY330" s="200" t="s">
        <v>169</v>
      </c>
    </row>
    <row r="331" spans="2:65" s="1" customFormat="1" ht="16.5" customHeight="1">
      <c r="B331" s="33"/>
      <c r="C331" s="173" t="s">
        <v>644</v>
      </c>
      <c r="D331" s="173" t="s">
        <v>172</v>
      </c>
      <c r="E331" s="174" t="s">
        <v>645</v>
      </c>
      <c r="F331" s="175" t="s">
        <v>646</v>
      </c>
      <c r="G331" s="176" t="s">
        <v>198</v>
      </c>
      <c r="H331" s="177">
        <v>149.685</v>
      </c>
      <c r="I331" s="178"/>
      <c r="J331" s="179">
        <f>ROUND(I331*H331,2)</f>
        <v>0</v>
      </c>
      <c r="K331" s="175" t="s">
        <v>1</v>
      </c>
      <c r="L331" s="37"/>
      <c r="M331" s="180" t="s">
        <v>1</v>
      </c>
      <c r="N331" s="181" t="s">
        <v>44</v>
      </c>
      <c r="O331" s="59"/>
      <c r="P331" s="182">
        <f>O331*H331</f>
        <v>0</v>
      </c>
      <c r="Q331" s="182">
        <v>2.9999999999999997E-4</v>
      </c>
      <c r="R331" s="182">
        <f>Q331*H331</f>
        <v>4.4905499999999994E-2</v>
      </c>
      <c r="S331" s="182">
        <v>0</v>
      </c>
      <c r="T331" s="183">
        <f>S331*H331</f>
        <v>0</v>
      </c>
      <c r="AR331" s="16" t="s">
        <v>125</v>
      </c>
      <c r="AT331" s="16" t="s">
        <v>172</v>
      </c>
      <c r="AU331" s="16" t="s">
        <v>83</v>
      </c>
      <c r="AY331" s="16" t="s">
        <v>169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6" t="s">
        <v>81</v>
      </c>
      <c r="BK331" s="184">
        <f>ROUND(I331*H331,2)</f>
        <v>0</v>
      </c>
      <c r="BL331" s="16" t="s">
        <v>125</v>
      </c>
      <c r="BM331" s="16" t="s">
        <v>647</v>
      </c>
    </row>
    <row r="332" spans="2:65" s="11" customFormat="1" ht="11.25">
      <c r="B332" s="190"/>
      <c r="C332" s="191"/>
      <c r="D332" s="185" t="s">
        <v>201</v>
      </c>
      <c r="E332" s="192" t="s">
        <v>1</v>
      </c>
      <c r="F332" s="193" t="s">
        <v>648</v>
      </c>
      <c r="G332" s="191"/>
      <c r="H332" s="194">
        <v>4.5</v>
      </c>
      <c r="I332" s="195"/>
      <c r="J332" s="191"/>
      <c r="K332" s="191"/>
      <c r="L332" s="196"/>
      <c r="M332" s="197"/>
      <c r="N332" s="198"/>
      <c r="O332" s="198"/>
      <c r="P332" s="198"/>
      <c r="Q332" s="198"/>
      <c r="R332" s="198"/>
      <c r="S332" s="198"/>
      <c r="T332" s="199"/>
      <c r="AT332" s="200" t="s">
        <v>201</v>
      </c>
      <c r="AU332" s="200" t="s">
        <v>83</v>
      </c>
      <c r="AV332" s="11" t="s">
        <v>83</v>
      </c>
      <c r="AW332" s="11" t="s">
        <v>34</v>
      </c>
      <c r="AX332" s="11" t="s">
        <v>73</v>
      </c>
      <c r="AY332" s="200" t="s">
        <v>169</v>
      </c>
    </row>
    <row r="333" spans="2:65" s="11" customFormat="1" ht="11.25">
      <c r="B333" s="190"/>
      <c r="C333" s="191"/>
      <c r="D333" s="185" t="s">
        <v>201</v>
      </c>
      <c r="E333" s="192" t="s">
        <v>1</v>
      </c>
      <c r="F333" s="193" t="s">
        <v>649</v>
      </c>
      <c r="G333" s="191"/>
      <c r="H333" s="194">
        <v>21.78</v>
      </c>
      <c r="I333" s="195"/>
      <c r="J333" s="191"/>
      <c r="K333" s="191"/>
      <c r="L333" s="196"/>
      <c r="M333" s="197"/>
      <c r="N333" s="198"/>
      <c r="O333" s="198"/>
      <c r="P333" s="198"/>
      <c r="Q333" s="198"/>
      <c r="R333" s="198"/>
      <c r="S333" s="198"/>
      <c r="T333" s="199"/>
      <c r="AT333" s="200" t="s">
        <v>201</v>
      </c>
      <c r="AU333" s="200" t="s">
        <v>83</v>
      </c>
      <c r="AV333" s="11" t="s">
        <v>83</v>
      </c>
      <c r="AW333" s="11" t="s">
        <v>34</v>
      </c>
      <c r="AX333" s="11" t="s">
        <v>73</v>
      </c>
      <c r="AY333" s="200" t="s">
        <v>169</v>
      </c>
    </row>
    <row r="334" spans="2:65" s="11" customFormat="1" ht="11.25">
      <c r="B334" s="190"/>
      <c r="C334" s="191"/>
      <c r="D334" s="185" t="s">
        <v>201</v>
      </c>
      <c r="E334" s="192" t="s">
        <v>1</v>
      </c>
      <c r="F334" s="193" t="s">
        <v>650</v>
      </c>
      <c r="G334" s="191"/>
      <c r="H334" s="194">
        <v>10.045</v>
      </c>
      <c r="I334" s="195"/>
      <c r="J334" s="191"/>
      <c r="K334" s="191"/>
      <c r="L334" s="196"/>
      <c r="M334" s="197"/>
      <c r="N334" s="198"/>
      <c r="O334" s="198"/>
      <c r="P334" s="198"/>
      <c r="Q334" s="198"/>
      <c r="R334" s="198"/>
      <c r="S334" s="198"/>
      <c r="T334" s="199"/>
      <c r="AT334" s="200" t="s">
        <v>201</v>
      </c>
      <c r="AU334" s="200" t="s">
        <v>83</v>
      </c>
      <c r="AV334" s="11" t="s">
        <v>83</v>
      </c>
      <c r="AW334" s="11" t="s">
        <v>34</v>
      </c>
      <c r="AX334" s="11" t="s">
        <v>73</v>
      </c>
      <c r="AY334" s="200" t="s">
        <v>169</v>
      </c>
    </row>
    <row r="335" spans="2:65" s="11" customFormat="1" ht="11.25">
      <c r="B335" s="190"/>
      <c r="C335" s="191"/>
      <c r="D335" s="185" t="s">
        <v>201</v>
      </c>
      <c r="E335" s="192" t="s">
        <v>1</v>
      </c>
      <c r="F335" s="193" t="s">
        <v>651</v>
      </c>
      <c r="G335" s="191"/>
      <c r="H335" s="194">
        <v>113.36</v>
      </c>
      <c r="I335" s="195"/>
      <c r="J335" s="191"/>
      <c r="K335" s="191"/>
      <c r="L335" s="196"/>
      <c r="M335" s="197"/>
      <c r="N335" s="198"/>
      <c r="O335" s="198"/>
      <c r="P335" s="198"/>
      <c r="Q335" s="198"/>
      <c r="R335" s="198"/>
      <c r="S335" s="198"/>
      <c r="T335" s="199"/>
      <c r="AT335" s="200" t="s">
        <v>201</v>
      </c>
      <c r="AU335" s="200" t="s">
        <v>83</v>
      </c>
      <c r="AV335" s="11" t="s">
        <v>83</v>
      </c>
      <c r="AW335" s="11" t="s">
        <v>34</v>
      </c>
      <c r="AX335" s="11" t="s">
        <v>73</v>
      </c>
      <c r="AY335" s="200" t="s">
        <v>169</v>
      </c>
    </row>
    <row r="336" spans="2:65" s="12" customFormat="1" ht="11.25">
      <c r="B336" s="201"/>
      <c r="C336" s="202"/>
      <c r="D336" s="185" t="s">
        <v>201</v>
      </c>
      <c r="E336" s="203" t="s">
        <v>1</v>
      </c>
      <c r="F336" s="204" t="s">
        <v>212</v>
      </c>
      <c r="G336" s="202"/>
      <c r="H336" s="205">
        <v>149.685</v>
      </c>
      <c r="I336" s="206"/>
      <c r="J336" s="202"/>
      <c r="K336" s="202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201</v>
      </c>
      <c r="AU336" s="211" t="s">
        <v>83</v>
      </c>
      <c r="AV336" s="12" t="s">
        <v>199</v>
      </c>
      <c r="AW336" s="12" t="s">
        <v>34</v>
      </c>
      <c r="AX336" s="12" t="s">
        <v>81</v>
      </c>
      <c r="AY336" s="211" t="s">
        <v>169</v>
      </c>
    </row>
    <row r="337" spans="2:65" s="1" customFormat="1" ht="16.5" customHeight="1">
      <c r="B337" s="33"/>
      <c r="C337" s="239" t="s">
        <v>652</v>
      </c>
      <c r="D337" s="239" t="s">
        <v>447</v>
      </c>
      <c r="E337" s="240" t="s">
        <v>653</v>
      </c>
      <c r="F337" s="241" t="s">
        <v>654</v>
      </c>
      <c r="G337" s="242" t="s">
        <v>198</v>
      </c>
      <c r="H337" s="243">
        <v>157.16900000000001</v>
      </c>
      <c r="I337" s="244"/>
      <c r="J337" s="245">
        <f>ROUND(I337*H337,2)</f>
        <v>0</v>
      </c>
      <c r="K337" s="241" t="s">
        <v>176</v>
      </c>
      <c r="L337" s="246"/>
      <c r="M337" s="247" t="s">
        <v>1</v>
      </c>
      <c r="N337" s="248" t="s">
        <v>44</v>
      </c>
      <c r="O337" s="59"/>
      <c r="P337" s="182">
        <f>O337*H337</f>
        <v>0</v>
      </c>
      <c r="Q337" s="182">
        <v>1.6000000000000001E-3</v>
      </c>
      <c r="R337" s="182">
        <f>Q337*H337</f>
        <v>0.25147040000000004</v>
      </c>
      <c r="S337" s="182">
        <v>0</v>
      </c>
      <c r="T337" s="183">
        <f>S337*H337</f>
        <v>0</v>
      </c>
      <c r="AR337" s="16" t="s">
        <v>435</v>
      </c>
      <c r="AT337" s="16" t="s">
        <v>447</v>
      </c>
      <c r="AU337" s="16" t="s">
        <v>83</v>
      </c>
      <c r="AY337" s="16" t="s">
        <v>169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6" t="s">
        <v>81</v>
      </c>
      <c r="BK337" s="184">
        <f>ROUND(I337*H337,2)</f>
        <v>0</v>
      </c>
      <c r="BL337" s="16" t="s">
        <v>125</v>
      </c>
      <c r="BM337" s="16" t="s">
        <v>655</v>
      </c>
    </row>
    <row r="338" spans="2:65" s="11" customFormat="1" ht="11.25">
      <c r="B338" s="190"/>
      <c r="C338" s="191"/>
      <c r="D338" s="185" t="s">
        <v>201</v>
      </c>
      <c r="E338" s="191"/>
      <c r="F338" s="193" t="s">
        <v>656</v>
      </c>
      <c r="G338" s="191"/>
      <c r="H338" s="194">
        <v>157.16900000000001</v>
      </c>
      <c r="I338" s="195"/>
      <c r="J338" s="191"/>
      <c r="K338" s="191"/>
      <c r="L338" s="196"/>
      <c r="M338" s="197"/>
      <c r="N338" s="198"/>
      <c r="O338" s="198"/>
      <c r="P338" s="198"/>
      <c r="Q338" s="198"/>
      <c r="R338" s="198"/>
      <c r="S338" s="198"/>
      <c r="T338" s="199"/>
      <c r="AT338" s="200" t="s">
        <v>201</v>
      </c>
      <c r="AU338" s="200" t="s">
        <v>83</v>
      </c>
      <c r="AV338" s="11" t="s">
        <v>83</v>
      </c>
      <c r="AW338" s="11" t="s">
        <v>4</v>
      </c>
      <c r="AX338" s="11" t="s">
        <v>81</v>
      </c>
      <c r="AY338" s="200" t="s">
        <v>169</v>
      </c>
    </row>
    <row r="339" spans="2:65" s="1" customFormat="1" ht="16.5" customHeight="1">
      <c r="B339" s="33"/>
      <c r="C339" s="173" t="s">
        <v>657</v>
      </c>
      <c r="D339" s="173" t="s">
        <v>172</v>
      </c>
      <c r="E339" s="174" t="s">
        <v>658</v>
      </c>
      <c r="F339" s="175" t="s">
        <v>659</v>
      </c>
      <c r="G339" s="176" t="s">
        <v>198</v>
      </c>
      <c r="H339" s="177">
        <v>72.84</v>
      </c>
      <c r="I339" s="178"/>
      <c r="J339" s="179">
        <f>ROUND(I339*H339,2)</f>
        <v>0</v>
      </c>
      <c r="K339" s="175" t="s">
        <v>176</v>
      </c>
      <c r="L339" s="37"/>
      <c r="M339" s="180" t="s">
        <v>1</v>
      </c>
      <c r="N339" s="181" t="s">
        <v>44</v>
      </c>
      <c r="O339" s="59"/>
      <c r="P339" s="182">
        <f>O339*H339</f>
        <v>0</v>
      </c>
      <c r="Q339" s="182">
        <v>0</v>
      </c>
      <c r="R339" s="182">
        <f>Q339*H339</f>
        <v>0</v>
      </c>
      <c r="S339" s="182">
        <v>0</v>
      </c>
      <c r="T339" s="183">
        <f>S339*H339</f>
        <v>0</v>
      </c>
      <c r="AR339" s="16" t="s">
        <v>125</v>
      </c>
      <c r="AT339" s="16" t="s">
        <v>172</v>
      </c>
      <c r="AU339" s="16" t="s">
        <v>83</v>
      </c>
      <c r="AY339" s="16" t="s">
        <v>169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6" t="s">
        <v>81</v>
      </c>
      <c r="BK339" s="184">
        <f>ROUND(I339*H339,2)</f>
        <v>0</v>
      </c>
      <c r="BL339" s="16" t="s">
        <v>125</v>
      </c>
      <c r="BM339" s="16" t="s">
        <v>660</v>
      </c>
    </row>
    <row r="340" spans="2:65" s="1" customFormat="1" ht="16.5" customHeight="1">
      <c r="B340" s="33"/>
      <c r="C340" s="239" t="s">
        <v>661</v>
      </c>
      <c r="D340" s="239" t="s">
        <v>447</v>
      </c>
      <c r="E340" s="240" t="s">
        <v>662</v>
      </c>
      <c r="F340" s="241" t="s">
        <v>663</v>
      </c>
      <c r="G340" s="242" t="s">
        <v>198</v>
      </c>
      <c r="H340" s="243">
        <v>83.766000000000005</v>
      </c>
      <c r="I340" s="244"/>
      <c r="J340" s="245">
        <f>ROUND(I340*H340,2)</f>
        <v>0</v>
      </c>
      <c r="K340" s="241" t="s">
        <v>1</v>
      </c>
      <c r="L340" s="246"/>
      <c r="M340" s="247" t="s">
        <v>1</v>
      </c>
      <c r="N340" s="248" t="s">
        <v>44</v>
      </c>
      <c r="O340" s="59"/>
      <c r="P340" s="182">
        <f>O340*H340</f>
        <v>0</v>
      </c>
      <c r="Q340" s="182">
        <v>1.8000000000000001E-4</v>
      </c>
      <c r="R340" s="182">
        <f>Q340*H340</f>
        <v>1.5077880000000002E-2</v>
      </c>
      <c r="S340" s="182">
        <v>0</v>
      </c>
      <c r="T340" s="183">
        <f>S340*H340</f>
        <v>0</v>
      </c>
      <c r="AR340" s="16" t="s">
        <v>435</v>
      </c>
      <c r="AT340" s="16" t="s">
        <v>447</v>
      </c>
      <c r="AU340" s="16" t="s">
        <v>83</v>
      </c>
      <c r="AY340" s="16" t="s">
        <v>169</v>
      </c>
      <c r="BE340" s="184">
        <f>IF(N340="základní",J340,0)</f>
        <v>0</v>
      </c>
      <c r="BF340" s="184">
        <f>IF(N340="snížená",J340,0)</f>
        <v>0</v>
      </c>
      <c r="BG340" s="184">
        <f>IF(N340="zákl. přenesená",J340,0)</f>
        <v>0</v>
      </c>
      <c r="BH340" s="184">
        <f>IF(N340="sníž. přenesená",J340,0)</f>
        <v>0</v>
      </c>
      <c r="BI340" s="184">
        <f>IF(N340="nulová",J340,0)</f>
        <v>0</v>
      </c>
      <c r="BJ340" s="16" t="s">
        <v>81</v>
      </c>
      <c r="BK340" s="184">
        <f>ROUND(I340*H340,2)</f>
        <v>0</v>
      </c>
      <c r="BL340" s="16" t="s">
        <v>125</v>
      </c>
      <c r="BM340" s="16" t="s">
        <v>664</v>
      </c>
    </row>
    <row r="341" spans="2:65" s="11" customFormat="1" ht="11.25">
      <c r="B341" s="190"/>
      <c r="C341" s="191"/>
      <c r="D341" s="185" t="s">
        <v>201</v>
      </c>
      <c r="E341" s="191"/>
      <c r="F341" s="193" t="s">
        <v>665</v>
      </c>
      <c r="G341" s="191"/>
      <c r="H341" s="194">
        <v>83.766000000000005</v>
      </c>
      <c r="I341" s="195"/>
      <c r="J341" s="191"/>
      <c r="K341" s="191"/>
      <c r="L341" s="196"/>
      <c r="M341" s="197"/>
      <c r="N341" s="198"/>
      <c r="O341" s="198"/>
      <c r="P341" s="198"/>
      <c r="Q341" s="198"/>
      <c r="R341" s="198"/>
      <c r="S341" s="198"/>
      <c r="T341" s="199"/>
      <c r="AT341" s="200" t="s">
        <v>201</v>
      </c>
      <c r="AU341" s="200" t="s">
        <v>83</v>
      </c>
      <c r="AV341" s="11" t="s">
        <v>83</v>
      </c>
      <c r="AW341" s="11" t="s">
        <v>4</v>
      </c>
      <c r="AX341" s="11" t="s">
        <v>81</v>
      </c>
      <c r="AY341" s="200" t="s">
        <v>169</v>
      </c>
    </row>
    <row r="342" spans="2:65" s="1" customFormat="1" ht="16.5" customHeight="1">
      <c r="B342" s="33"/>
      <c r="C342" s="173" t="s">
        <v>666</v>
      </c>
      <c r="D342" s="173" t="s">
        <v>172</v>
      </c>
      <c r="E342" s="174" t="s">
        <v>667</v>
      </c>
      <c r="F342" s="175" t="s">
        <v>668</v>
      </c>
      <c r="G342" s="176" t="s">
        <v>198</v>
      </c>
      <c r="H342" s="177">
        <v>149.685</v>
      </c>
      <c r="I342" s="178"/>
      <c r="J342" s="179">
        <f>ROUND(I342*H342,2)</f>
        <v>0</v>
      </c>
      <c r="K342" s="175" t="s">
        <v>1</v>
      </c>
      <c r="L342" s="37"/>
      <c r="M342" s="180" t="s">
        <v>1</v>
      </c>
      <c r="N342" s="181" t="s">
        <v>44</v>
      </c>
      <c r="O342" s="59"/>
      <c r="P342" s="182">
        <f>O342*H342</f>
        <v>0</v>
      </c>
      <c r="Q342" s="182">
        <v>0</v>
      </c>
      <c r="R342" s="182">
        <f>Q342*H342</f>
        <v>0</v>
      </c>
      <c r="S342" s="182">
        <v>0</v>
      </c>
      <c r="T342" s="183">
        <f>S342*H342</f>
        <v>0</v>
      </c>
      <c r="AR342" s="16" t="s">
        <v>125</v>
      </c>
      <c r="AT342" s="16" t="s">
        <v>172</v>
      </c>
      <c r="AU342" s="16" t="s">
        <v>83</v>
      </c>
      <c r="AY342" s="16" t="s">
        <v>169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6" t="s">
        <v>81</v>
      </c>
      <c r="BK342" s="184">
        <f>ROUND(I342*H342,2)</f>
        <v>0</v>
      </c>
      <c r="BL342" s="16" t="s">
        <v>125</v>
      </c>
      <c r="BM342" s="16" t="s">
        <v>669</v>
      </c>
    </row>
    <row r="343" spans="2:65" s="1" customFormat="1" ht="16.5" customHeight="1">
      <c r="B343" s="33"/>
      <c r="C343" s="239" t="s">
        <v>670</v>
      </c>
      <c r="D343" s="239" t="s">
        <v>447</v>
      </c>
      <c r="E343" s="240" t="s">
        <v>671</v>
      </c>
      <c r="F343" s="241" t="s">
        <v>672</v>
      </c>
      <c r="G343" s="242" t="s">
        <v>198</v>
      </c>
      <c r="H343" s="243">
        <v>172.13800000000001</v>
      </c>
      <c r="I343" s="244"/>
      <c r="J343" s="245">
        <f>ROUND(I343*H343,2)</f>
        <v>0</v>
      </c>
      <c r="K343" s="241" t="s">
        <v>176</v>
      </c>
      <c r="L343" s="246"/>
      <c r="M343" s="247" t="s">
        <v>1</v>
      </c>
      <c r="N343" s="248" t="s">
        <v>44</v>
      </c>
      <c r="O343" s="59"/>
      <c r="P343" s="182">
        <f>O343*H343</f>
        <v>0</v>
      </c>
      <c r="Q343" s="182">
        <v>1.3999999999999999E-4</v>
      </c>
      <c r="R343" s="182">
        <f>Q343*H343</f>
        <v>2.4099319999999997E-2</v>
      </c>
      <c r="S343" s="182">
        <v>0</v>
      </c>
      <c r="T343" s="183">
        <f>S343*H343</f>
        <v>0</v>
      </c>
      <c r="AR343" s="16" t="s">
        <v>435</v>
      </c>
      <c r="AT343" s="16" t="s">
        <v>447</v>
      </c>
      <c r="AU343" s="16" t="s">
        <v>83</v>
      </c>
      <c r="AY343" s="16" t="s">
        <v>169</v>
      </c>
      <c r="BE343" s="184">
        <f>IF(N343="základní",J343,0)</f>
        <v>0</v>
      </c>
      <c r="BF343" s="184">
        <f>IF(N343="snížená",J343,0)</f>
        <v>0</v>
      </c>
      <c r="BG343" s="184">
        <f>IF(N343="zákl. přenesená",J343,0)</f>
        <v>0</v>
      </c>
      <c r="BH343" s="184">
        <f>IF(N343="sníž. přenesená",J343,0)</f>
        <v>0</v>
      </c>
      <c r="BI343" s="184">
        <f>IF(N343="nulová",J343,0)</f>
        <v>0</v>
      </c>
      <c r="BJ343" s="16" t="s">
        <v>81</v>
      </c>
      <c r="BK343" s="184">
        <f>ROUND(I343*H343,2)</f>
        <v>0</v>
      </c>
      <c r="BL343" s="16" t="s">
        <v>125</v>
      </c>
      <c r="BM343" s="16" t="s">
        <v>673</v>
      </c>
    </row>
    <row r="344" spans="2:65" s="11" customFormat="1" ht="11.25">
      <c r="B344" s="190"/>
      <c r="C344" s="191"/>
      <c r="D344" s="185" t="s">
        <v>201</v>
      </c>
      <c r="E344" s="191"/>
      <c r="F344" s="193" t="s">
        <v>674</v>
      </c>
      <c r="G344" s="191"/>
      <c r="H344" s="194">
        <v>172.13800000000001</v>
      </c>
      <c r="I344" s="195"/>
      <c r="J344" s="191"/>
      <c r="K344" s="191"/>
      <c r="L344" s="196"/>
      <c r="M344" s="197"/>
      <c r="N344" s="198"/>
      <c r="O344" s="198"/>
      <c r="P344" s="198"/>
      <c r="Q344" s="198"/>
      <c r="R344" s="198"/>
      <c r="S344" s="198"/>
      <c r="T344" s="199"/>
      <c r="AT344" s="200" t="s">
        <v>201</v>
      </c>
      <c r="AU344" s="200" t="s">
        <v>83</v>
      </c>
      <c r="AV344" s="11" t="s">
        <v>83</v>
      </c>
      <c r="AW344" s="11" t="s">
        <v>4</v>
      </c>
      <c r="AX344" s="11" t="s">
        <v>81</v>
      </c>
      <c r="AY344" s="200" t="s">
        <v>169</v>
      </c>
    </row>
    <row r="345" spans="2:65" s="1" customFormat="1" ht="16.5" customHeight="1">
      <c r="B345" s="33"/>
      <c r="C345" s="173" t="s">
        <v>675</v>
      </c>
      <c r="D345" s="173" t="s">
        <v>172</v>
      </c>
      <c r="E345" s="174" t="s">
        <v>676</v>
      </c>
      <c r="F345" s="175" t="s">
        <v>677</v>
      </c>
      <c r="G345" s="176" t="s">
        <v>198</v>
      </c>
      <c r="H345" s="177">
        <v>166.66</v>
      </c>
      <c r="I345" s="178"/>
      <c r="J345" s="179">
        <f>ROUND(I345*H345,2)</f>
        <v>0</v>
      </c>
      <c r="K345" s="175" t="s">
        <v>1</v>
      </c>
      <c r="L345" s="37"/>
      <c r="M345" s="180" t="s">
        <v>1</v>
      </c>
      <c r="N345" s="181" t="s">
        <v>44</v>
      </c>
      <c r="O345" s="59"/>
      <c r="P345" s="182">
        <f>O345*H345</f>
        <v>0</v>
      </c>
      <c r="Q345" s="182">
        <v>0</v>
      </c>
      <c r="R345" s="182">
        <f>Q345*H345</f>
        <v>0</v>
      </c>
      <c r="S345" s="182">
        <v>0</v>
      </c>
      <c r="T345" s="183">
        <f>S345*H345</f>
        <v>0</v>
      </c>
      <c r="AR345" s="16" t="s">
        <v>125</v>
      </c>
      <c r="AT345" s="16" t="s">
        <v>172</v>
      </c>
      <c r="AU345" s="16" t="s">
        <v>83</v>
      </c>
      <c r="AY345" s="16" t="s">
        <v>169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6" t="s">
        <v>81</v>
      </c>
      <c r="BK345" s="184">
        <f>ROUND(I345*H345,2)</f>
        <v>0</v>
      </c>
      <c r="BL345" s="16" t="s">
        <v>125</v>
      </c>
      <c r="BM345" s="16" t="s">
        <v>678</v>
      </c>
    </row>
    <row r="346" spans="2:65" s="1" customFormat="1" ht="16.5" customHeight="1">
      <c r="B346" s="33"/>
      <c r="C346" s="239" t="s">
        <v>679</v>
      </c>
      <c r="D346" s="239" t="s">
        <v>447</v>
      </c>
      <c r="E346" s="240" t="s">
        <v>671</v>
      </c>
      <c r="F346" s="241" t="s">
        <v>672</v>
      </c>
      <c r="G346" s="242" t="s">
        <v>198</v>
      </c>
      <c r="H346" s="243">
        <v>191.65899999999999</v>
      </c>
      <c r="I346" s="244"/>
      <c r="J346" s="245">
        <f>ROUND(I346*H346,2)</f>
        <v>0</v>
      </c>
      <c r="K346" s="241" t="s">
        <v>176</v>
      </c>
      <c r="L346" s="246"/>
      <c r="M346" s="247" t="s">
        <v>1</v>
      </c>
      <c r="N346" s="248" t="s">
        <v>44</v>
      </c>
      <c r="O346" s="59"/>
      <c r="P346" s="182">
        <f>O346*H346</f>
        <v>0</v>
      </c>
      <c r="Q346" s="182">
        <v>1.3999999999999999E-4</v>
      </c>
      <c r="R346" s="182">
        <f>Q346*H346</f>
        <v>2.6832259999999997E-2</v>
      </c>
      <c r="S346" s="182">
        <v>0</v>
      </c>
      <c r="T346" s="183">
        <f>S346*H346</f>
        <v>0</v>
      </c>
      <c r="AR346" s="16" t="s">
        <v>435</v>
      </c>
      <c r="AT346" s="16" t="s">
        <v>447</v>
      </c>
      <c r="AU346" s="16" t="s">
        <v>83</v>
      </c>
      <c r="AY346" s="16" t="s">
        <v>169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6" t="s">
        <v>81</v>
      </c>
      <c r="BK346" s="184">
        <f>ROUND(I346*H346,2)</f>
        <v>0</v>
      </c>
      <c r="BL346" s="16" t="s">
        <v>125</v>
      </c>
      <c r="BM346" s="16" t="s">
        <v>680</v>
      </c>
    </row>
    <row r="347" spans="2:65" s="11" customFormat="1" ht="11.25">
      <c r="B347" s="190"/>
      <c r="C347" s="191"/>
      <c r="D347" s="185" t="s">
        <v>201</v>
      </c>
      <c r="E347" s="191"/>
      <c r="F347" s="193" t="s">
        <v>681</v>
      </c>
      <c r="G347" s="191"/>
      <c r="H347" s="194">
        <v>191.65899999999999</v>
      </c>
      <c r="I347" s="195"/>
      <c r="J347" s="191"/>
      <c r="K347" s="191"/>
      <c r="L347" s="196"/>
      <c r="M347" s="197"/>
      <c r="N347" s="198"/>
      <c r="O347" s="198"/>
      <c r="P347" s="198"/>
      <c r="Q347" s="198"/>
      <c r="R347" s="198"/>
      <c r="S347" s="198"/>
      <c r="T347" s="199"/>
      <c r="AT347" s="200" t="s">
        <v>201</v>
      </c>
      <c r="AU347" s="200" t="s">
        <v>83</v>
      </c>
      <c r="AV347" s="11" t="s">
        <v>83</v>
      </c>
      <c r="AW347" s="11" t="s">
        <v>4</v>
      </c>
      <c r="AX347" s="11" t="s">
        <v>81</v>
      </c>
      <c r="AY347" s="200" t="s">
        <v>169</v>
      </c>
    </row>
    <row r="348" spans="2:65" s="1" customFormat="1" ht="16.5" customHeight="1">
      <c r="B348" s="33"/>
      <c r="C348" s="173" t="s">
        <v>682</v>
      </c>
      <c r="D348" s="173" t="s">
        <v>172</v>
      </c>
      <c r="E348" s="174" t="s">
        <v>683</v>
      </c>
      <c r="F348" s="175" t="s">
        <v>684</v>
      </c>
      <c r="G348" s="176" t="s">
        <v>198</v>
      </c>
      <c r="H348" s="177">
        <v>166.66</v>
      </c>
      <c r="I348" s="178"/>
      <c r="J348" s="179">
        <f>ROUND(I348*H348,2)</f>
        <v>0</v>
      </c>
      <c r="K348" s="175" t="s">
        <v>1</v>
      </c>
      <c r="L348" s="37"/>
      <c r="M348" s="180" t="s">
        <v>1</v>
      </c>
      <c r="N348" s="181" t="s">
        <v>44</v>
      </c>
      <c r="O348" s="59"/>
      <c r="P348" s="182">
        <f>O348*H348</f>
        <v>0</v>
      </c>
      <c r="Q348" s="182">
        <v>0</v>
      </c>
      <c r="R348" s="182">
        <f>Q348*H348</f>
        <v>0</v>
      </c>
      <c r="S348" s="182">
        <v>0</v>
      </c>
      <c r="T348" s="183">
        <f>S348*H348</f>
        <v>0</v>
      </c>
      <c r="AR348" s="16" t="s">
        <v>125</v>
      </c>
      <c r="AT348" s="16" t="s">
        <v>172</v>
      </c>
      <c r="AU348" s="16" t="s">
        <v>83</v>
      </c>
      <c r="AY348" s="16" t="s">
        <v>169</v>
      </c>
      <c r="BE348" s="184">
        <f>IF(N348="základní",J348,0)</f>
        <v>0</v>
      </c>
      <c r="BF348" s="184">
        <f>IF(N348="snížená",J348,0)</f>
        <v>0</v>
      </c>
      <c r="BG348" s="184">
        <f>IF(N348="zákl. přenesená",J348,0)</f>
        <v>0</v>
      </c>
      <c r="BH348" s="184">
        <f>IF(N348="sníž. přenesená",J348,0)</f>
        <v>0</v>
      </c>
      <c r="BI348" s="184">
        <f>IF(N348="nulová",J348,0)</f>
        <v>0</v>
      </c>
      <c r="BJ348" s="16" t="s">
        <v>81</v>
      </c>
      <c r="BK348" s="184">
        <f>ROUND(I348*H348,2)</f>
        <v>0</v>
      </c>
      <c r="BL348" s="16" t="s">
        <v>125</v>
      </c>
      <c r="BM348" s="16" t="s">
        <v>685</v>
      </c>
    </row>
    <row r="349" spans="2:65" s="1" customFormat="1" ht="16.5" customHeight="1">
      <c r="B349" s="33"/>
      <c r="C349" s="239" t="s">
        <v>686</v>
      </c>
      <c r="D349" s="239" t="s">
        <v>447</v>
      </c>
      <c r="E349" s="240" t="s">
        <v>687</v>
      </c>
      <c r="F349" s="241" t="s">
        <v>688</v>
      </c>
      <c r="G349" s="242" t="s">
        <v>198</v>
      </c>
      <c r="H349" s="243">
        <v>191.65899999999999</v>
      </c>
      <c r="I349" s="244"/>
      <c r="J349" s="245">
        <f>ROUND(I349*H349,2)</f>
        <v>0</v>
      </c>
      <c r="K349" s="241" t="s">
        <v>1</v>
      </c>
      <c r="L349" s="246"/>
      <c r="M349" s="247" t="s">
        <v>1</v>
      </c>
      <c r="N349" s="248" t="s">
        <v>44</v>
      </c>
      <c r="O349" s="59"/>
      <c r="P349" s="182">
        <f>O349*H349</f>
        <v>0</v>
      </c>
      <c r="Q349" s="182">
        <v>6.9999999999999994E-5</v>
      </c>
      <c r="R349" s="182">
        <f>Q349*H349</f>
        <v>1.3416129999999998E-2</v>
      </c>
      <c r="S349" s="182">
        <v>0</v>
      </c>
      <c r="T349" s="183">
        <f>S349*H349</f>
        <v>0</v>
      </c>
      <c r="AR349" s="16" t="s">
        <v>435</v>
      </c>
      <c r="AT349" s="16" t="s">
        <v>447</v>
      </c>
      <c r="AU349" s="16" t="s">
        <v>83</v>
      </c>
      <c r="AY349" s="16" t="s">
        <v>169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6" t="s">
        <v>81</v>
      </c>
      <c r="BK349" s="184">
        <f>ROUND(I349*H349,2)</f>
        <v>0</v>
      </c>
      <c r="BL349" s="16" t="s">
        <v>125</v>
      </c>
      <c r="BM349" s="16" t="s">
        <v>689</v>
      </c>
    </row>
    <row r="350" spans="2:65" s="11" customFormat="1" ht="11.25">
      <c r="B350" s="190"/>
      <c r="C350" s="191"/>
      <c r="D350" s="185" t="s">
        <v>201</v>
      </c>
      <c r="E350" s="191"/>
      <c r="F350" s="193" t="s">
        <v>681</v>
      </c>
      <c r="G350" s="191"/>
      <c r="H350" s="194">
        <v>191.65899999999999</v>
      </c>
      <c r="I350" s="195"/>
      <c r="J350" s="191"/>
      <c r="K350" s="191"/>
      <c r="L350" s="196"/>
      <c r="M350" s="197"/>
      <c r="N350" s="198"/>
      <c r="O350" s="198"/>
      <c r="P350" s="198"/>
      <c r="Q350" s="198"/>
      <c r="R350" s="198"/>
      <c r="S350" s="198"/>
      <c r="T350" s="199"/>
      <c r="AT350" s="200" t="s">
        <v>201</v>
      </c>
      <c r="AU350" s="200" t="s">
        <v>83</v>
      </c>
      <c r="AV350" s="11" t="s">
        <v>83</v>
      </c>
      <c r="AW350" s="11" t="s">
        <v>4</v>
      </c>
      <c r="AX350" s="11" t="s">
        <v>81</v>
      </c>
      <c r="AY350" s="200" t="s">
        <v>169</v>
      </c>
    </row>
    <row r="351" spans="2:65" s="1" customFormat="1" ht="16.5" customHeight="1">
      <c r="B351" s="33"/>
      <c r="C351" s="173" t="s">
        <v>690</v>
      </c>
      <c r="D351" s="173" t="s">
        <v>172</v>
      </c>
      <c r="E351" s="174" t="s">
        <v>691</v>
      </c>
      <c r="F351" s="175" t="s">
        <v>692</v>
      </c>
      <c r="G351" s="176" t="s">
        <v>546</v>
      </c>
      <c r="H351" s="249"/>
      <c r="I351" s="178"/>
      <c r="J351" s="179">
        <f>ROUND(I351*H351,2)</f>
        <v>0</v>
      </c>
      <c r="K351" s="175" t="s">
        <v>176</v>
      </c>
      <c r="L351" s="37"/>
      <c r="M351" s="180" t="s">
        <v>1</v>
      </c>
      <c r="N351" s="181" t="s">
        <v>44</v>
      </c>
      <c r="O351" s="59"/>
      <c r="P351" s="182">
        <f>O351*H351</f>
        <v>0</v>
      </c>
      <c r="Q351" s="182">
        <v>0</v>
      </c>
      <c r="R351" s="182">
        <f>Q351*H351</f>
        <v>0</v>
      </c>
      <c r="S351" s="182">
        <v>0</v>
      </c>
      <c r="T351" s="183">
        <f>S351*H351</f>
        <v>0</v>
      </c>
      <c r="AR351" s="16" t="s">
        <v>125</v>
      </c>
      <c r="AT351" s="16" t="s">
        <v>172</v>
      </c>
      <c r="AU351" s="16" t="s">
        <v>83</v>
      </c>
      <c r="AY351" s="16" t="s">
        <v>169</v>
      </c>
      <c r="BE351" s="184">
        <f>IF(N351="základní",J351,0)</f>
        <v>0</v>
      </c>
      <c r="BF351" s="184">
        <f>IF(N351="snížená",J351,0)</f>
        <v>0</v>
      </c>
      <c r="BG351" s="184">
        <f>IF(N351="zákl. přenesená",J351,0)</f>
        <v>0</v>
      </c>
      <c r="BH351" s="184">
        <f>IF(N351="sníž. přenesená",J351,0)</f>
        <v>0</v>
      </c>
      <c r="BI351" s="184">
        <f>IF(N351="nulová",J351,0)</f>
        <v>0</v>
      </c>
      <c r="BJ351" s="16" t="s">
        <v>81</v>
      </c>
      <c r="BK351" s="184">
        <f>ROUND(I351*H351,2)</f>
        <v>0</v>
      </c>
      <c r="BL351" s="16" t="s">
        <v>125</v>
      </c>
      <c r="BM351" s="16" t="s">
        <v>693</v>
      </c>
    </row>
    <row r="352" spans="2:65" s="10" customFormat="1" ht="22.9" customHeight="1">
      <c r="B352" s="157"/>
      <c r="C352" s="158"/>
      <c r="D352" s="159" t="s">
        <v>72</v>
      </c>
      <c r="E352" s="171" t="s">
        <v>694</v>
      </c>
      <c r="F352" s="171" t="s">
        <v>695</v>
      </c>
      <c r="G352" s="158"/>
      <c r="H352" s="158"/>
      <c r="I352" s="161"/>
      <c r="J352" s="172">
        <f>BK352</f>
        <v>0</v>
      </c>
      <c r="K352" s="158"/>
      <c r="L352" s="163"/>
      <c r="M352" s="164"/>
      <c r="N352" s="165"/>
      <c r="O352" s="165"/>
      <c r="P352" s="166">
        <f>SUM(P353:P432)</f>
        <v>0</v>
      </c>
      <c r="Q352" s="165"/>
      <c r="R352" s="166">
        <f>SUM(R353:R432)</f>
        <v>13.376508869999999</v>
      </c>
      <c r="S352" s="165"/>
      <c r="T352" s="167">
        <f>SUM(T353:T432)</f>
        <v>0</v>
      </c>
      <c r="AR352" s="168" t="s">
        <v>83</v>
      </c>
      <c r="AT352" s="169" t="s">
        <v>72</v>
      </c>
      <c r="AU352" s="169" t="s">
        <v>81</v>
      </c>
      <c r="AY352" s="168" t="s">
        <v>169</v>
      </c>
      <c r="BK352" s="170">
        <f>SUM(BK353:BK432)</f>
        <v>0</v>
      </c>
    </row>
    <row r="353" spans="2:65" s="1" customFormat="1" ht="16.5" customHeight="1">
      <c r="B353" s="33"/>
      <c r="C353" s="173" t="s">
        <v>696</v>
      </c>
      <c r="D353" s="173" t="s">
        <v>172</v>
      </c>
      <c r="E353" s="174" t="s">
        <v>697</v>
      </c>
      <c r="F353" s="175" t="s">
        <v>698</v>
      </c>
      <c r="G353" s="176" t="s">
        <v>208</v>
      </c>
      <c r="H353" s="177">
        <v>13.308999999999999</v>
      </c>
      <c r="I353" s="178"/>
      <c r="J353" s="179">
        <f>ROUND(I353*H353,2)</f>
        <v>0</v>
      </c>
      <c r="K353" s="175" t="s">
        <v>176</v>
      </c>
      <c r="L353" s="37"/>
      <c r="M353" s="180" t="s">
        <v>1</v>
      </c>
      <c r="N353" s="181" t="s">
        <v>44</v>
      </c>
      <c r="O353" s="59"/>
      <c r="P353" s="182">
        <f>O353*H353</f>
        <v>0</v>
      </c>
      <c r="Q353" s="182">
        <v>1.89E-3</v>
      </c>
      <c r="R353" s="182">
        <f>Q353*H353</f>
        <v>2.5154009999999997E-2</v>
      </c>
      <c r="S353" s="182">
        <v>0</v>
      </c>
      <c r="T353" s="183">
        <f>S353*H353</f>
        <v>0</v>
      </c>
      <c r="AR353" s="16" t="s">
        <v>125</v>
      </c>
      <c r="AT353" s="16" t="s">
        <v>172</v>
      </c>
      <c r="AU353" s="16" t="s">
        <v>83</v>
      </c>
      <c r="AY353" s="16" t="s">
        <v>169</v>
      </c>
      <c r="BE353" s="184">
        <f>IF(N353="základní",J353,0)</f>
        <v>0</v>
      </c>
      <c r="BF353" s="184">
        <f>IF(N353="snížená",J353,0)</f>
        <v>0</v>
      </c>
      <c r="BG353" s="184">
        <f>IF(N353="zákl. přenesená",J353,0)</f>
        <v>0</v>
      </c>
      <c r="BH353" s="184">
        <f>IF(N353="sníž. přenesená",J353,0)</f>
        <v>0</v>
      </c>
      <c r="BI353" s="184">
        <f>IF(N353="nulová",J353,0)</f>
        <v>0</v>
      </c>
      <c r="BJ353" s="16" t="s">
        <v>81</v>
      </c>
      <c r="BK353" s="184">
        <f>ROUND(I353*H353,2)</f>
        <v>0</v>
      </c>
      <c r="BL353" s="16" t="s">
        <v>125</v>
      </c>
      <c r="BM353" s="16" t="s">
        <v>699</v>
      </c>
    </row>
    <row r="354" spans="2:65" s="11" customFormat="1" ht="11.25">
      <c r="B354" s="190"/>
      <c r="C354" s="191"/>
      <c r="D354" s="185" t="s">
        <v>201</v>
      </c>
      <c r="E354" s="192" t="s">
        <v>1</v>
      </c>
      <c r="F354" s="193" t="s">
        <v>700</v>
      </c>
      <c r="G354" s="191"/>
      <c r="H354" s="194">
        <v>13.003</v>
      </c>
      <c r="I354" s="195"/>
      <c r="J354" s="191"/>
      <c r="K354" s="191"/>
      <c r="L354" s="196"/>
      <c r="M354" s="197"/>
      <c r="N354" s="198"/>
      <c r="O354" s="198"/>
      <c r="P354" s="198"/>
      <c r="Q354" s="198"/>
      <c r="R354" s="198"/>
      <c r="S354" s="198"/>
      <c r="T354" s="199"/>
      <c r="AT354" s="200" t="s">
        <v>201</v>
      </c>
      <c r="AU354" s="200" t="s">
        <v>83</v>
      </c>
      <c r="AV354" s="11" t="s">
        <v>83</v>
      </c>
      <c r="AW354" s="11" t="s">
        <v>34</v>
      </c>
      <c r="AX354" s="11" t="s">
        <v>73</v>
      </c>
      <c r="AY354" s="200" t="s">
        <v>169</v>
      </c>
    </row>
    <row r="355" spans="2:65" s="11" customFormat="1" ht="11.25">
      <c r="B355" s="190"/>
      <c r="C355" s="191"/>
      <c r="D355" s="185" t="s">
        <v>201</v>
      </c>
      <c r="E355" s="192" t="s">
        <v>1</v>
      </c>
      <c r="F355" s="193" t="s">
        <v>701</v>
      </c>
      <c r="G355" s="191"/>
      <c r="H355" s="194">
        <v>0.30599999999999999</v>
      </c>
      <c r="I355" s="195"/>
      <c r="J355" s="191"/>
      <c r="K355" s="191"/>
      <c r="L355" s="196"/>
      <c r="M355" s="197"/>
      <c r="N355" s="198"/>
      <c r="O355" s="198"/>
      <c r="P355" s="198"/>
      <c r="Q355" s="198"/>
      <c r="R355" s="198"/>
      <c r="S355" s="198"/>
      <c r="T355" s="199"/>
      <c r="AT355" s="200" t="s">
        <v>201</v>
      </c>
      <c r="AU355" s="200" t="s">
        <v>83</v>
      </c>
      <c r="AV355" s="11" t="s">
        <v>83</v>
      </c>
      <c r="AW355" s="11" t="s">
        <v>34</v>
      </c>
      <c r="AX355" s="11" t="s">
        <v>73</v>
      </c>
      <c r="AY355" s="200" t="s">
        <v>169</v>
      </c>
    </row>
    <row r="356" spans="2:65" s="12" customFormat="1" ht="11.25">
      <c r="B356" s="201"/>
      <c r="C356" s="202"/>
      <c r="D356" s="185" t="s">
        <v>201</v>
      </c>
      <c r="E356" s="203" t="s">
        <v>1</v>
      </c>
      <c r="F356" s="204" t="s">
        <v>212</v>
      </c>
      <c r="G356" s="202"/>
      <c r="H356" s="205">
        <v>13.308999999999999</v>
      </c>
      <c r="I356" s="206"/>
      <c r="J356" s="202"/>
      <c r="K356" s="202"/>
      <c r="L356" s="207"/>
      <c r="M356" s="208"/>
      <c r="N356" s="209"/>
      <c r="O356" s="209"/>
      <c r="P356" s="209"/>
      <c r="Q356" s="209"/>
      <c r="R356" s="209"/>
      <c r="S356" s="209"/>
      <c r="T356" s="210"/>
      <c r="AT356" s="211" t="s">
        <v>201</v>
      </c>
      <c r="AU356" s="211" t="s">
        <v>83</v>
      </c>
      <c r="AV356" s="12" t="s">
        <v>199</v>
      </c>
      <c r="AW356" s="12" t="s">
        <v>34</v>
      </c>
      <c r="AX356" s="12" t="s">
        <v>81</v>
      </c>
      <c r="AY356" s="211" t="s">
        <v>169</v>
      </c>
    </row>
    <row r="357" spans="2:65" s="1" customFormat="1" ht="16.5" customHeight="1">
      <c r="B357" s="33"/>
      <c r="C357" s="173" t="s">
        <v>702</v>
      </c>
      <c r="D357" s="173" t="s">
        <v>172</v>
      </c>
      <c r="E357" s="174" t="s">
        <v>703</v>
      </c>
      <c r="F357" s="175" t="s">
        <v>704</v>
      </c>
      <c r="G357" s="176" t="s">
        <v>301</v>
      </c>
      <c r="H357" s="177">
        <v>299.10000000000002</v>
      </c>
      <c r="I357" s="178"/>
      <c r="J357" s="179">
        <f>ROUND(I357*H357,2)</f>
        <v>0</v>
      </c>
      <c r="K357" s="175" t="s">
        <v>176</v>
      </c>
      <c r="L357" s="37"/>
      <c r="M357" s="180" t="s">
        <v>1</v>
      </c>
      <c r="N357" s="181" t="s">
        <v>44</v>
      </c>
      <c r="O357" s="59"/>
      <c r="P357" s="182">
        <f>O357*H357</f>
        <v>0</v>
      </c>
      <c r="Q357" s="182">
        <v>0</v>
      </c>
      <c r="R357" s="182">
        <f>Q357*H357</f>
        <v>0</v>
      </c>
      <c r="S357" s="182">
        <v>0</v>
      </c>
      <c r="T357" s="183">
        <f>S357*H357</f>
        <v>0</v>
      </c>
      <c r="AR357" s="16" t="s">
        <v>125</v>
      </c>
      <c r="AT357" s="16" t="s">
        <v>172</v>
      </c>
      <c r="AU357" s="16" t="s">
        <v>83</v>
      </c>
      <c r="AY357" s="16" t="s">
        <v>169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6" t="s">
        <v>81</v>
      </c>
      <c r="BK357" s="184">
        <f>ROUND(I357*H357,2)</f>
        <v>0</v>
      </c>
      <c r="BL357" s="16" t="s">
        <v>125</v>
      </c>
      <c r="BM357" s="16" t="s">
        <v>705</v>
      </c>
    </row>
    <row r="358" spans="2:65" s="11" customFormat="1" ht="11.25">
      <c r="B358" s="190"/>
      <c r="C358" s="191"/>
      <c r="D358" s="185" t="s">
        <v>201</v>
      </c>
      <c r="E358" s="192" t="s">
        <v>1</v>
      </c>
      <c r="F358" s="193" t="s">
        <v>706</v>
      </c>
      <c r="G358" s="191"/>
      <c r="H358" s="194">
        <v>246</v>
      </c>
      <c r="I358" s="195"/>
      <c r="J358" s="191"/>
      <c r="K358" s="191"/>
      <c r="L358" s="196"/>
      <c r="M358" s="197"/>
      <c r="N358" s="198"/>
      <c r="O358" s="198"/>
      <c r="P358" s="198"/>
      <c r="Q358" s="198"/>
      <c r="R358" s="198"/>
      <c r="S358" s="198"/>
      <c r="T358" s="199"/>
      <c r="AT358" s="200" t="s">
        <v>201</v>
      </c>
      <c r="AU358" s="200" t="s">
        <v>83</v>
      </c>
      <c r="AV358" s="11" t="s">
        <v>83</v>
      </c>
      <c r="AW358" s="11" t="s">
        <v>34</v>
      </c>
      <c r="AX358" s="11" t="s">
        <v>73</v>
      </c>
      <c r="AY358" s="200" t="s">
        <v>169</v>
      </c>
    </row>
    <row r="359" spans="2:65" s="11" customFormat="1" ht="11.25">
      <c r="B359" s="190"/>
      <c r="C359" s="191"/>
      <c r="D359" s="185" t="s">
        <v>201</v>
      </c>
      <c r="E359" s="192" t="s">
        <v>1</v>
      </c>
      <c r="F359" s="193" t="s">
        <v>707</v>
      </c>
      <c r="G359" s="191"/>
      <c r="H359" s="194">
        <v>53.1</v>
      </c>
      <c r="I359" s="195"/>
      <c r="J359" s="191"/>
      <c r="K359" s="191"/>
      <c r="L359" s="196"/>
      <c r="M359" s="197"/>
      <c r="N359" s="198"/>
      <c r="O359" s="198"/>
      <c r="P359" s="198"/>
      <c r="Q359" s="198"/>
      <c r="R359" s="198"/>
      <c r="S359" s="198"/>
      <c r="T359" s="199"/>
      <c r="AT359" s="200" t="s">
        <v>201</v>
      </c>
      <c r="AU359" s="200" t="s">
        <v>83</v>
      </c>
      <c r="AV359" s="11" t="s">
        <v>83</v>
      </c>
      <c r="AW359" s="11" t="s">
        <v>34</v>
      </c>
      <c r="AX359" s="11" t="s">
        <v>73</v>
      </c>
      <c r="AY359" s="200" t="s">
        <v>169</v>
      </c>
    </row>
    <row r="360" spans="2:65" s="12" customFormat="1" ht="11.25">
      <c r="B360" s="201"/>
      <c r="C360" s="202"/>
      <c r="D360" s="185" t="s">
        <v>201</v>
      </c>
      <c r="E360" s="203" t="s">
        <v>1</v>
      </c>
      <c r="F360" s="204" t="s">
        <v>212</v>
      </c>
      <c r="G360" s="202"/>
      <c r="H360" s="205">
        <v>299.10000000000002</v>
      </c>
      <c r="I360" s="206"/>
      <c r="J360" s="202"/>
      <c r="K360" s="202"/>
      <c r="L360" s="207"/>
      <c r="M360" s="208"/>
      <c r="N360" s="209"/>
      <c r="O360" s="209"/>
      <c r="P360" s="209"/>
      <c r="Q360" s="209"/>
      <c r="R360" s="209"/>
      <c r="S360" s="209"/>
      <c r="T360" s="210"/>
      <c r="AT360" s="211" t="s">
        <v>201</v>
      </c>
      <c r="AU360" s="211" t="s">
        <v>83</v>
      </c>
      <c r="AV360" s="12" t="s">
        <v>199</v>
      </c>
      <c r="AW360" s="12" t="s">
        <v>34</v>
      </c>
      <c r="AX360" s="12" t="s">
        <v>81</v>
      </c>
      <c r="AY360" s="211" t="s">
        <v>169</v>
      </c>
    </row>
    <row r="361" spans="2:65" s="1" customFormat="1" ht="16.5" customHeight="1">
      <c r="B361" s="33"/>
      <c r="C361" s="173" t="s">
        <v>708</v>
      </c>
      <c r="D361" s="173" t="s">
        <v>172</v>
      </c>
      <c r="E361" s="174" t="s">
        <v>709</v>
      </c>
      <c r="F361" s="175" t="s">
        <v>710</v>
      </c>
      <c r="G361" s="176" t="s">
        <v>301</v>
      </c>
      <c r="H361" s="177">
        <v>34.97</v>
      </c>
      <c r="I361" s="178"/>
      <c r="J361" s="179">
        <f>ROUND(I361*H361,2)</f>
        <v>0</v>
      </c>
      <c r="K361" s="175" t="s">
        <v>176</v>
      </c>
      <c r="L361" s="37"/>
      <c r="M361" s="180" t="s">
        <v>1</v>
      </c>
      <c r="N361" s="181" t="s">
        <v>44</v>
      </c>
      <c r="O361" s="59"/>
      <c r="P361" s="182">
        <f>O361*H361</f>
        <v>0</v>
      </c>
      <c r="Q361" s="182">
        <v>0</v>
      </c>
      <c r="R361" s="182">
        <f>Q361*H361</f>
        <v>0</v>
      </c>
      <c r="S361" s="182">
        <v>0</v>
      </c>
      <c r="T361" s="183">
        <f>S361*H361</f>
        <v>0</v>
      </c>
      <c r="AR361" s="16" t="s">
        <v>125</v>
      </c>
      <c r="AT361" s="16" t="s">
        <v>172</v>
      </c>
      <c r="AU361" s="16" t="s">
        <v>83</v>
      </c>
      <c r="AY361" s="16" t="s">
        <v>169</v>
      </c>
      <c r="BE361" s="184">
        <f>IF(N361="základní",J361,0)</f>
        <v>0</v>
      </c>
      <c r="BF361" s="184">
        <f>IF(N361="snížená",J361,0)</f>
        <v>0</v>
      </c>
      <c r="BG361" s="184">
        <f>IF(N361="zákl. přenesená",J361,0)</f>
        <v>0</v>
      </c>
      <c r="BH361" s="184">
        <f>IF(N361="sníž. přenesená",J361,0)</f>
        <v>0</v>
      </c>
      <c r="BI361" s="184">
        <f>IF(N361="nulová",J361,0)</f>
        <v>0</v>
      </c>
      <c r="BJ361" s="16" t="s">
        <v>81</v>
      </c>
      <c r="BK361" s="184">
        <f>ROUND(I361*H361,2)</f>
        <v>0</v>
      </c>
      <c r="BL361" s="16" t="s">
        <v>125</v>
      </c>
      <c r="BM361" s="16" t="s">
        <v>711</v>
      </c>
    </row>
    <row r="362" spans="2:65" s="11" customFormat="1" ht="11.25">
      <c r="B362" s="190"/>
      <c r="C362" s="191"/>
      <c r="D362" s="185" t="s">
        <v>201</v>
      </c>
      <c r="E362" s="192" t="s">
        <v>1</v>
      </c>
      <c r="F362" s="193" t="s">
        <v>712</v>
      </c>
      <c r="G362" s="191"/>
      <c r="H362" s="194">
        <v>16.649999999999999</v>
      </c>
      <c r="I362" s="195"/>
      <c r="J362" s="191"/>
      <c r="K362" s="191"/>
      <c r="L362" s="196"/>
      <c r="M362" s="197"/>
      <c r="N362" s="198"/>
      <c r="O362" s="198"/>
      <c r="P362" s="198"/>
      <c r="Q362" s="198"/>
      <c r="R362" s="198"/>
      <c r="S362" s="198"/>
      <c r="T362" s="199"/>
      <c r="AT362" s="200" t="s">
        <v>201</v>
      </c>
      <c r="AU362" s="200" t="s">
        <v>83</v>
      </c>
      <c r="AV362" s="11" t="s">
        <v>83</v>
      </c>
      <c r="AW362" s="11" t="s">
        <v>34</v>
      </c>
      <c r="AX362" s="11" t="s">
        <v>73</v>
      </c>
      <c r="AY362" s="200" t="s">
        <v>169</v>
      </c>
    </row>
    <row r="363" spans="2:65" s="11" customFormat="1" ht="11.25">
      <c r="B363" s="190"/>
      <c r="C363" s="191"/>
      <c r="D363" s="185" t="s">
        <v>201</v>
      </c>
      <c r="E363" s="192" t="s">
        <v>1</v>
      </c>
      <c r="F363" s="193" t="s">
        <v>713</v>
      </c>
      <c r="G363" s="191"/>
      <c r="H363" s="194">
        <v>18.32</v>
      </c>
      <c r="I363" s="195"/>
      <c r="J363" s="191"/>
      <c r="K363" s="191"/>
      <c r="L363" s="196"/>
      <c r="M363" s="197"/>
      <c r="N363" s="198"/>
      <c r="O363" s="198"/>
      <c r="P363" s="198"/>
      <c r="Q363" s="198"/>
      <c r="R363" s="198"/>
      <c r="S363" s="198"/>
      <c r="T363" s="199"/>
      <c r="AT363" s="200" t="s">
        <v>201</v>
      </c>
      <c r="AU363" s="200" t="s">
        <v>83</v>
      </c>
      <c r="AV363" s="11" t="s">
        <v>83</v>
      </c>
      <c r="AW363" s="11" t="s">
        <v>34</v>
      </c>
      <c r="AX363" s="11" t="s">
        <v>73</v>
      </c>
      <c r="AY363" s="200" t="s">
        <v>169</v>
      </c>
    </row>
    <row r="364" spans="2:65" s="12" customFormat="1" ht="11.25">
      <c r="B364" s="201"/>
      <c r="C364" s="202"/>
      <c r="D364" s="185" t="s">
        <v>201</v>
      </c>
      <c r="E364" s="203" t="s">
        <v>1</v>
      </c>
      <c r="F364" s="204" t="s">
        <v>212</v>
      </c>
      <c r="G364" s="202"/>
      <c r="H364" s="205">
        <v>34.97</v>
      </c>
      <c r="I364" s="206"/>
      <c r="J364" s="202"/>
      <c r="K364" s="202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201</v>
      </c>
      <c r="AU364" s="211" t="s">
        <v>83</v>
      </c>
      <c r="AV364" s="12" t="s">
        <v>199</v>
      </c>
      <c r="AW364" s="12" t="s">
        <v>34</v>
      </c>
      <c r="AX364" s="12" t="s">
        <v>81</v>
      </c>
      <c r="AY364" s="211" t="s">
        <v>169</v>
      </c>
    </row>
    <row r="365" spans="2:65" s="1" customFormat="1" ht="16.5" customHeight="1">
      <c r="B365" s="33"/>
      <c r="C365" s="173" t="s">
        <v>714</v>
      </c>
      <c r="D365" s="173" t="s">
        <v>172</v>
      </c>
      <c r="E365" s="174" t="s">
        <v>715</v>
      </c>
      <c r="F365" s="175" t="s">
        <v>716</v>
      </c>
      <c r="G365" s="176" t="s">
        <v>301</v>
      </c>
      <c r="H365" s="177">
        <v>215.32</v>
      </c>
      <c r="I365" s="178"/>
      <c r="J365" s="179">
        <f>ROUND(I365*H365,2)</f>
        <v>0</v>
      </c>
      <c r="K365" s="175" t="s">
        <v>176</v>
      </c>
      <c r="L365" s="37"/>
      <c r="M365" s="180" t="s">
        <v>1</v>
      </c>
      <c r="N365" s="181" t="s">
        <v>44</v>
      </c>
      <c r="O365" s="59"/>
      <c r="P365" s="182">
        <f>O365*H365</f>
        <v>0</v>
      </c>
      <c r="Q365" s="182">
        <v>0</v>
      </c>
      <c r="R365" s="182">
        <f>Q365*H365</f>
        <v>0</v>
      </c>
      <c r="S365" s="182">
        <v>0</v>
      </c>
      <c r="T365" s="183">
        <f>S365*H365</f>
        <v>0</v>
      </c>
      <c r="AR365" s="16" t="s">
        <v>125</v>
      </c>
      <c r="AT365" s="16" t="s">
        <v>172</v>
      </c>
      <c r="AU365" s="16" t="s">
        <v>83</v>
      </c>
      <c r="AY365" s="16" t="s">
        <v>169</v>
      </c>
      <c r="BE365" s="184">
        <f>IF(N365="základní",J365,0)</f>
        <v>0</v>
      </c>
      <c r="BF365" s="184">
        <f>IF(N365="snížená",J365,0)</f>
        <v>0</v>
      </c>
      <c r="BG365" s="184">
        <f>IF(N365="zákl. přenesená",J365,0)</f>
        <v>0</v>
      </c>
      <c r="BH365" s="184">
        <f>IF(N365="sníž. přenesená",J365,0)</f>
        <v>0</v>
      </c>
      <c r="BI365" s="184">
        <f>IF(N365="nulová",J365,0)</f>
        <v>0</v>
      </c>
      <c r="BJ365" s="16" t="s">
        <v>81</v>
      </c>
      <c r="BK365" s="184">
        <f>ROUND(I365*H365,2)</f>
        <v>0</v>
      </c>
      <c r="BL365" s="16" t="s">
        <v>125</v>
      </c>
      <c r="BM365" s="16" t="s">
        <v>717</v>
      </c>
    </row>
    <row r="366" spans="2:65" s="11" customFormat="1" ht="11.25">
      <c r="B366" s="190"/>
      <c r="C366" s="191"/>
      <c r="D366" s="185" t="s">
        <v>201</v>
      </c>
      <c r="E366" s="192" t="s">
        <v>1</v>
      </c>
      <c r="F366" s="193" t="s">
        <v>718</v>
      </c>
      <c r="G366" s="191"/>
      <c r="H366" s="194">
        <v>44.4</v>
      </c>
      <c r="I366" s="195"/>
      <c r="J366" s="191"/>
      <c r="K366" s="191"/>
      <c r="L366" s="196"/>
      <c r="M366" s="197"/>
      <c r="N366" s="198"/>
      <c r="O366" s="198"/>
      <c r="P366" s="198"/>
      <c r="Q366" s="198"/>
      <c r="R366" s="198"/>
      <c r="S366" s="198"/>
      <c r="T366" s="199"/>
      <c r="AT366" s="200" t="s">
        <v>201</v>
      </c>
      <c r="AU366" s="200" t="s">
        <v>83</v>
      </c>
      <c r="AV366" s="11" t="s">
        <v>83</v>
      </c>
      <c r="AW366" s="11" t="s">
        <v>34</v>
      </c>
      <c r="AX366" s="11" t="s">
        <v>73</v>
      </c>
      <c r="AY366" s="200" t="s">
        <v>169</v>
      </c>
    </row>
    <row r="367" spans="2:65" s="11" customFormat="1" ht="11.25">
      <c r="B367" s="190"/>
      <c r="C367" s="191"/>
      <c r="D367" s="185" t="s">
        <v>201</v>
      </c>
      <c r="E367" s="192" t="s">
        <v>1</v>
      </c>
      <c r="F367" s="193" t="s">
        <v>719</v>
      </c>
      <c r="G367" s="191"/>
      <c r="H367" s="194">
        <v>130.72</v>
      </c>
      <c r="I367" s="195"/>
      <c r="J367" s="191"/>
      <c r="K367" s="191"/>
      <c r="L367" s="196"/>
      <c r="M367" s="197"/>
      <c r="N367" s="198"/>
      <c r="O367" s="198"/>
      <c r="P367" s="198"/>
      <c r="Q367" s="198"/>
      <c r="R367" s="198"/>
      <c r="S367" s="198"/>
      <c r="T367" s="199"/>
      <c r="AT367" s="200" t="s">
        <v>201</v>
      </c>
      <c r="AU367" s="200" t="s">
        <v>83</v>
      </c>
      <c r="AV367" s="11" t="s">
        <v>83</v>
      </c>
      <c r="AW367" s="11" t="s">
        <v>34</v>
      </c>
      <c r="AX367" s="11" t="s">
        <v>73</v>
      </c>
      <c r="AY367" s="200" t="s">
        <v>169</v>
      </c>
    </row>
    <row r="368" spans="2:65" s="11" customFormat="1" ht="11.25">
      <c r="B368" s="190"/>
      <c r="C368" s="191"/>
      <c r="D368" s="185" t="s">
        <v>201</v>
      </c>
      <c r="E368" s="192" t="s">
        <v>1</v>
      </c>
      <c r="F368" s="193" t="s">
        <v>720</v>
      </c>
      <c r="G368" s="191"/>
      <c r="H368" s="194">
        <v>9</v>
      </c>
      <c r="I368" s="195"/>
      <c r="J368" s="191"/>
      <c r="K368" s="191"/>
      <c r="L368" s="196"/>
      <c r="M368" s="197"/>
      <c r="N368" s="198"/>
      <c r="O368" s="198"/>
      <c r="P368" s="198"/>
      <c r="Q368" s="198"/>
      <c r="R368" s="198"/>
      <c r="S368" s="198"/>
      <c r="T368" s="199"/>
      <c r="AT368" s="200" t="s">
        <v>201</v>
      </c>
      <c r="AU368" s="200" t="s">
        <v>83</v>
      </c>
      <c r="AV368" s="11" t="s">
        <v>83</v>
      </c>
      <c r="AW368" s="11" t="s">
        <v>34</v>
      </c>
      <c r="AX368" s="11" t="s">
        <v>73</v>
      </c>
      <c r="AY368" s="200" t="s">
        <v>169</v>
      </c>
    </row>
    <row r="369" spans="2:65" s="11" customFormat="1" ht="11.25">
      <c r="B369" s="190"/>
      <c r="C369" s="191"/>
      <c r="D369" s="185" t="s">
        <v>201</v>
      </c>
      <c r="E369" s="192" t="s">
        <v>1</v>
      </c>
      <c r="F369" s="193" t="s">
        <v>721</v>
      </c>
      <c r="G369" s="191"/>
      <c r="H369" s="194">
        <v>31.2</v>
      </c>
      <c r="I369" s="195"/>
      <c r="J369" s="191"/>
      <c r="K369" s="191"/>
      <c r="L369" s="196"/>
      <c r="M369" s="197"/>
      <c r="N369" s="198"/>
      <c r="O369" s="198"/>
      <c r="P369" s="198"/>
      <c r="Q369" s="198"/>
      <c r="R369" s="198"/>
      <c r="S369" s="198"/>
      <c r="T369" s="199"/>
      <c r="AT369" s="200" t="s">
        <v>201</v>
      </c>
      <c r="AU369" s="200" t="s">
        <v>83</v>
      </c>
      <c r="AV369" s="11" t="s">
        <v>83</v>
      </c>
      <c r="AW369" s="11" t="s">
        <v>34</v>
      </c>
      <c r="AX369" s="11" t="s">
        <v>73</v>
      </c>
      <c r="AY369" s="200" t="s">
        <v>169</v>
      </c>
    </row>
    <row r="370" spans="2:65" s="12" customFormat="1" ht="11.25">
      <c r="B370" s="201"/>
      <c r="C370" s="202"/>
      <c r="D370" s="185" t="s">
        <v>201</v>
      </c>
      <c r="E370" s="203" t="s">
        <v>1</v>
      </c>
      <c r="F370" s="204" t="s">
        <v>212</v>
      </c>
      <c r="G370" s="202"/>
      <c r="H370" s="205">
        <v>215.32</v>
      </c>
      <c r="I370" s="206"/>
      <c r="J370" s="202"/>
      <c r="K370" s="202"/>
      <c r="L370" s="207"/>
      <c r="M370" s="208"/>
      <c r="N370" s="209"/>
      <c r="O370" s="209"/>
      <c r="P370" s="209"/>
      <c r="Q370" s="209"/>
      <c r="R370" s="209"/>
      <c r="S370" s="209"/>
      <c r="T370" s="210"/>
      <c r="AT370" s="211" t="s">
        <v>201</v>
      </c>
      <c r="AU370" s="211" t="s">
        <v>83</v>
      </c>
      <c r="AV370" s="12" t="s">
        <v>199</v>
      </c>
      <c r="AW370" s="12" t="s">
        <v>34</v>
      </c>
      <c r="AX370" s="12" t="s">
        <v>81</v>
      </c>
      <c r="AY370" s="211" t="s">
        <v>169</v>
      </c>
    </row>
    <row r="371" spans="2:65" s="1" customFormat="1" ht="16.5" customHeight="1">
      <c r="B371" s="33"/>
      <c r="C371" s="173" t="s">
        <v>722</v>
      </c>
      <c r="D371" s="173" t="s">
        <v>172</v>
      </c>
      <c r="E371" s="174" t="s">
        <v>723</v>
      </c>
      <c r="F371" s="175" t="s">
        <v>724</v>
      </c>
      <c r="G371" s="176" t="s">
        <v>301</v>
      </c>
      <c r="H371" s="177">
        <v>56.4</v>
      </c>
      <c r="I371" s="178"/>
      <c r="J371" s="179">
        <f>ROUND(I371*H371,2)</f>
        <v>0</v>
      </c>
      <c r="K371" s="175" t="s">
        <v>176</v>
      </c>
      <c r="L371" s="37"/>
      <c r="M371" s="180" t="s">
        <v>1</v>
      </c>
      <c r="N371" s="181" t="s">
        <v>44</v>
      </c>
      <c r="O371" s="59"/>
      <c r="P371" s="182">
        <f>O371*H371</f>
        <v>0</v>
      </c>
      <c r="Q371" s="182">
        <v>0</v>
      </c>
      <c r="R371" s="182">
        <f>Q371*H371</f>
        <v>0</v>
      </c>
      <c r="S371" s="182">
        <v>0</v>
      </c>
      <c r="T371" s="183">
        <f>S371*H371</f>
        <v>0</v>
      </c>
      <c r="AR371" s="16" t="s">
        <v>125</v>
      </c>
      <c r="AT371" s="16" t="s">
        <v>172</v>
      </c>
      <c r="AU371" s="16" t="s">
        <v>83</v>
      </c>
      <c r="AY371" s="16" t="s">
        <v>169</v>
      </c>
      <c r="BE371" s="184">
        <f>IF(N371="základní",J371,0)</f>
        <v>0</v>
      </c>
      <c r="BF371" s="184">
        <f>IF(N371="snížená",J371,0)</f>
        <v>0</v>
      </c>
      <c r="BG371" s="184">
        <f>IF(N371="zákl. přenesená",J371,0)</f>
        <v>0</v>
      </c>
      <c r="BH371" s="184">
        <f>IF(N371="sníž. přenesená",J371,0)</f>
        <v>0</v>
      </c>
      <c r="BI371" s="184">
        <f>IF(N371="nulová",J371,0)</f>
        <v>0</v>
      </c>
      <c r="BJ371" s="16" t="s">
        <v>81</v>
      </c>
      <c r="BK371" s="184">
        <f>ROUND(I371*H371,2)</f>
        <v>0</v>
      </c>
      <c r="BL371" s="16" t="s">
        <v>125</v>
      </c>
      <c r="BM371" s="16" t="s">
        <v>725</v>
      </c>
    </row>
    <row r="372" spans="2:65" s="11" customFormat="1" ht="11.25">
      <c r="B372" s="190"/>
      <c r="C372" s="191"/>
      <c r="D372" s="185" t="s">
        <v>201</v>
      </c>
      <c r="E372" s="192" t="s">
        <v>1</v>
      </c>
      <c r="F372" s="193" t="s">
        <v>726</v>
      </c>
      <c r="G372" s="191"/>
      <c r="H372" s="194">
        <v>56.4</v>
      </c>
      <c r="I372" s="195"/>
      <c r="J372" s="191"/>
      <c r="K372" s="191"/>
      <c r="L372" s="196"/>
      <c r="M372" s="197"/>
      <c r="N372" s="198"/>
      <c r="O372" s="198"/>
      <c r="P372" s="198"/>
      <c r="Q372" s="198"/>
      <c r="R372" s="198"/>
      <c r="S372" s="198"/>
      <c r="T372" s="199"/>
      <c r="AT372" s="200" t="s">
        <v>201</v>
      </c>
      <c r="AU372" s="200" t="s">
        <v>83</v>
      </c>
      <c r="AV372" s="11" t="s">
        <v>83</v>
      </c>
      <c r="AW372" s="11" t="s">
        <v>34</v>
      </c>
      <c r="AX372" s="11" t="s">
        <v>81</v>
      </c>
      <c r="AY372" s="200" t="s">
        <v>169</v>
      </c>
    </row>
    <row r="373" spans="2:65" s="1" customFormat="1" ht="16.5" customHeight="1">
      <c r="B373" s="33"/>
      <c r="C373" s="239" t="s">
        <v>727</v>
      </c>
      <c r="D373" s="239" t="s">
        <v>447</v>
      </c>
      <c r="E373" s="240" t="s">
        <v>728</v>
      </c>
      <c r="F373" s="241" t="s">
        <v>729</v>
      </c>
      <c r="G373" s="242" t="s">
        <v>208</v>
      </c>
      <c r="H373" s="243">
        <v>13.003</v>
      </c>
      <c r="I373" s="244"/>
      <c r="J373" s="245">
        <f>ROUND(I373*H373,2)</f>
        <v>0</v>
      </c>
      <c r="K373" s="241" t="s">
        <v>1</v>
      </c>
      <c r="L373" s="246"/>
      <c r="M373" s="247" t="s">
        <v>1</v>
      </c>
      <c r="N373" s="248" t="s">
        <v>44</v>
      </c>
      <c r="O373" s="59"/>
      <c r="P373" s="182">
        <f>O373*H373</f>
        <v>0</v>
      </c>
      <c r="Q373" s="182">
        <v>0.5</v>
      </c>
      <c r="R373" s="182">
        <f>Q373*H373</f>
        <v>6.5015000000000001</v>
      </c>
      <c r="S373" s="182">
        <v>0</v>
      </c>
      <c r="T373" s="183">
        <f>S373*H373</f>
        <v>0</v>
      </c>
      <c r="AR373" s="16" t="s">
        <v>435</v>
      </c>
      <c r="AT373" s="16" t="s">
        <v>447</v>
      </c>
      <c r="AU373" s="16" t="s">
        <v>83</v>
      </c>
      <c r="AY373" s="16" t="s">
        <v>169</v>
      </c>
      <c r="BE373" s="184">
        <f>IF(N373="základní",J373,0)</f>
        <v>0</v>
      </c>
      <c r="BF373" s="184">
        <f>IF(N373="snížená",J373,0)</f>
        <v>0</v>
      </c>
      <c r="BG373" s="184">
        <f>IF(N373="zákl. přenesená",J373,0)</f>
        <v>0</v>
      </c>
      <c r="BH373" s="184">
        <f>IF(N373="sníž. přenesená",J373,0)</f>
        <v>0</v>
      </c>
      <c r="BI373" s="184">
        <f>IF(N373="nulová",J373,0)</f>
        <v>0</v>
      </c>
      <c r="BJ373" s="16" t="s">
        <v>81</v>
      </c>
      <c r="BK373" s="184">
        <f>ROUND(I373*H373,2)</f>
        <v>0</v>
      </c>
      <c r="BL373" s="16" t="s">
        <v>125</v>
      </c>
      <c r="BM373" s="16" t="s">
        <v>730</v>
      </c>
    </row>
    <row r="374" spans="2:65" s="11" customFormat="1" ht="11.25">
      <c r="B374" s="190"/>
      <c r="C374" s="191"/>
      <c r="D374" s="185" t="s">
        <v>201</v>
      </c>
      <c r="E374" s="192" t="s">
        <v>1</v>
      </c>
      <c r="F374" s="193" t="s">
        <v>731</v>
      </c>
      <c r="G374" s="191"/>
      <c r="H374" s="194">
        <v>3.2469999999999999</v>
      </c>
      <c r="I374" s="195"/>
      <c r="J374" s="191"/>
      <c r="K374" s="191"/>
      <c r="L374" s="196"/>
      <c r="M374" s="197"/>
      <c r="N374" s="198"/>
      <c r="O374" s="198"/>
      <c r="P374" s="198"/>
      <c r="Q374" s="198"/>
      <c r="R374" s="198"/>
      <c r="S374" s="198"/>
      <c r="T374" s="199"/>
      <c r="AT374" s="200" t="s">
        <v>201</v>
      </c>
      <c r="AU374" s="200" t="s">
        <v>83</v>
      </c>
      <c r="AV374" s="11" t="s">
        <v>83</v>
      </c>
      <c r="AW374" s="11" t="s">
        <v>34</v>
      </c>
      <c r="AX374" s="11" t="s">
        <v>73</v>
      </c>
      <c r="AY374" s="200" t="s">
        <v>169</v>
      </c>
    </row>
    <row r="375" spans="2:65" s="11" customFormat="1" ht="11.25">
      <c r="B375" s="190"/>
      <c r="C375" s="191"/>
      <c r="D375" s="185" t="s">
        <v>201</v>
      </c>
      <c r="E375" s="192" t="s">
        <v>1</v>
      </c>
      <c r="F375" s="193" t="s">
        <v>732</v>
      </c>
      <c r="G375" s="191"/>
      <c r="H375" s="194">
        <v>0.70099999999999996</v>
      </c>
      <c r="I375" s="195"/>
      <c r="J375" s="191"/>
      <c r="K375" s="191"/>
      <c r="L375" s="196"/>
      <c r="M375" s="197"/>
      <c r="N375" s="198"/>
      <c r="O375" s="198"/>
      <c r="P375" s="198"/>
      <c r="Q375" s="198"/>
      <c r="R375" s="198"/>
      <c r="S375" s="198"/>
      <c r="T375" s="199"/>
      <c r="AT375" s="200" t="s">
        <v>201</v>
      </c>
      <c r="AU375" s="200" t="s">
        <v>83</v>
      </c>
      <c r="AV375" s="11" t="s">
        <v>83</v>
      </c>
      <c r="AW375" s="11" t="s">
        <v>34</v>
      </c>
      <c r="AX375" s="11" t="s">
        <v>73</v>
      </c>
      <c r="AY375" s="200" t="s">
        <v>169</v>
      </c>
    </row>
    <row r="376" spans="2:65" s="11" customFormat="1" ht="11.25">
      <c r="B376" s="190"/>
      <c r="C376" s="191"/>
      <c r="D376" s="185" t="s">
        <v>201</v>
      </c>
      <c r="E376" s="192" t="s">
        <v>1</v>
      </c>
      <c r="F376" s="193" t="s">
        <v>733</v>
      </c>
      <c r="G376" s="191"/>
      <c r="H376" s="194">
        <v>0.35199999999999998</v>
      </c>
      <c r="I376" s="195"/>
      <c r="J376" s="191"/>
      <c r="K376" s="191"/>
      <c r="L376" s="196"/>
      <c r="M376" s="197"/>
      <c r="N376" s="198"/>
      <c r="O376" s="198"/>
      <c r="P376" s="198"/>
      <c r="Q376" s="198"/>
      <c r="R376" s="198"/>
      <c r="S376" s="198"/>
      <c r="T376" s="199"/>
      <c r="AT376" s="200" t="s">
        <v>201</v>
      </c>
      <c r="AU376" s="200" t="s">
        <v>83</v>
      </c>
      <c r="AV376" s="11" t="s">
        <v>83</v>
      </c>
      <c r="AW376" s="11" t="s">
        <v>34</v>
      </c>
      <c r="AX376" s="11" t="s">
        <v>73</v>
      </c>
      <c r="AY376" s="200" t="s">
        <v>169</v>
      </c>
    </row>
    <row r="377" spans="2:65" s="11" customFormat="1" ht="11.25">
      <c r="B377" s="190"/>
      <c r="C377" s="191"/>
      <c r="D377" s="185" t="s">
        <v>201</v>
      </c>
      <c r="E377" s="192" t="s">
        <v>1</v>
      </c>
      <c r="F377" s="193" t="s">
        <v>734</v>
      </c>
      <c r="G377" s="191"/>
      <c r="H377" s="194">
        <v>0.38700000000000001</v>
      </c>
      <c r="I377" s="195"/>
      <c r="J377" s="191"/>
      <c r="K377" s="191"/>
      <c r="L377" s="196"/>
      <c r="M377" s="197"/>
      <c r="N377" s="198"/>
      <c r="O377" s="198"/>
      <c r="P377" s="198"/>
      <c r="Q377" s="198"/>
      <c r="R377" s="198"/>
      <c r="S377" s="198"/>
      <c r="T377" s="199"/>
      <c r="AT377" s="200" t="s">
        <v>201</v>
      </c>
      <c r="AU377" s="200" t="s">
        <v>83</v>
      </c>
      <c r="AV377" s="11" t="s">
        <v>83</v>
      </c>
      <c r="AW377" s="11" t="s">
        <v>34</v>
      </c>
      <c r="AX377" s="11" t="s">
        <v>73</v>
      </c>
      <c r="AY377" s="200" t="s">
        <v>169</v>
      </c>
    </row>
    <row r="378" spans="2:65" s="11" customFormat="1" ht="11.25">
      <c r="B378" s="190"/>
      <c r="C378" s="191"/>
      <c r="D378" s="185" t="s">
        <v>201</v>
      </c>
      <c r="E378" s="192" t="s">
        <v>1</v>
      </c>
      <c r="F378" s="193" t="s">
        <v>735</v>
      </c>
      <c r="G378" s="191"/>
      <c r="H378" s="194">
        <v>1.1719999999999999</v>
      </c>
      <c r="I378" s="195"/>
      <c r="J378" s="191"/>
      <c r="K378" s="191"/>
      <c r="L378" s="196"/>
      <c r="M378" s="197"/>
      <c r="N378" s="198"/>
      <c r="O378" s="198"/>
      <c r="P378" s="198"/>
      <c r="Q378" s="198"/>
      <c r="R378" s="198"/>
      <c r="S378" s="198"/>
      <c r="T378" s="199"/>
      <c r="AT378" s="200" t="s">
        <v>201</v>
      </c>
      <c r="AU378" s="200" t="s">
        <v>83</v>
      </c>
      <c r="AV378" s="11" t="s">
        <v>83</v>
      </c>
      <c r="AW378" s="11" t="s">
        <v>34</v>
      </c>
      <c r="AX378" s="11" t="s">
        <v>73</v>
      </c>
      <c r="AY378" s="200" t="s">
        <v>169</v>
      </c>
    </row>
    <row r="379" spans="2:65" s="11" customFormat="1" ht="11.25">
      <c r="B379" s="190"/>
      <c r="C379" s="191"/>
      <c r="D379" s="185" t="s">
        <v>201</v>
      </c>
      <c r="E379" s="192" t="s">
        <v>1</v>
      </c>
      <c r="F379" s="193" t="s">
        <v>736</v>
      </c>
      <c r="G379" s="191"/>
      <c r="H379" s="194">
        <v>3.4510000000000001</v>
      </c>
      <c r="I379" s="195"/>
      <c r="J379" s="191"/>
      <c r="K379" s="191"/>
      <c r="L379" s="196"/>
      <c r="M379" s="197"/>
      <c r="N379" s="198"/>
      <c r="O379" s="198"/>
      <c r="P379" s="198"/>
      <c r="Q379" s="198"/>
      <c r="R379" s="198"/>
      <c r="S379" s="198"/>
      <c r="T379" s="199"/>
      <c r="AT379" s="200" t="s">
        <v>201</v>
      </c>
      <c r="AU379" s="200" t="s">
        <v>83</v>
      </c>
      <c r="AV379" s="11" t="s">
        <v>83</v>
      </c>
      <c r="AW379" s="11" t="s">
        <v>34</v>
      </c>
      <c r="AX379" s="11" t="s">
        <v>73</v>
      </c>
      <c r="AY379" s="200" t="s">
        <v>169</v>
      </c>
    </row>
    <row r="380" spans="2:65" s="11" customFormat="1" ht="11.25">
      <c r="B380" s="190"/>
      <c r="C380" s="191"/>
      <c r="D380" s="185" t="s">
        <v>201</v>
      </c>
      <c r="E380" s="192" t="s">
        <v>1</v>
      </c>
      <c r="F380" s="193" t="s">
        <v>737</v>
      </c>
      <c r="G380" s="191"/>
      <c r="H380" s="194">
        <v>0.223</v>
      </c>
      <c r="I380" s="195"/>
      <c r="J380" s="191"/>
      <c r="K380" s="191"/>
      <c r="L380" s="196"/>
      <c r="M380" s="197"/>
      <c r="N380" s="198"/>
      <c r="O380" s="198"/>
      <c r="P380" s="198"/>
      <c r="Q380" s="198"/>
      <c r="R380" s="198"/>
      <c r="S380" s="198"/>
      <c r="T380" s="199"/>
      <c r="AT380" s="200" t="s">
        <v>201</v>
      </c>
      <c r="AU380" s="200" t="s">
        <v>83</v>
      </c>
      <c r="AV380" s="11" t="s">
        <v>83</v>
      </c>
      <c r="AW380" s="11" t="s">
        <v>34</v>
      </c>
      <c r="AX380" s="11" t="s">
        <v>73</v>
      </c>
      <c r="AY380" s="200" t="s">
        <v>169</v>
      </c>
    </row>
    <row r="381" spans="2:65" s="11" customFormat="1" ht="11.25">
      <c r="B381" s="190"/>
      <c r="C381" s="191"/>
      <c r="D381" s="185" t="s">
        <v>201</v>
      </c>
      <c r="E381" s="192" t="s">
        <v>1</v>
      </c>
      <c r="F381" s="193" t="s">
        <v>738</v>
      </c>
      <c r="G381" s="191"/>
      <c r="H381" s="194">
        <v>0.98799999999999999</v>
      </c>
      <c r="I381" s="195"/>
      <c r="J381" s="191"/>
      <c r="K381" s="191"/>
      <c r="L381" s="196"/>
      <c r="M381" s="197"/>
      <c r="N381" s="198"/>
      <c r="O381" s="198"/>
      <c r="P381" s="198"/>
      <c r="Q381" s="198"/>
      <c r="R381" s="198"/>
      <c r="S381" s="198"/>
      <c r="T381" s="199"/>
      <c r="AT381" s="200" t="s">
        <v>201</v>
      </c>
      <c r="AU381" s="200" t="s">
        <v>83</v>
      </c>
      <c r="AV381" s="11" t="s">
        <v>83</v>
      </c>
      <c r="AW381" s="11" t="s">
        <v>34</v>
      </c>
      <c r="AX381" s="11" t="s">
        <v>73</v>
      </c>
      <c r="AY381" s="200" t="s">
        <v>169</v>
      </c>
    </row>
    <row r="382" spans="2:65" s="11" customFormat="1" ht="11.25">
      <c r="B382" s="190"/>
      <c r="C382" s="191"/>
      <c r="D382" s="185" t="s">
        <v>201</v>
      </c>
      <c r="E382" s="192" t="s">
        <v>1</v>
      </c>
      <c r="F382" s="193" t="s">
        <v>739</v>
      </c>
      <c r="G382" s="191"/>
      <c r="H382" s="194">
        <v>2.4820000000000002</v>
      </c>
      <c r="I382" s="195"/>
      <c r="J382" s="191"/>
      <c r="K382" s="191"/>
      <c r="L382" s="196"/>
      <c r="M382" s="197"/>
      <c r="N382" s="198"/>
      <c r="O382" s="198"/>
      <c r="P382" s="198"/>
      <c r="Q382" s="198"/>
      <c r="R382" s="198"/>
      <c r="S382" s="198"/>
      <c r="T382" s="199"/>
      <c r="AT382" s="200" t="s">
        <v>201</v>
      </c>
      <c r="AU382" s="200" t="s">
        <v>83</v>
      </c>
      <c r="AV382" s="11" t="s">
        <v>83</v>
      </c>
      <c r="AW382" s="11" t="s">
        <v>34</v>
      </c>
      <c r="AX382" s="11" t="s">
        <v>73</v>
      </c>
      <c r="AY382" s="200" t="s">
        <v>169</v>
      </c>
    </row>
    <row r="383" spans="2:65" s="12" customFormat="1" ht="11.25">
      <c r="B383" s="201"/>
      <c r="C383" s="202"/>
      <c r="D383" s="185" t="s">
        <v>201</v>
      </c>
      <c r="E383" s="203" t="s">
        <v>1</v>
      </c>
      <c r="F383" s="204" t="s">
        <v>212</v>
      </c>
      <c r="G383" s="202"/>
      <c r="H383" s="205">
        <v>13.003</v>
      </c>
      <c r="I383" s="206"/>
      <c r="J383" s="202"/>
      <c r="K383" s="202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201</v>
      </c>
      <c r="AU383" s="211" t="s">
        <v>83</v>
      </c>
      <c r="AV383" s="12" t="s">
        <v>199</v>
      </c>
      <c r="AW383" s="12" t="s">
        <v>34</v>
      </c>
      <c r="AX383" s="12" t="s">
        <v>81</v>
      </c>
      <c r="AY383" s="211" t="s">
        <v>169</v>
      </c>
    </row>
    <row r="384" spans="2:65" s="1" customFormat="1" ht="22.5" customHeight="1">
      <c r="B384" s="33"/>
      <c r="C384" s="173" t="s">
        <v>740</v>
      </c>
      <c r="D384" s="173" t="s">
        <v>172</v>
      </c>
      <c r="E384" s="174" t="s">
        <v>741</v>
      </c>
      <c r="F384" s="175" t="s">
        <v>742</v>
      </c>
      <c r="G384" s="176" t="s">
        <v>198</v>
      </c>
      <c r="H384" s="177">
        <v>235.87</v>
      </c>
      <c r="I384" s="178"/>
      <c r="J384" s="179">
        <f>ROUND(I384*H384,2)</f>
        <v>0</v>
      </c>
      <c r="K384" s="175" t="s">
        <v>176</v>
      </c>
      <c r="L384" s="37"/>
      <c r="M384" s="180" t="s">
        <v>1</v>
      </c>
      <c r="N384" s="181" t="s">
        <v>44</v>
      </c>
      <c r="O384" s="59"/>
      <c r="P384" s="182">
        <f>O384*H384</f>
        <v>0</v>
      </c>
      <c r="Q384" s="182">
        <v>1.61E-2</v>
      </c>
      <c r="R384" s="182">
        <f>Q384*H384</f>
        <v>3.797507</v>
      </c>
      <c r="S384" s="182">
        <v>0</v>
      </c>
      <c r="T384" s="183">
        <f>S384*H384</f>
        <v>0</v>
      </c>
      <c r="AR384" s="16" t="s">
        <v>125</v>
      </c>
      <c r="AT384" s="16" t="s">
        <v>172</v>
      </c>
      <c r="AU384" s="16" t="s">
        <v>83</v>
      </c>
      <c r="AY384" s="16" t="s">
        <v>169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6" t="s">
        <v>81</v>
      </c>
      <c r="BK384" s="184">
        <f>ROUND(I384*H384,2)</f>
        <v>0</v>
      </c>
      <c r="BL384" s="16" t="s">
        <v>125</v>
      </c>
      <c r="BM384" s="16" t="s">
        <v>743</v>
      </c>
    </row>
    <row r="385" spans="2:65" s="11" customFormat="1" ht="11.25">
      <c r="B385" s="190"/>
      <c r="C385" s="191"/>
      <c r="D385" s="185" t="s">
        <v>201</v>
      </c>
      <c r="E385" s="192" t="s">
        <v>1</v>
      </c>
      <c r="F385" s="193" t="s">
        <v>744</v>
      </c>
      <c r="G385" s="191"/>
      <c r="H385" s="194">
        <v>61.36</v>
      </c>
      <c r="I385" s="195"/>
      <c r="J385" s="191"/>
      <c r="K385" s="191"/>
      <c r="L385" s="196"/>
      <c r="M385" s="197"/>
      <c r="N385" s="198"/>
      <c r="O385" s="198"/>
      <c r="P385" s="198"/>
      <c r="Q385" s="198"/>
      <c r="R385" s="198"/>
      <c r="S385" s="198"/>
      <c r="T385" s="199"/>
      <c r="AT385" s="200" t="s">
        <v>201</v>
      </c>
      <c r="AU385" s="200" t="s">
        <v>83</v>
      </c>
      <c r="AV385" s="11" t="s">
        <v>83</v>
      </c>
      <c r="AW385" s="11" t="s">
        <v>34</v>
      </c>
      <c r="AX385" s="11" t="s">
        <v>73</v>
      </c>
      <c r="AY385" s="200" t="s">
        <v>169</v>
      </c>
    </row>
    <row r="386" spans="2:65" s="11" customFormat="1" ht="11.25">
      <c r="B386" s="190"/>
      <c r="C386" s="191"/>
      <c r="D386" s="185" t="s">
        <v>201</v>
      </c>
      <c r="E386" s="192" t="s">
        <v>1</v>
      </c>
      <c r="F386" s="193" t="s">
        <v>745</v>
      </c>
      <c r="G386" s="191"/>
      <c r="H386" s="194">
        <v>174.51</v>
      </c>
      <c r="I386" s="195"/>
      <c r="J386" s="191"/>
      <c r="K386" s="191"/>
      <c r="L386" s="196"/>
      <c r="M386" s="197"/>
      <c r="N386" s="198"/>
      <c r="O386" s="198"/>
      <c r="P386" s="198"/>
      <c r="Q386" s="198"/>
      <c r="R386" s="198"/>
      <c r="S386" s="198"/>
      <c r="T386" s="199"/>
      <c r="AT386" s="200" t="s">
        <v>201</v>
      </c>
      <c r="AU386" s="200" t="s">
        <v>83</v>
      </c>
      <c r="AV386" s="11" t="s">
        <v>83</v>
      </c>
      <c r="AW386" s="11" t="s">
        <v>34</v>
      </c>
      <c r="AX386" s="11" t="s">
        <v>73</v>
      </c>
      <c r="AY386" s="200" t="s">
        <v>169</v>
      </c>
    </row>
    <row r="387" spans="2:65" s="12" customFormat="1" ht="11.25">
      <c r="B387" s="201"/>
      <c r="C387" s="202"/>
      <c r="D387" s="185" t="s">
        <v>201</v>
      </c>
      <c r="E387" s="203" t="s">
        <v>1</v>
      </c>
      <c r="F387" s="204" t="s">
        <v>212</v>
      </c>
      <c r="G387" s="202"/>
      <c r="H387" s="205">
        <v>235.87</v>
      </c>
      <c r="I387" s="206"/>
      <c r="J387" s="202"/>
      <c r="K387" s="202"/>
      <c r="L387" s="207"/>
      <c r="M387" s="208"/>
      <c r="N387" s="209"/>
      <c r="O387" s="209"/>
      <c r="P387" s="209"/>
      <c r="Q387" s="209"/>
      <c r="R387" s="209"/>
      <c r="S387" s="209"/>
      <c r="T387" s="210"/>
      <c r="AT387" s="211" t="s">
        <v>201</v>
      </c>
      <c r="AU387" s="211" t="s">
        <v>83</v>
      </c>
      <c r="AV387" s="12" t="s">
        <v>199</v>
      </c>
      <c r="AW387" s="12" t="s">
        <v>34</v>
      </c>
      <c r="AX387" s="12" t="s">
        <v>81</v>
      </c>
      <c r="AY387" s="211" t="s">
        <v>169</v>
      </c>
    </row>
    <row r="388" spans="2:65" s="1" customFormat="1" ht="16.5" customHeight="1">
      <c r="B388" s="33"/>
      <c r="C388" s="173" t="s">
        <v>746</v>
      </c>
      <c r="D388" s="173" t="s">
        <v>172</v>
      </c>
      <c r="E388" s="174" t="s">
        <v>747</v>
      </c>
      <c r="F388" s="175" t="s">
        <v>748</v>
      </c>
      <c r="G388" s="176" t="s">
        <v>208</v>
      </c>
      <c r="H388" s="177">
        <v>18.899999999999999</v>
      </c>
      <c r="I388" s="178"/>
      <c r="J388" s="179">
        <f>ROUND(I388*H388,2)</f>
        <v>0</v>
      </c>
      <c r="K388" s="175" t="s">
        <v>176</v>
      </c>
      <c r="L388" s="37"/>
      <c r="M388" s="180" t="s">
        <v>1</v>
      </c>
      <c r="N388" s="181" t="s">
        <v>44</v>
      </c>
      <c r="O388" s="59"/>
      <c r="P388" s="182">
        <f>O388*H388</f>
        <v>0</v>
      </c>
      <c r="Q388" s="182">
        <v>2.3369999999999998E-2</v>
      </c>
      <c r="R388" s="182">
        <f>Q388*H388</f>
        <v>0.44169299999999995</v>
      </c>
      <c r="S388" s="182">
        <v>0</v>
      </c>
      <c r="T388" s="183">
        <f>S388*H388</f>
        <v>0</v>
      </c>
      <c r="AR388" s="16" t="s">
        <v>125</v>
      </c>
      <c r="AT388" s="16" t="s">
        <v>172</v>
      </c>
      <c r="AU388" s="16" t="s">
        <v>83</v>
      </c>
      <c r="AY388" s="16" t="s">
        <v>169</v>
      </c>
      <c r="BE388" s="184">
        <f>IF(N388="základní",J388,0)</f>
        <v>0</v>
      </c>
      <c r="BF388" s="184">
        <f>IF(N388="snížená",J388,0)</f>
        <v>0</v>
      </c>
      <c r="BG388" s="184">
        <f>IF(N388="zákl. přenesená",J388,0)</f>
        <v>0</v>
      </c>
      <c r="BH388" s="184">
        <f>IF(N388="sníž. přenesená",J388,0)</f>
        <v>0</v>
      </c>
      <c r="BI388" s="184">
        <f>IF(N388="nulová",J388,0)</f>
        <v>0</v>
      </c>
      <c r="BJ388" s="16" t="s">
        <v>81</v>
      </c>
      <c r="BK388" s="184">
        <f>ROUND(I388*H388,2)</f>
        <v>0</v>
      </c>
      <c r="BL388" s="16" t="s">
        <v>125</v>
      </c>
      <c r="BM388" s="16" t="s">
        <v>749</v>
      </c>
    </row>
    <row r="389" spans="2:65" s="11" customFormat="1" ht="11.25">
      <c r="B389" s="190"/>
      <c r="C389" s="191"/>
      <c r="D389" s="185" t="s">
        <v>201</v>
      </c>
      <c r="E389" s="192" t="s">
        <v>1</v>
      </c>
      <c r="F389" s="193" t="s">
        <v>750</v>
      </c>
      <c r="G389" s="191"/>
      <c r="H389" s="194">
        <v>13.003</v>
      </c>
      <c r="I389" s="195"/>
      <c r="J389" s="191"/>
      <c r="K389" s="191"/>
      <c r="L389" s="196"/>
      <c r="M389" s="197"/>
      <c r="N389" s="198"/>
      <c r="O389" s="198"/>
      <c r="P389" s="198"/>
      <c r="Q389" s="198"/>
      <c r="R389" s="198"/>
      <c r="S389" s="198"/>
      <c r="T389" s="199"/>
      <c r="AT389" s="200" t="s">
        <v>201</v>
      </c>
      <c r="AU389" s="200" t="s">
        <v>83</v>
      </c>
      <c r="AV389" s="11" t="s">
        <v>83</v>
      </c>
      <c r="AW389" s="11" t="s">
        <v>34</v>
      </c>
      <c r="AX389" s="11" t="s">
        <v>73</v>
      </c>
      <c r="AY389" s="200" t="s">
        <v>169</v>
      </c>
    </row>
    <row r="390" spans="2:65" s="11" customFormat="1" ht="11.25">
      <c r="B390" s="190"/>
      <c r="C390" s="191"/>
      <c r="D390" s="185" t="s">
        <v>201</v>
      </c>
      <c r="E390" s="192" t="s">
        <v>1</v>
      </c>
      <c r="F390" s="193" t="s">
        <v>751</v>
      </c>
      <c r="G390" s="191"/>
      <c r="H390" s="194">
        <v>5.8970000000000002</v>
      </c>
      <c r="I390" s="195"/>
      <c r="J390" s="191"/>
      <c r="K390" s="191"/>
      <c r="L390" s="196"/>
      <c r="M390" s="197"/>
      <c r="N390" s="198"/>
      <c r="O390" s="198"/>
      <c r="P390" s="198"/>
      <c r="Q390" s="198"/>
      <c r="R390" s="198"/>
      <c r="S390" s="198"/>
      <c r="T390" s="199"/>
      <c r="AT390" s="200" t="s">
        <v>201</v>
      </c>
      <c r="AU390" s="200" t="s">
        <v>83</v>
      </c>
      <c r="AV390" s="11" t="s">
        <v>83</v>
      </c>
      <c r="AW390" s="11" t="s">
        <v>34</v>
      </c>
      <c r="AX390" s="11" t="s">
        <v>73</v>
      </c>
      <c r="AY390" s="200" t="s">
        <v>169</v>
      </c>
    </row>
    <row r="391" spans="2:65" s="12" customFormat="1" ht="11.25">
      <c r="B391" s="201"/>
      <c r="C391" s="202"/>
      <c r="D391" s="185" t="s">
        <v>201</v>
      </c>
      <c r="E391" s="203" t="s">
        <v>1</v>
      </c>
      <c r="F391" s="204" t="s">
        <v>212</v>
      </c>
      <c r="G391" s="202"/>
      <c r="H391" s="205">
        <v>18.899999999999999</v>
      </c>
      <c r="I391" s="206"/>
      <c r="J391" s="202"/>
      <c r="K391" s="202"/>
      <c r="L391" s="207"/>
      <c r="M391" s="208"/>
      <c r="N391" s="209"/>
      <c r="O391" s="209"/>
      <c r="P391" s="209"/>
      <c r="Q391" s="209"/>
      <c r="R391" s="209"/>
      <c r="S391" s="209"/>
      <c r="T391" s="210"/>
      <c r="AT391" s="211" t="s">
        <v>201</v>
      </c>
      <c r="AU391" s="211" t="s">
        <v>83</v>
      </c>
      <c r="AV391" s="12" t="s">
        <v>199</v>
      </c>
      <c r="AW391" s="12" t="s">
        <v>34</v>
      </c>
      <c r="AX391" s="12" t="s">
        <v>81</v>
      </c>
      <c r="AY391" s="211" t="s">
        <v>169</v>
      </c>
    </row>
    <row r="392" spans="2:65" s="1" customFormat="1" ht="16.5" customHeight="1">
      <c r="B392" s="33"/>
      <c r="C392" s="173" t="s">
        <v>752</v>
      </c>
      <c r="D392" s="173" t="s">
        <v>172</v>
      </c>
      <c r="E392" s="174" t="s">
        <v>753</v>
      </c>
      <c r="F392" s="175" t="s">
        <v>754</v>
      </c>
      <c r="G392" s="176" t="s">
        <v>198</v>
      </c>
      <c r="H392" s="177">
        <v>140</v>
      </c>
      <c r="I392" s="178"/>
      <c r="J392" s="179">
        <f>ROUND(I392*H392,2)</f>
        <v>0</v>
      </c>
      <c r="K392" s="175" t="s">
        <v>176</v>
      </c>
      <c r="L392" s="37"/>
      <c r="M392" s="180" t="s">
        <v>1</v>
      </c>
      <c r="N392" s="181" t="s">
        <v>44</v>
      </c>
      <c r="O392" s="59"/>
      <c r="P392" s="182">
        <f>O392*H392</f>
        <v>0</v>
      </c>
      <c r="Q392" s="182">
        <v>1.5789999999999998E-2</v>
      </c>
      <c r="R392" s="182">
        <f>Q392*H392</f>
        <v>2.2105999999999999</v>
      </c>
      <c r="S392" s="182">
        <v>0</v>
      </c>
      <c r="T392" s="183">
        <f>S392*H392</f>
        <v>0</v>
      </c>
      <c r="AR392" s="16" t="s">
        <v>125</v>
      </c>
      <c r="AT392" s="16" t="s">
        <v>172</v>
      </c>
      <c r="AU392" s="16" t="s">
        <v>83</v>
      </c>
      <c r="AY392" s="16" t="s">
        <v>169</v>
      </c>
      <c r="BE392" s="184">
        <f>IF(N392="základní",J392,0)</f>
        <v>0</v>
      </c>
      <c r="BF392" s="184">
        <f>IF(N392="snížená",J392,0)</f>
        <v>0</v>
      </c>
      <c r="BG392" s="184">
        <f>IF(N392="zákl. přenesená",J392,0)</f>
        <v>0</v>
      </c>
      <c r="BH392" s="184">
        <f>IF(N392="sníž. přenesená",J392,0)</f>
        <v>0</v>
      </c>
      <c r="BI392" s="184">
        <f>IF(N392="nulová",J392,0)</f>
        <v>0</v>
      </c>
      <c r="BJ392" s="16" t="s">
        <v>81</v>
      </c>
      <c r="BK392" s="184">
        <f>ROUND(I392*H392,2)</f>
        <v>0</v>
      </c>
      <c r="BL392" s="16" t="s">
        <v>125</v>
      </c>
      <c r="BM392" s="16" t="s">
        <v>755</v>
      </c>
    </row>
    <row r="393" spans="2:65" s="1" customFormat="1" ht="16.5" customHeight="1">
      <c r="B393" s="33"/>
      <c r="C393" s="173" t="s">
        <v>756</v>
      </c>
      <c r="D393" s="173" t="s">
        <v>172</v>
      </c>
      <c r="E393" s="174" t="s">
        <v>757</v>
      </c>
      <c r="F393" s="175" t="s">
        <v>758</v>
      </c>
      <c r="G393" s="176" t="s">
        <v>301</v>
      </c>
      <c r="H393" s="177">
        <v>88.4</v>
      </c>
      <c r="I393" s="178"/>
      <c r="J393" s="179">
        <f>ROUND(I393*H393,2)</f>
        <v>0</v>
      </c>
      <c r="K393" s="175" t="s">
        <v>176</v>
      </c>
      <c r="L393" s="37"/>
      <c r="M393" s="180" t="s">
        <v>1</v>
      </c>
      <c r="N393" s="181" t="s">
        <v>44</v>
      </c>
      <c r="O393" s="59"/>
      <c r="P393" s="182">
        <f>O393*H393</f>
        <v>0</v>
      </c>
      <c r="Q393" s="182">
        <v>0</v>
      </c>
      <c r="R393" s="182">
        <f>Q393*H393</f>
        <v>0</v>
      </c>
      <c r="S393" s="182">
        <v>0</v>
      </c>
      <c r="T393" s="183">
        <f>S393*H393</f>
        <v>0</v>
      </c>
      <c r="AR393" s="16" t="s">
        <v>125</v>
      </c>
      <c r="AT393" s="16" t="s">
        <v>172</v>
      </c>
      <c r="AU393" s="16" t="s">
        <v>83</v>
      </c>
      <c r="AY393" s="16" t="s">
        <v>169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6" t="s">
        <v>81</v>
      </c>
      <c r="BK393" s="184">
        <f>ROUND(I393*H393,2)</f>
        <v>0</v>
      </c>
      <c r="BL393" s="16" t="s">
        <v>125</v>
      </c>
      <c r="BM393" s="16" t="s">
        <v>759</v>
      </c>
    </row>
    <row r="394" spans="2:65" s="11" customFormat="1" ht="11.25">
      <c r="B394" s="190"/>
      <c r="C394" s="191"/>
      <c r="D394" s="185" t="s">
        <v>201</v>
      </c>
      <c r="E394" s="192" t="s">
        <v>1</v>
      </c>
      <c r="F394" s="193" t="s">
        <v>760</v>
      </c>
      <c r="G394" s="191"/>
      <c r="H394" s="194">
        <v>88.4</v>
      </c>
      <c r="I394" s="195"/>
      <c r="J394" s="191"/>
      <c r="K394" s="191"/>
      <c r="L394" s="196"/>
      <c r="M394" s="197"/>
      <c r="N394" s="198"/>
      <c r="O394" s="198"/>
      <c r="P394" s="198"/>
      <c r="Q394" s="198"/>
      <c r="R394" s="198"/>
      <c r="S394" s="198"/>
      <c r="T394" s="199"/>
      <c r="AT394" s="200" t="s">
        <v>201</v>
      </c>
      <c r="AU394" s="200" t="s">
        <v>83</v>
      </c>
      <c r="AV394" s="11" t="s">
        <v>83</v>
      </c>
      <c r="AW394" s="11" t="s">
        <v>34</v>
      </c>
      <c r="AX394" s="11" t="s">
        <v>81</v>
      </c>
      <c r="AY394" s="200" t="s">
        <v>169</v>
      </c>
    </row>
    <row r="395" spans="2:65" s="1" customFormat="1" ht="16.5" customHeight="1">
      <c r="B395" s="33"/>
      <c r="C395" s="173" t="s">
        <v>761</v>
      </c>
      <c r="D395" s="173" t="s">
        <v>172</v>
      </c>
      <c r="E395" s="174" t="s">
        <v>762</v>
      </c>
      <c r="F395" s="175" t="s">
        <v>763</v>
      </c>
      <c r="G395" s="176" t="s">
        <v>301</v>
      </c>
      <c r="H395" s="177">
        <v>6.6</v>
      </c>
      <c r="I395" s="178"/>
      <c r="J395" s="179">
        <f>ROUND(I395*H395,2)</f>
        <v>0</v>
      </c>
      <c r="K395" s="175" t="s">
        <v>176</v>
      </c>
      <c r="L395" s="37"/>
      <c r="M395" s="180" t="s">
        <v>1</v>
      </c>
      <c r="N395" s="181" t="s">
        <v>44</v>
      </c>
      <c r="O395" s="59"/>
      <c r="P395" s="182">
        <f>O395*H395</f>
        <v>0</v>
      </c>
      <c r="Q395" s="182">
        <v>0</v>
      </c>
      <c r="R395" s="182">
        <f>Q395*H395</f>
        <v>0</v>
      </c>
      <c r="S395" s="182">
        <v>0</v>
      </c>
      <c r="T395" s="183">
        <f>S395*H395</f>
        <v>0</v>
      </c>
      <c r="AR395" s="16" t="s">
        <v>125</v>
      </c>
      <c r="AT395" s="16" t="s">
        <v>172</v>
      </c>
      <c r="AU395" s="16" t="s">
        <v>83</v>
      </c>
      <c r="AY395" s="16" t="s">
        <v>169</v>
      </c>
      <c r="BE395" s="184">
        <f>IF(N395="základní",J395,0)</f>
        <v>0</v>
      </c>
      <c r="BF395" s="184">
        <f>IF(N395="snížená",J395,0)</f>
        <v>0</v>
      </c>
      <c r="BG395" s="184">
        <f>IF(N395="zákl. přenesená",J395,0)</f>
        <v>0</v>
      </c>
      <c r="BH395" s="184">
        <f>IF(N395="sníž. přenesená",J395,0)</f>
        <v>0</v>
      </c>
      <c r="BI395" s="184">
        <f>IF(N395="nulová",J395,0)</f>
        <v>0</v>
      </c>
      <c r="BJ395" s="16" t="s">
        <v>81</v>
      </c>
      <c r="BK395" s="184">
        <f>ROUND(I395*H395,2)</f>
        <v>0</v>
      </c>
      <c r="BL395" s="16" t="s">
        <v>125</v>
      </c>
      <c r="BM395" s="16" t="s">
        <v>764</v>
      </c>
    </row>
    <row r="396" spans="2:65" s="11" customFormat="1" ht="11.25">
      <c r="B396" s="190"/>
      <c r="C396" s="191"/>
      <c r="D396" s="185" t="s">
        <v>201</v>
      </c>
      <c r="E396" s="192" t="s">
        <v>1</v>
      </c>
      <c r="F396" s="193" t="s">
        <v>765</v>
      </c>
      <c r="G396" s="191"/>
      <c r="H396" s="194">
        <v>6.6</v>
      </c>
      <c r="I396" s="195"/>
      <c r="J396" s="191"/>
      <c r="K396" s="191"/>
      <c r="L396" s="196"/>
      <c r="M396" s="197"/>
      <c r="N396" s="198"/>
      <c r="O396" s="198"/>
      <c r="P396" s="198"/>
      <c r="Q396" s="198"/>
      <c r="R396" s="198"/>
      <c r="S396" s="198"/>
      <c r="T396" s="199"/>
      <c r="AT396" s="200" t="s">
        <v>201</v>
      </c>
      <c r="AU396" s="200" t="s">
        <v>83</v>
      </c>
      <c r="AV396" s="11" t="s">
        <v>83</v>
      </c>
      <c r="AW396" s="11" t="s">
        <v>34</v>
      </c>
      <c r="AX396" s="11" t="s">
        <v>81</v>
      </c>
      <c r="AY396" s="200" t="s">
        <v>169</v>
      </c>
    </row>
    <row r="397" spans="2:65" s="1" customFormat="1" ht="16.5" customHeight="1">
      <c r="B397" s="33"/>
      <c r="C397" s="239" t="s">
        <v>766</v>
      </c>
      <c r="D397" s="239" t="s">
        <v>447</v>
      </c>
      <c r="E397" s="240" t="s">
        <v>767</v>
      </c>
      <c r="F397" s="241" t="s">
        <v>768</v>
      </c>
      <c r="G397" s="242" t="s">
        <v>208</v>
      </c>
      <c r="H397" s="243">
        <v>7.2999999999999995E-2</v>
      </c>
      <c r="I397" s="244"/>
      <c r="J397" s="245">
        <f>ROUND(I397*H397,2)</f>
        <v>0</v>
      </c>
      <c r="K397" s="241" t="s">
        <v>176</v>
      </c>
      <c r="L397" s="246"/>
      <c r="M397" s="247" t="s">
        <v>1</v>
      </c>
      <c r="N397" s="248" t="s">
        <v>44</v>
      </c>
      <c r="O397" s="59"/>
      <c r="P397" s="182">
        <f>O397*H397</f>
        <v>0</v>
      </c>
      <c r="Q397" s="182">
        <v>0.55000000000000004</v>
      </c>
      <c r="R397" s="182">
        <f>Q397*H397</f>
        <v>4.0149999999999998E-2</v>
      </c>
      <c r="S397" s="182">
        <v>0</v>
      </c>
      <c r="T397" s="183">
        <f>S397*H397</f>
        <v>0</v>
      </c>
      <c r="AR397" s="16" t="s">
        <v>435</v>
      </c>
      <c r="AT397" s="16" t="s">
        <v>447</v>
      </c>
      <c r="AU397" s="16" t="s">
        <v>83</v>
      </c>
      <c r="AY397" s="16" t="s">
        <v>169</v>
      </c>
      <c r="BE397" s="184">
        <f>IF(N397="základní",J397,0)</f>
        <v>0</v>
      </c>
      <c r="BF397" s="184">
        <f>IF(N397="snížená",J397,0)</f>
        <v>0</v>
      </c>
      <c r="BG397" s="184">
        <f>IF(N397="zákl. přenesená",J397,0)</f>
        <v>0</v>
      </c>
      <c r="BH397" s="184">
        <f>IF(N397="sníž. přenesená",J397,0)</f>
        <v>0</v>
      </c>
      <c r="BI397" s="184">
        <f>IF(N397="nulová",J397,0)</f>
        <v>0</v>
      </c>
      <c r="BJ397" s="16" t="s">
        <v>81</v>
      </c>
      <c r="BK397" s="184">
        <f>ROUND(I397*H397,2)</f>
        <v>0</v>
      </c>
      <c r="BL397" s="16" t="s">
        <v>125</v>
      </c>
      <c r="BM397" s="16" t="s">
        <v>769</v>
      </c>
    </row>
    <row r="398" spans="2:65" s="11" customFormat="1" ht="11.25">
      <c r="B398" s="190"/>
      <c r="C398" s="191"/>
      <c r="D398" s="185" t="s">
        <v>201</v>
      </c>
      <c r="E398" s="192" t="s">
        <v>1</v>
      </c>
      <c r="F398" s="193" t="s">
        <v>770</v>
      </c>
      <c r="G398" s="191"/>
      <c r="H398" s="194">
        <v>7.2999999999999995E-2</v>
      </c>
      <c r="I398" s="195"/>
      <c r="J398" s="191"/>
      <c r="K398" s="191"/>
      <c r="L398" s="196"/>
      <c r="M398" s="197"/>
      <c r="N398" s="198"/>
      <c r="O398" s="198"/>
      <c r="P398" s="198"/>
      <c r="Q398" s="198"/>
      <c r="R398" s="198"/>
      <c r="S398" s="198"/>
      <c r="T398" s="199"/>
      <c r="AT398" s="200" t="s">
        <v>201</v>
      </c>
      <c r="AU398" s="200" t="s">
        <v>83</v>
      </c>
      <c r="AV398" s="11" t="s">
        <v>83</v>
      </c>
      <c r="AW398" s="11" t="s">
        <v>34</v>
      </c>
      <c r="AX398" s="11" t="s">
        <v>81</v>
      </c>
      <c r="AY398" s="200" t="s">
        <v>169</v>
      </c>
    </row>
    <row r="399" spans="2:65" s="1" customFormat="1" ht="16.5" customHeight="1">
      <c r="B399" s="33"/>
      <c r="C399" s="239" t="s">
        <v>771</v>
      </c>
      <c r="D399" s="239" t="s">
        <v>447</v>
      </c>
      <c r="E399" s="240" t="s">
        <v>772</v>
      </c>
      <c r="F399" s="241" t="s">
        <v>773</v>
      </c>
      <c r="G399" s="242" t="s">
        <v>208</v>
      </c>
      <c r="H399" s="243">
        <v>0.23300000000000001</v>
      </c>
      <c r="I399" s="244"/>
      <c r="J399" s="245">
        <f>ROUND(I399*H399,2)</f>
        <v>0</v>
      </c>
      <c r="K399" s="241" t="s">
        <v>176</v>
      </c>
      <c r="L399" s="246"/>
      <c r="M399" s="247" t="s">
        <v>1</v>
      </c>
      <c r="N399" s="248" t="s">
        <v>44</v>
      </c>
      <c r="O399" s="59"/>
      <c r="P399" s="182">
        <f>O399*H399</f>
        <v>0</v>
      </c>
      <c r="Q399" s="182">
        <v>0.55000000000000004</v>
      </c>
      <c r="R399" s="182">
        <f>Q399*H399</f>
        <v>0.12815000000000001</v>
      </c>
      <c r="S399" s="182">
        <v>0</v>
      </c>
      <c r="T399" s="183">
        <f>S399*H399</f>
        <v>0</v>
      </c>
      <c r="AR399" s="16" t="s">
        <v>435</v>
      </c>
      <c r="AT399" s="16" t="s">
        <v>447</v>
      </c>
      <c r="AU399" s="16" t="s">
        <v>83</v>
      </c>
      <c r="AY399" s="16" t="s">
        <v>169</v>
      </c>
      <c r="BE399" s="184">
        <f>IF(N399="základní",J399,0)</f>
        <v>0</v>
      </c>
      <c r="BF399" s="184">
        <f>IF(N399="snížená",J399,0)</f>
        <v>0</v>
      </c>
      <c r="BG399" s="184">
        <f>IF(N399="zákl. přenesená",J399,0)</f>
        <v>0</v>
      </c>
      <c r="BH399" s="184">
        <f>IF(N399="sníž. přenesená",J399,0)</f>
        <v>0</v>
      </c>
      <c r="BI399" s="184">
        <f>IF(N399="nulová",J399,0)</f>
        <v>0</v>
      </c>
      <c r="BJ399" s="16" t="s">
        <v>81</v>
      </c>
      <c r="BK399" s="184">
        <f>ROUND(I399*H399,2)</f>
        <v>0</v>
      </c>
      <c r="BL399" s="16" t="s">
        <v>125</v>
      </c>
      <c r="BM399" s="16" t="s">
        <v>774</v>
      </c>
    </row>
    <row r="400" spans="2:65" s="11" customFormat="1" ht="11.25">
      <c r="B400" s="190"/>
      <c r="C400" s="191"/>
      <c r="D400" s="185" t="s">
        <v>201</v>
      </c>
      <c r="E400" s="192" t="s">
        <v>1</v>
      </c>
      <c r="F400" s="193" t="s">
        <v>775</v>
      </c>
      <c r="G400" s="191"/>
      <c r="H400" s="194">
        <v>0.23300000000000001</v>
      </c>
      <c r="I400" s="195"/>
      <c r="J400" s="191"/>
      <c r="K400" s="191"/>
      <c r="L400" s="196"/>
      <c r="M400" s="197"/>
      <c r="N400" s="198"/>
      <c r="O400" s="198"/>
      <c r="P400" s="198"/>
      <c r="Q400" s="198"/>
      <c r="R400" s="198"/>
      <c r="S400" s="198"/>
      <c r="T400" s="199"/>
      <c r="AT400" s="200" t="s">
        <v>201</v>
      </c>
      <c r="AU400" s="200" t="s">
        <v>83</v>
      </c>
      <c r="AV400" s="11" t="s">
        <v>83</v>
      </c>
      <c r="AW400" s="11" t="s">
        <v>34</v>
      </c>
      <c r="AX400" s="11" t="s">
        <v>81</v>
      </c>
      <c r="AY400" s="200" t="s">
        <v>169</v>
      </c>
    </row>
    <row r="401" spans="2:65" s="1" customFormat="1" ht="16.5" customHeight="1">
      <c r="B401" s="33"/>
      <c r="C401" s="173" t="s">
        <v>776</v>
      </c>
      <c r="D401" s="173" t="s">
        <v>172</v>
      </c>
      <c r="E401" s="174" t="s">
        <v>777</v>
      </c>
      <c r="F401" s="175" t="s">
        <v>778</v>
      </c>
      <c r="G401" s="176" t="s">
        <v>208</v>
      </c>
      <c r="H401" s="177">
        <v>3.806</v>
      </c>
      <c r="I401" s="178"/>
      <c r="J401" s="179">
        <f>ROUND(I401*H401,2)</f>
        <v>0</v>
      </c>
      <c r="K401" s="175" t="s">
        <v>176</v>
      </c>
      <c r="L401" s="37"/>
      <c r="M401" s="180" t="s">
        <v>1</v>
      </c>
      <c r="N401" s="181" t="s">
        <v>44</v>
      </c>
      <c r="O401" s="59"/>
      <c r="P401" s="182">
        <f>O401*H401</f>
        <v>0</v>
      </c>
      <c r="Q401" s="182">
        <v>2.81E-3</v>
      </c>
      <c r="R401" s="182">
        <f>Q401*H401</f>
        <v>1.069486E-2</v>
      </c>
      <c r="S401" s="182">
        <v>0</v>
      </c>
      <c r="T401" s="183">
        <f>S401*H401</f>
        <v>0</v>
      </c>
      <c r="AR401" s="16" t="s">
        <v>125</v>
      </c>
      <c r="AT401" s="16" t="s">
        <v>172</v>
      </c>
      <c r="AU401" s="16" t="s">
        <v>83</v>
      </c>
      <c r="AY401" s="16" t="s">
        <v>169</v>
      </c>
      <c r="BE401" s="184">
        <f>IF(N401="základní",J401,0)</f>
        <v>0</v>
      </c>
      <c r="BF401" s="184">
        <f>IF(N401="snížená",J401,0)</f>
        <v>0</v>
      </c>
      <c r="BG401" s="184">
        <f>IF(N401="zákl. přenesená",J401,0)</f>
        <v>0</v>
      </c>
      <c r="BH401" s="184">
        <f>IF(N401="sníž. přenesená",J401,0)</f>
        <v>0</v>
      </c>
      <c r="BI401" s="184">
        <f>IF(N401="nulová",J401,0)</f>
        <v>0</v>
      </c>
      <c r="BJ401" s="16" t="s">
        <v>81</v>
      </c>
      <c r="BK401" s="184">
        <f>ROUND(I401*H401,2)</f>
        <v>0</v>
      </c>
      <c r="BL401" s="16" t="s">
        <v>125</v>
      </c>
      <c r="BM401" s="16" t="s">
        <v>779</v>
      </c>
    </row>
    <row r="402" spans="2:65" s="11" customFormat="1" ht="11.25">
      <c r="B402" s="190"/>
      <c r="C402" s="191"/>
      <c r="D402" s="185" t="s">
        <v>201</v>
      </c>
      <c r="E402" s="192" t="s">
        <v>1</v>
      </c>
      <c r="F402" s="193" t="s">
        <v>780</v>
      </c>
      <c r="G402" s="191"/>
      <c r="H402" s="194">
        <v>3.5</v>
      </c>
      <c r="I402" s="195"/>
      <c r="J402" s="191"/>
      <c r="K402" s="191"/>
      <c r="L402" s="196"/>
      <c r="M402" s="197"/>
      <c r="N402" s="198"/>
      <c r="O402" s="198"/>
      <c r="P402" s="198"/>
      <c r="Q402" s="198"/>
      <c r="R402" s="198"/>
      <c r="S402" s="198"/>
      <c r="T402" s="199"/>
      <c r="AT402" s="200" t="s">
        <v>201</v>
      </c>
      <c r="AU402" s="200" t="s">
        <v>83</v>
      </c>
      <c r="AV402" s="11" t="s">
        <v>83</v>
      </c>
      <c r="AW402" s="11" t="s">
        <v>34</v>
      </c>
      <c r="AX402" s="11" t="s">
        <v>73</v>
      </c>
      <c r="AY402" s="200" t="s">
        <v>169</v>
      </c>
    </row>
    <row r="403" spans="2:65" s="11" customFormat="1" ht="11.25">
      <c r="B403" s="190"/>
      <c r="C403" s="191"/>
      <c r="D403" s="185" t="s">
        <v>201</v>
      </c>
      <c r="E403" s="192" t="s">
        <v>1</v>
      </c>
      <c r="F403" s="193" t="s">
        <v>781</v>
      </c>
      <c r="G403" s="191"/>
      <c r="H403" s="194">
        <v>0.30599999999999999</v>
      </c>
      <c r="I403" s="195"/>
      <c r="J403" s="191"/>
      <c r="K403" s="191"/>
      <c r="L403" s="196"/>
      <c r="M403" s="197"/>
      <c r="N403" s="198"/>
      <c r="O403" s="198"/>
      <c r="P403" s="198"/>
      <c r="Q403" s="198"/>
      <c r="R403" s="198"/>
      <c r="S403" s="198"/>
      <c r="T403" s="199"/>
      <c r="AT403" s="200" t="s">
        <v>201</v>
      </c>
      <c r="AU403" s="200" t="s">
        <v>83</v>
      </c>
      <c r="AV403" s="11" t="s">
        <v>83</v>
      </c>
      <c r="AW403" s="11" t="s">
        <v>34</v>
      </c>
      <c r="AX403" s="11" t="s">
        <v>73</v>
      </c>
      <c r="AY403" s="200" t="s">
        <v>169</v>
      </c>
    </row>
    <row r="404" spans="2:65" s="12" customFormat="1" ht="11.25">
      <c r="B404" s="201"/>
      <c r="C404" s="202"/>
      <c r="D404" s="185" t="s">
        <v>201</v>
      </c>
      <c r="E404" s="203" t="s">
        <v>1</v>
      </c>
      <c r="F404" s="204" t="s">
        <v>212</v>
      </c>
      <c r="G404" s="202"/>
      <c r="H404" s="205">
        <v>3.806</v>
      </c>
      <c r="I404" s="206"/>
      <c r="J404" s="202"/>
      <c r="K404" s="202"/>
      <c r="L404" s="207"/>
      <c r="M404" s="208"/>
      <c r="N404" s="209"/>
      <c r="O404" s="209"/>
      <c r="P404" s="209"/>
      <c r="Q404" s="209"/>
      <c r="R404" s="209"/>
      <c r="S404" s="209"/>
      <c r="T404" s="210"/>
      <c r="AT404" s="211" t="s">
        <v>201</v>
      </c>
      <c r="AU404" s="211" t="s">
        <v>83</v>
      </c>
      <c r="AV404" s="12" t="s">
        <v>199</v>
      </c>
      <c r="AW404" s="12" t="s">
        <v>34</v>
      </c>
      <c r="AX404" s="12" t="s">
        <v>81</v>
      </c>
      <c r="AY404" s="211" t="s">
        <v>169</v>
      </c>
    </row>
    <row r="405" spans="2:65" s="1" customFormat="1" ht="16.5" customHeight="1">
      <c r="B405" s="33"/>
      <c r="C405" s="173" t="s">
        <v>782</v>
      </c>
      <c r="D405" s="173" t="s">
        <v>172</v>
      </c>
      <c r="E405" s="174" t="s">
        <v>783</v>
      </c>
      <c r="F405" s="175" t="s">
        <v>784</v>
      </c>
      <c r="G405" s="176" t="s">
        <v>444</v>
      </c>
      <c r="H405" s="177">
        <v>14</v>
      </c>
      <c r="I405" s="178"/>
      <c r="J405" s="179">
        <f>ROUND(I405*H405,2)</f>
        <v>0</v>
      </c>
      <c r="K405" s="175" t="s">
        <v>1</v>
      </c>
      <c r="L405" s="37"/>
      <c r="M405" s="180" t="s">
        <v>1</v>
      </c>
      <c r="N405" s="181" t="s">
        <v>44</v>
      </c>
      <c r="O405" s="59"/>
      <c r="P405" s="182">
        <f>O405*H405</f>
        <v>0</v>
      </c>
      <c r="Q405" s="182">
        <v>1.5789999999999998E-2</v>
      </c>
      <c r="R405" s="182">
        <f>Q405*H405</f>
        <v>0.22105999999999998</v>
      </c>
      <c r="S405" s="182">
        <v>0</v>
      </c>
      <c r="T405" s="183">
        <f>S405*H405</f>
        <v>0</v>
      </c>
      <c r="AR405" s="16" t="s">
        <v>125</v>
      </c>
      <c r="AT405" s="16" t="s">
        <v>172</v>
      </c>
      <c r="AU405" s="16" t="s">
        <v>83</v>
      </c>
      <c r="AY405" s="16" t="s">
        <v>169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6" t="s">
        <v>81</v>
      </c>
      <c r="BK405" s="184">
        <f>ROUND(I405*H405,2)</f>
        <v>0</v>
      </c>
      <c r="BL405" s="16" t="s">
        <v>125</v>
      </c>
      <c r="BM405" s="16" t="s">
        <v>785</v>
      </c>
    </row>
    <row r="406" spans="2:65" s="1" customFormat="1" ht="16.5" customHeight="1">
      <c r="B406" s="33"/>
      <c r="C406" s="239" t="s">
        <v>786</v>
      </c>
      <c r="D406" s="239" t="s">
        <v>447</v>
      </c>
      <c r="E406" s="240" t="s">
        <v>787</v>
      </c>
      <c r="F406" s="241" t="s">
        <v>788</v>
      </c>
      <c r="G406" s="242" t="s">
        <v>444</v>
      </c>
      <c r="H406" s="243">
        <v>1</v>
      </c>
      <c r="I406" s="244"/>
      <c r="J406" s="245">
        <f>ROUND(I406*H406,2)</f>
        <v>0</v>
      </c>
      <c r="K406" s="241" t="s">
        <v>1</v>
      </c>
      <c r="L406" s="246"/>
      <c r="M406" s="247" t="s">
        <v>1</v>
      </c>
      <c r="N406" s="248" t="s">
        <v>44</v>
      </c>
      <c r="O406" s="59"/>
      <c r="P406" s="182">
        <f>O406*H406</f>
        <v>0</v>
      </c>
      <c r="Q406" s="182">
        <v>0</v>
      </c>
      <c r="R406" s="182">
        <f>Q406*H406</f>
        <v>0</v>
      </c>
      <c r="S406" s="182">
        <v>0</v>
      </c>
      <c r="T406" s="183">
        <f>S406*H406</f>
        <v>0</v>
      </c>
      <c r="AR406" s="16" t="s">
        <v>435</v>
      </c>
      <c r="AT406" s="16" t="s">
        <v>447</v>
      </c>
      <c r="AU406" s="16" t="s">
        <v>83</v>
      </c>
      <c r="AY406" s="16" t="s">
        <v>169</v>
      </c>
      <c r="BE406" s="184">
        <f>IF(N406="základní",J406,0)</f>
        <v>0</v>
      </c>
      <c r="BF406" s="184">
        <f>IF(N406="snížená",J406,0)</f>
        <v>0</v>
      </c>
      <c r="BG406" s="184">
        <f>IF(N406="zákl. přenesená",J406,0)</f>
        <v>0</v>
      </c>
      <c r="BH406" s="184">
        <f>IF(N406="sníž. přenesená",J406,0)</f>
        <v>0</v>
      </c>
      <c r="BI406" s="184">
        <f>IF(N406="nulová",J406,0)</f>
        <v>0</v>
      </c>
      <c r="BJ406" s="16" t="s">
        <v>81</v>
      </c>
      <c r="BK406" s="184">
        <f>ROUND(I406*H406,2)</f>
        <v>0</v>
      </c>
      <c r="BL406" s="16" t="s">
        <v>125</v>
      </c>
      <c r="BM406" s="16" t="s">
        <v>789</v>
      </c>
    </row>
    <row r="407" spans="2:65" s="1" customFormat="1" ht="48.75">
      <c r="B407" s="33"/>
      <c r="C407" s="34"/>
      <c r="D407" s="185" t="s">
        <v>187</v>
      </c>
      <c r="E407" s="34"/>
      <c r="F407" s="186" t="s">
        <v>790</v>
      </c>
      <c r="G407" s="34"/>
      <c r="H407" s="34"/>
      <c r="I407" s="102"/>
      <c r="J407" s="34"/>
      <c r="K407" s="34"/>
      <c r="L407" s="37"/>
      <c r="M407" s="212"/>
      <c r="N407" s="59"/>
      <c r="O407" s="59"/>
      <c r="P407" s="59"/>
      <c r="Q407" s="59"/>
      <c r="R407" s="59"/>
      <c r="S407" s="59"/>
      <c r="T407" s="60"/>
      <c r="AT407" s="16" t="s">
        <v>187</v>
      </c>
      <c r="AU407" s="16" t="s">
        <v>83</v>
      </c>
    </row>
    <row r="408" spans="2:65" s="1" customFormat="1" ht="16.5" customHeight="1">
      <c r="B408" s="33"/>
      <c r="C408" s="239" t="s">
        <v>791</v>
      </c>
      <c r="D408" s="239" t="s">
        <v>447</v>
      </c>
      <c r="E408" s="240" t="s">
        <v>792</v>
      </c>
      <c r="F408" s="241" t="s">
        <v>793</v>
      </c>
      <c r="G408" s="242" t="s">
        <v>444</v>
      </c>
      <c r="H408" s="243">
        <v>1</v>
      </c>
      <c r="I408" s="244"/>
      <c r="J408" s="245">
        <f>ROUND(I408*H408,2)</f>
        <v>0</v>
      </c>
      <c r="K408" s="241" t="s">
        <v>1</v>
      </c>
      <c r="L408" s="246"/>
      <c r="M408" s="247" t="s">
        <v>1</v>
      </c>
      <c r="N408" s="248" t="s">
        <v>44</v>
      </c>
      <c r="O408" s="59"/>
      <c r="P408" s="182">
        <f>O408*H408</f>
        <v>0</v>
      </c>
      <c r="Q408" s="182">
        <v>0</v>
      </c>
      <c r="R408" s="182">
        <f>Q408*H408</f>
        <v>0</v>
      </c>
      <c r="S408" s="182">
        <v>0</v>
      </c>
      <c r="T408" s="183">
        <f>S408*H408</f>
        <v>0</v>
      </c>
      <c r="AR408" s="16" t="s">
        <v>435</v>
      </c>
      <c r="AT408" s="16" t="s">
        <v>447</v>
      </c>
      <c r="AU408" s="16" t="s">
        <v>83</v>
      </c>
      <c r="AY408" s="16" t="s">
        <v>169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6" t="s">
        <v>81</v>
      </c>
      <c r="BK408" s="184">
        <f>ROUND(I408*H408,2)</f>
        <v>0</v>
      </c>
      <c r="BL408" s="16" t="s">
        <v>125</v>
      </c>
      <c r="BM408" s="16" t="s">
        <v>794</v>
      </c>
    </row>
    <row r="409" spans="2:65" s="1" customFormat="1" ht="48.75">
      <c r="B409" s="33"/>
      <c r="C409" s="34"/>
      <c r="D409" s="185" t="s">
        <v>187</v>
      </c>
      <c r="E409" s="34"/>
      <c r="F409" s="186" t="s">
        <v>795</v>
      </c>
      <c r="G409" s="34"/>
      <c r="H409" s="34"/>
      <c r="I409" s="102"/>
      <c r="J409" s="34"/>
      <c r="K409" s="34"/>
      <c r="L409" s="37"/>
      <c r="M409" s="212"/>
      <c r="N409" s="59"/>
      <c r="O409" s="59"/>
      <c r="P409" s="59"/>
      <c r="Q409" s="59"/>
      <c r="R409" s="59"/>
      <c r="S409" s="59"/>
      <c r="T409" s="60"/>
      <c r="AT409" s="16" t="s">
        <v>187</v>
      </c>
      <c r="AU409" s="16" t="s">
        <v>83</v>
      </c>
    </row>
    <row r="410" spans="2:65" s="1" customFormat="1" ht="16.5" customHeight="1">
      <c r="B410" s="33"/>
      <c r="C410" s="239" t="s">
        <v>796</v>
      </c>
      <c r="D410" s="239" t="s">
        <v>447</v>
      </c>
      <c r="E410" s="240" t="s">
        <v>797</v>
      </c>
      <c r="F410" s="241" t="s">
        <v>798</v>
      </c>
      <c r="G410" s="242" t="s">
        <v>444</v>
      </c>
      <c r="H410" s="243">
        <v>2</v>
      </c>
      <c r="I410" s="244"/>
      <c r="J410" s="245">
        <f>ROUND(I410*H410,2)</f>
        <v>0</v>
      </c>
      <c r="K410" s="241" t="s">
        <v>1</v>
      </c>
      <c r="L410" s="246"/>
      <c r="M410" s="247" t="s">
        <v>1</v>
      </c>
      <c r="N410" s="248" t="s">
        <v>44</v>
      </c>
      <c r="O410" s="59"/>
      <c r="P410" s="182">
        <f>O410*H410</f>
        <v>0</v>
      </c>
      <c r="Q410" s="182">
        <v>0</v>
      </c>
      <c r="R410" s="182">
        <f>Q410*H410</f>
        <v>0</v>
      </c>
      <c r="S410" s="182">
        <v>0</v>
      </c>
      <c r="T410" s="183">
        <f>S410*H410</f>
        <v>0</v>
      </c>
      <c r="AR410" s="16" t="s">
        <v>435</v>
      </c>
      <c r="AT410" s="16" t="s">
        <v>447</v>
      </c>
      <c r="AU410" s="16" t="s">
        <v>83</v>
      </c>
      <c r="AY410" s="16" t="s">
        <v>169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6" t="s">
        <v>81</v>
      </c>
      <c r="BK410" s="184">
        <f>ROUND(I410*H410,2)</f>
        <v>0</v>
      </c>
      <c r="BL410" s="16" t="s">
        <v>125</v>
      </c>
      <c r="BM410" s="16" t="s">
        <v>799</v>
      </c>
    </row>
    <row r="411" spans="2:65" s="1" customFormat="1" ht="39">
      <c r="B411" s="33"/>
      <c r="C411" s="34"/>
      <c r="D411" s="185" t="s">
        <v>187</v>
      </c>
      <c r="E411" s="34"/>
      <c r="F411" s="186" t="s">
        <v>800</v>
      </c>
      <c r="G411" s="34"/>
      <c r="H411" s="34"/>
      <c r="I411" s="102"/>
      <c r="J411" s="34"/>
      <c r="K411" s="34"/>
      <c r="L411" s="37"/>
      <c r="M411" s="212"/>
      <c r="N411" s="59"/>
      <c r="O411" s="59"/>
      <c r="P411" s="59"/>
      <c r="Q411" s="59"/>
      <c r="R411" s="59"/>
      <c r="S411" s="59"/>
      <c r="T411" s="60"/>
      <c r="AT411" s="16" t="s">
        <v>187</v>
      </c>
      <c r="AU411" s="16" t="s">
        <v>83</v>
      </c>
    </row>
    <row r="412" spans="2:65" s="1" customFormat="1" ht="16.5" customHeight="1">
      <c r="B412" s="33"/>
      <c r="C412" s="239" t="s">
        <v>801</v>
      </c>
      <c r="D412" s="239" t="s">
        <v>447</v>
      </c>
      <c r="E412" s="240" t="s">
        <v>802</v>
      </c>
      <c r="F412" s="241" t="s">
        <v>803</v>
      </c>
      <c r="G412" s="242" t="s">
        <v>444</v>
      </c>
      <c r="H412" s="243">
        <v>1</v>
      </c>
      <c r="I412" s="244"/>
      <c r="J412" s="245">
        <f>ROUND(I412*H412,2)</f>
        <v>0</v>
      </c>
      <c r="K412" s="241" t="s">
        <v>1</v>
      </c>
      <c r="L412" s="246"/>
      <c r="M412" s="247" t="s">
        <v>1</v>
      </c>
      <c r="N412" s="248" t="s">
        <v>44</v>
      </c>
      <c r="O412" s="59"/>
      <c r="P412" s="182">
        <f>O412*H412</f>
        <v>0</v>
      </c>
      <c r="Q412" s="182">
        <v>0</v>
      </c>
      <c r="R412" s="182">
        <f>Q412*H412</f>
        <v>0</v>
      </c>
      <c r="S412" s="182">
        <v>0</v>
      </c>
      <c r="T412" s="183">
        <f>S412*H412</f>
        <v>0</v>
      </c>
      <c r="AR412" s="16" t="s">
        <v>435</v>
      </c>
      <c r="AT412" s="16" t="s">
        <v>447</v>
      </c>
      <c r="AU412" s="16" t="s">
        <v>83</v>
      </c>
      <c r="AY412" s="16" t="s">
        <v>169</v>
      </c>
      <c r="BE412" s="184">
        <f>IF(N412="základní",J412,0)</f>
        <v>0</v>
      </c>
      <c r="BF412" s="184">
        <f>IF(N412="snížená",J412,0)</f>
        <v>0</v>
      </c>
      <c r="BG412" s="184">
        <f>IF(N412="zákl. přenesená",J412,0)</f>
        <v>0</v>
      </c>
      <c r="BH412" s="184">
        <f>IF(N412="sníž. přenesená",J412,0)</f>
        <v>0</v>
      </c>
      <c r="BI412" s="184">
        <f>IF(N412="nulová",J412,0)</f>
        <v>0</v>
      </c>
      <c r="BJ412" s="16" t="s">
        <v>81</v>
      </c>
      <c r="BK412" s="184">
        <f>ROUND(I412*H412,2)</f>
        <v>0</v>
      </c>
      <c r="BL412" s="16" t="s">
        <v>125</v>
      </c>
      <c r="BM412" s="16" t="s">
        <v>804</v>
      </c>
    </row>
    <row r="413" spans="2:65" s="1" customFormat="1" ht="39">
      <c r="B413" s="33"/>
      <c r="C413" s="34"/>
      <c r="D413" s="185" t="s">
        <v>187</v>
      </c>
      <c r="E413" s="34"/>
      <c r="F413" s="186" t="s">
        <v>805</v>
      </c>
      <c r="G413" s="34"/>
      <c r="H413" s="34"/>
      <c r="I413" s="102"/>
      <c r="J413" s="34"/>
      <c r="K413" s="34"/>
      <c r="L413" s="37"/>
      <c r="M413" s="212"/>
      <c r="N413" s="59"/>
      <c r="O413" s="59"/>
      <c r="P413" s="59"/>
      <c r="Q413" s="59"/>
      <c r="R413" s="59"/>
      <c r="S413" s="59"/>
      <c r="T413" s="60"/>
      <c r="AT413" s="16" t="s">
        <v>187</v>
      </c>
      <c r="AU413" s="16" t="s">
        <v>83</v>
      </c>
    </row>
    <row r="414" spans="2:65" s="1" customFormat="1" ht="16.5" customHeight="1">
      <c r="B414" s="33"/>
      <c r="C414" s="239" t="s">
        <v>806</v>
      </c>
      <c r="D414" s="239" t="s">
        <v>447</v>
      </c>
      <c r="E414" s="240" t="s">
        <v>807</v>
      </c>
      <c r="F414" s="241" t="s">
        <v>808</v>
      </c>
      <c r="G414" s="242" t="s">
        <v>444</v>
      </c>
      <c r="H414" s="243">
        <v>1</v>
      </c>
      <c r="I414" s="244"/>
      <c r="J414" s="245">
        <f>ROUND(I414*H414,2)</f>
        <v>0</v>
      </c>
      <c r="K414" s="241" t="s">
        <v>1</v>
      </c>
      <c r="L414" s="246"/>
      <c r="M414" s="247" t="s">
        <v>1</v>
      </c>
      <c r="N414" s="248" t="s">
        <v>44</v>
      </c>
      <c r="O414" s="59"/>
      <c r="P414" s="182">
        <f>O414*H414</f>
        <v>0</v>
      </c>
      <c r="Q414" s="182">
        <v>0</v>
      </c>
      <c r="R414" s="182">
        <f>Q414*H414</f>
        <v>0</v>
      </c>
      <c r="S414" s="182">
        <v>0</v>
      </c>
      <c r="T414" s="183">
        <f>S414*H414</f>
        <v>0</v>
      </c>
      <c r="AR414" s="16" t="s">
        <v>435</v>
      </c>
      <c r="AT414" s="16" t="s">
        <v>447</v>
      </c>
      <c r="AU414" s="16" t="s">
        <v>83</v>
      </c>
      <c r="AY414" s="16" t="s">
        <v>169</v>
      </c>
      <c r="BE414" s="184">
        <f>IF(N414="základní",J414,0)</f>
        <v>0</v>
      </c>
      <c r="BF414" s="184">
        <f>IF(N414="snížená",J414,0)</f>
        <v>0</v>
      </c>
      <c r="BG414" s="184">
        <f>IF(N414="zákl. přenesená",J414,0)</f>
        <v>0</v>
      </c>
      <c r="BH414" s="184">
        <f>IF(N414="sníž. přenesená",J414,0)</f>
        <v>0</v>
      </c>
      <c r="BI414" s="184">
        <f>IF(N414="nulová",J414,0)</f>
        <v>0</v>
      </c>
      <c r="BJ414" s="16" t="s">
        <v>81</v>
      </c>
      <c r="BK414" s="184">
        <f>ROUND(I414*H414,2)</f>
        <v>0</v>
      </c>
      <c r="BL414" s="16" t="s">
        <v>125</v>
      </c>
      <c r="BM414" s="16" t="s">
        <v>809</v>
      </c>
    </row>
    <row r="415" spans="2:65" s="1" customFormat="1" ht="39">
      <c r="B415" s="33"/>
      <c r="C415" s="34"/>
      <c r="D415" s="185" t="s">
        <v>187</v>
      </c>
      <c r="E415" s="34"/>
      <c r="F415" s="186" t="s">
        <v>810</v>
      </c>
      <c r="G415" s="34"/>
      <c r="H415" s="34"/>
      <c r="I415" s="102"/>
      <c r="J415" s="34"/>
      <c r="K415" s="34"/>
      <c r="L415" s="37"/>
      <c r="M415" s="212"/>
      <c r="N415" s="59"/>
      <c r="O415" s="59"/>
      <c r="P415" s="59"/>
      <c r="Q415" s="59"/>
      <c r="R415" s="59"/>
      <c r="S415" s="59"/>
      <c r="T415" s="60"/>
      <c r="AT415" s="16" t="s">
        <v>187</v>
      </c>
      <c r="AU415" s="16" t="s">
        <v>83</v>
      </c>
    </row>
    <row r="416" spans="2:65" s="1" customFormat="1" ht="16.5" customHeight="1">
      <c r="B416" s="33"/>
      <c r="C416" s="239" t="s">
        <v>811</v>
      </c>
      <c r="D416" s="239" t="s">
        <v>447</v>
      </c>
      <c r="E416" s="240" t="s">
        <v>812</v>
      </c>
      <c r="F416" s="241" t="s">
        <v>813</v>
      </c>
      <c r="G416" s="242" t="s">
        <v>444</v>
      </c>
      <c r="H416" s="243">
        <v>1</v>
      </c>
      <c r="I416" s="244"/>
      <c r="J416" s="245">
        <f>ROUND(I416*H416,2)</f>
        <v>0</v>
      </c>
      <c r="K416" s="241" t="s">
        <v>1</v>
      </c>
      <c r="L416" s="246"/>
      <c r="M416" s="247" t="s">
        <v>1</v>
      </c>
      <c r="N416" s="248" t="s">
        <v>44</v>
      </c>
      <c r="O416" s="59"/>
      <c r="P416" s="182">
        <f>O416*H416</f>
        <v>0</v>
      </c>
      <c r="Q416" s="182">
        <v>0</v>
      </c>
      <c r="R416" s="182">
        <f>Q416*H416</f>
        <v>0</v>
      </c>
      <c r="S416" s="182">
        <v>0</v>
      </c>
      <c r="T416" s="183">
        <f>S416*H416</f>
        <v>0</v>
      </c>
      <c r="AR416" s="16" t="s">
        <v>435</v>
      </c>
      <c r="AT416" s="16" t="s">
        <v>447</v>
      </c>
      <c r="AU416" s="16" t="s">
        <v>83</v>
      </c>
      <c r="AY416" s="16" t="s">
        <v>169</v>
      </c>
      <c r="BE416" s="184">
        <f>IF(N416="základní",J416,0)</f>
        <v>0</v>
      </c>
      <c r="BF416" s="184">
        <f>IF(N416="snížená",J416,0)</f>
        <v>0</v>
      </c>
      <c r="BG416" s="184">
        <f>IF(N416="zákl. přenesená",J416,0)</f>
        <v>0</v>
      </c>
      <c r="BH416" s="184">
        <f>IF(N416="sníž. přenesená",J416,0)</f>
        <v>0</v>
      </c>
      <c r="BI416" s="184">
        <f>IF(N416="nulová",J416,0)</f>
        <v>0</v>
      </c>
      <c r="BJ416" s="16" t="s">
        <v>81</v>
      </c>
      <c r="BK416" s="184">
        <f>ROUND(I416*H416,2)</f>
        <v>0</v>
      </c>
      <c r="BL416" s="16" t="s">
        <v>125</v>
      </c>
      <c r="BM416" s="16" t="s">
        <v>814</v>
      </c>
    </row>
    <row r="417" spans="2:65" s="1" customFormat="1" ht="39">
      <c r="B417" s="33"/>
      <c r="C417" s="34"/>
      <c r="D417" s="185" t="s">
        <v>187</v>
      </c>
      <c r="E417" s="34"/>
      <c r="F417" s="186" t="s">
        <v>815</v>
      </c>
      <c r="G417" s="34"/>
      <c r="H417" s="34"/>
      <c r="I417" s="102"/>
      <c r="J417" s="34"/>
      <c r="K417" s="34"/>
      <c r="L417" s="37"/>
      <c r="M417" s="212"/>
      <c r="N417" s="59"/>
      <c r="O417" s="59"/>
      <c r="P417" s="59"/>
      <c r="Q417" s="59"/>
      <c r="R417" s="59"/>
      <c r="S417" s="59"/>
      <c r="T417" s="60"/>
      <c r="AT417" s="16" t="s">
        <v>187</v>
      </c>
      <c r="AU417" s="16" t="s">
        <v>83</v>
      </c>
    </row>
    <row r="418" spans="2:65" s="1" customFormat="1" ht="16.5" customHeight="1">
      <c r="B418" s="33"/>
      <c r="C418" s="239" t="s">
        <v>816</v>
      </c>
      <c r="D418" s="239" t="s">
        <v>447</v>
      </c>
      <c r="E418" s="240" t="s">
        <v>817</v>
      </c>
      <c r="F418" s="241" t="s">
        <v>818</v>
      </c>
      <c r="G418" s="242" t="s">
        <v>444</v>
      </c>
      <c r="H418" s="243">
        <v>1</v>
      </c>
      <c r="I418" s="244"/>
      <c r="J418" s="245">
        <f>ROUND(I418*H418,2)</f>
        <v>0</v>
      </c>
      <c r="K418" s="241" t="s">
        <v>1</v>
      </c>
      <c r="L418" s="246"/>
      <c r="M418" s="247" t="s">
        <v>1</v>
      </c>
      <c r="N418" s="248" t="s">
        <v>44</v>
      </c>
      <c r="O418" s="59"/>
      <c r="P418" s="182">
        <f>O418*H418</f>
        <v>0</v>
      </c>
      <c r="Q418" s="182">
        <v>0</v>
      </c>
      <c r="R418" s="182">
        <f>Q418*H418</f>
        <v>0</v>
      </c>
      <c r="S418" s="182">
        <v>0</v>
      </c>
      <c r="T418" s="183">
        <f>S418*H418</f>
        <v>0</v>
      </c>
      <c r="AR418" s="16" t="s">
        <v>435</v>
      </c>
      <c r="AT418" s="16" t="s">
        <v>447</v>
      </c>
      <c r="AU418" s="16" t="s">
        <v>83</v>
      </c>
      <c r="AY418" s="16" t="s">
        <v>169</v>
      </c>
      <c r="BE418" s="184">
        <f>IF(N418="základní",J418,0)</f>
        <v>0</v>
      </c>
      <c r="BF418" s="184">
        <f>IF(N418="snížená",J418,0)</f>
        <v>0</v>
      </c>
      <c r="BG418" s="184">
        <f>IF(N418="zákl. přenesená",J418,0)</f>
        <v>0</v>
      </c>
      <c r="BH418" s="184">
        <f>IF(N418="sníž. přenesená",J418,0)</f>
        <v>0</v>
      </c>
      <c r="BI418" s="184">
        <f>IF(N418="nulová",J418,0)</f>
        <v>0</v>
      </c>
      <c r="BJ418" s="16" t="s">
        <v>81</v>
      </c>
      <c r="BK418" s="184">
        <f>ROUND(I418*H418,2)</f>
        <v>0</v>
      </c>
      <c r="BL418" s="16" t="s">
        <v>125</v>
      </c>
      <c r="BM418" s="16" t="s">
        <v>819</v>
      </c>
    </row>
    <row r="419" spans="2:65" s="1" customFormat="1" ht="39">
      <c r="B419" s="33"/>
      <c r="C419" s="34"/>
      <c r="D419" s="185" t="s">
        <v>187</v>
      </c>
      <c r="E419" s="34"/>
      <c r="F419" s="186" t="s">
        <v>820</v>
      </c>
      <c r="G419" s="34"/>
      <c r="H419" s="34"/>
      <c r="I419" s="102"/>
      <c r="J419" s="34"/>
      <c r="K419" s="34"/>
      <c r="L419" s="37"/>
      <c r="M419" s="212"/>
      <c r="N419" s="59"/>
      <c r="O419" s="59"/>
      <c r="P419" s="59"/>
      <c r="Q419" s="59"/>
      <c r="R419" s="59"/>
      <c r="S419" s="59"/>
      <c r="T419" s="60"/>
      <c r="AT419" s="16" t="s">
        <v>187</v>
      </c>
      <c r="AU419" s="16" t="s">
        <v>83</v>
      </c>
    </row>
    <row r="420" spans="2:65" s="1" customFormat="1" ht="16.5" customHeight="1">
      <c r="B420" s="33"/>
      <c r="C420" s="239" t="s">
        <v>821</v>
      </c>
      <c r="D420" s="239" t="s">
        <v>447</v>
      </c>
      <c r="E420" s="240" t="s">
        <v>822</v>
      </c>
      <c r="F420" s="241" t="s">
        <v>823</v>
      </c>
      <c r="G420" s="242" t="s">
        <v>444</v>
      </c>
      <c r="H420" s="243">
        <v>1</v>
      </c>
      <c r="I420" s="244"/>
      <c r="J420" s="245">
        <f>ROUND(I420*H420,2)</f>
        <v>0</v>
      </c>
      <c r="K420" s="241" t="s">
        <v>1</v>
      </c>
      <c r="L420" s="246"/>
      <c r="M420" s="247" t="s">
        <v>1</v>
      </c>
      <c r="N420" s="248" t="s">
        <v>44</v>
      </c>
      <c r="O420" s="59"/>
      <c r="P420" s="182">
        <f>O420*H420</f>
        <v>0</v>
      </c>
      <c r="Q420" s="182">
        <v>0</v>
      </c>
      <c r="R420" s="182">
        <f>Q420*H420</f>
        <v>0</v>
      </c>
      <c r="S420" s="182">
        <v>0</v>
      </c>
      <c r="T420" s="183">
        <f>S420*H420</f>
        <v>0</v>
      </c>
      <c r="AR420" s="16" t="s">
        <v>435</v>
      </c>
      <c r="AT420" s="16" t="s">
        <v>447</v>
      </c>
      <c r="AU420" s="16" t="s">
        <v>83</v>
      </c>
      <c r="AY420" s="16" t="s">
        <v>169</v>
      </c>
      <c r="BE420" s="184">
        <f>IF(N420="základní",J420,0)</f>
        <v>0</v>
      </c>
      <c r="BF420" s="184">
        <f>IF(N420="snížená",J420,0)</f>
        <v>0</v>
      </c>
      <c r="BG420" s="184">
        <f>IF(N420="zákl. přenesená",J420,0)</f>
        <v>0</v>
      </c>
      <c r="BH420" s="184">
        <f>IF(N420="sníž. přenesená",J420,0)</f>
        <v>0</v>
      </c>
      <c r="BI420" s="184">
        <f>IF(N420="nulová",J420,0)</f>
        <v>0</v>
      </c>
      <c r="BJ420" s="16" t="s">
        <v>81</v>
      </c>
      <c r="BK420" s="184">
        <f>ROUND(I420*H420,2)</f>
        <v>0</v>
      </c>
      <c r="BL420" s="16" t="s">
        <v>125</v>
      </c>
      <c r="BM420" s="16" t="s">
        <v>824</v>
      </c>
    </row>
    <row r="421" spans="2:65" s="1" customFormat="1" ht="39">
      <c r="B421" s="33"/>
      <c r="C421" s="34"/>
      <c r="D421" s="185" t="s">
        <v>187</v>
      </c>
      <c r="E421" s="34"/>
      <c r="F421" s="186" t="s">
        <v>825</v>
      </c>
      <c r="G421" s="34"/>
      <c r="H421" s="34"/>
      <c r="I421" s="102"/>
      <c r="J421" s="34"/>
      <c r="K421" s="34"/>
      <c r="L421" s="37"/>
      <c r="M421" s="212"/>
      <c r="N421" s="59"/>
      <c r="O421" s="59"/>
      <c r="P421" s="59"/>
      <c r="Q421" s="59"/>
      <c r="R421" s="59"/>
      <c r="S421" s="59"/>
      <c r="T421" s="60"/>
      <c r="AT421" s="16" t="s">
        <v>187</v>
      </c>
      <c r="AU421" s="16" t="s">
        <v>83</v>
      </c>
    </row>
    <row r="422" spans="2:65" s="1" customFormat="1" ht="16.5" customHeight="1">
      <c r="B422" s="33"/>
      <c r="C422" s="239" t="s">
        <v>826</v>
      </c>
      <c r="D422" s="239" t="s">
        <v>447</v>
      </c>
      <c r="E422" s="240" t="s">
        <v>827</v>
      </c>
      <c r="F422" s="241" t="s">
        <v>828</v>
      </c>
      <c r="G422" s="242" t="s">
        <v>444</v>
      </c>
      <c r="H422" s="243">
        <v>1</v>
      </c>
      <c r="I422" s="244"/>
      <c r="J422" s="245">
        <f>ROUND(I422*H422,2)</f>
        <v>0</v>
      </c>
      <c r="K422" s="241" t="s">
        <v>1</v>
      </c>
      <c r="L422" s="246"/>
      <c r="M422" s="247" t="s">
        <v>1</v>
      </c>
      <c r="N422" s="248" t="s">
        <v>44</v>
      </c>
      <c r="O422" s="59"/>
      <c r="P422" s="182">
        <f>O422*H422</f>
        <v>0</v>
      </c>
      <c r="Q422" s="182">
        <v>0</v>
      </c>
      <c r="R422" s="182">
        <f>Q422*H422</f>
        <v>0</v>
      </c>
      <c r="S422" s="182">
        <v>0</v>
      </c>
      <c r="T422" s="183">
        <f>S422*H422</f>
        <v>0</v>
      </c>
      <c r="AR422" s="16" t="s">
        <v>435</v>
      </c>
      <c r="AT422" s="16" t="s">
        <v>447</v>
      </c>
      <c r="AU422" s="16" t="s">
        <v>83</v>
      </c>
      <c r="AY422" s="16" t="s">
        <v>169</v>
      </c>
      <c r="BE422" s="184">
        <f>IF(N422="základní",J422,0)</f>
        <v>0</v>
      </c>
      <c r="BF422" s="184">
        <f>IF(N422="snížená",J422,0)</f>
        <v>0</v>
      </c>
      <c r="BG422" s="184">
        <f>IF(N422="zákl. přenesená",J422,0)</f>
        <v>0</v>
      </c>
      <c r="BH422" s="184">
        <f>IF(N422="sníž. přenesená",J422,0)</f>
        <v>0</v>
      </c>
      <c r="BI422" s="184">
        <f>IF(N422="nulová",J422,0)</f>
        <v>0</v>
      </c>
      <c r="BJ422" s="16" t="s">
        <v>81</v>
      </c>
      <c r="BK422" s="184">
        <f>ROUND(I422*H422,2)</f>
        <v>0</v>
      </c>
      <c r="BL422" s="16" t="s">
        <v>125</v>
      </c>
      <c r="BM422" s="16" t="s">
        <v>829</v>
      </c>
    </row>
    <row r="423" spans="2:65" s="1" customFormat="1" ht="39">
      <c r="B423" s="33"/>
      <c r="C423" s="34"/>
      <c r="D423" s="185" t="s">
        <v>187</v>
      </c>
      <c r="E423" s="34"/>
      <c r="F423" s="186" t="s">
        <v>830</v>
      </c>
      <c r="G423" s="34"/>
      <c r="H423" s="34"/>
      <c r="I423" s="102"/>
      <c r="J423" s="34"/>
      <c r="K423" s="34"/>
      <c r="L423" s="37"/>
      <c r="M423" s="212"/>
      <c r="N423" s="59"/>
      <c r="O423" s="59"/>
      <c r="P423" s="59"/>
      <c r="Q423" s="59"/>
      <c r="R423" s="59"/>
      <c r="S423" s="59"/>
      <c r="T423" s="60"/>
      <c r="AT423" s="16" t="s">
        <v>187</v>
      </c>
      <c r="AU423" s="16" t="s">
        <v>83</v>
      </c>
    </row>
    <row r="424" spans="2:65" s="1" customFormat="1" ht="16.5" customHeight="1">
      <c r="B424" s="33"/>
      <c r="C424" s="239" t="s">
        <v>831</v>
      </c>
      <c r="D424" s="239" t="s">
        <v>447</v>
      </c>
      <c r="E424" s="240" t="s">
        <v>832</v>
      </c>
      <c r="F424" s="241" t="s">
        <v>833</v>
      </c>
      <c r="G424" s="242" t="s">
        <v>444</v>
      </c>
      <c r="H424" s="243">
        <v>1</v>
      </c>
      <c r="I424" s="244"/>
      <c r="J424" s="245">
        <f>ROUND(I424*H424,2)</f>
        <v>0</v>
      </c>
      <c r="K424" s="241" t="s">
        <v>1</v>
      </c>
      <c r="L424" s="246"/>
      <c r="M424" s="247" t="s">
        <v>1</v>
      </c>
      <c r="N424" s="248" t="s">
        <v>44</v>
      </c>
      <c r="O424" s="59"/>
      <c r="P424" s="182">
        <f>O424*H424</f>
        <v>0</v>
      </c>
      <c r="Q424" s="182">
        <v>0</v>
      </c>
      <c r="R424" s="182">
        <f>Q424*H424</f>
        <v>0</v>
      </c>
      <c r="S424" s="182">
        <v>0</v>
      </c>
      <c r="T424" s="183">
        <f>S424*H424</f>
        <v>0</v>
      </c>
      <c r="AR424" s="16" t="s">
        <v>435</v>
      </c>
      <c r="AT424" s="16" t="s">
        <v>447</v>
      </c>
      <c r="AU424" s="16" t="s">
        <v>83</v>
      </c>
      <c r="AY424" s="16" t="s">
        <v>169</v>
      </c>
      <c r="BE424" s="184">
        <f>IF(N424="základní",J424,0)</f>
        <v>0</v>
      </c>
      <c r="BF424" s="184">
        <f>IF(N424="snížená",J424,0)</f>
        <v>0</v>
      </c>
      <c r="BG424" s="184">
        <f>IF(N424="zákl. přenesená",J424,0)</f>
        <v>0</v>
      </c>
      <c r="BH424" s="184">
        <f>IF(N424="sníž. přenesená",J424,0)</f>
        <v>0</v>
      </c>
      <c r="BI424" s="184">
        <f>IF(N424="nulová",J424,0)</f>
        <v>0</v>
      </c>
      <c r="BJ424" s="16" t="s">
        <v>81</v>
      </c>
      <c r="BK424" s="184">
        <f>ROUND(I424*H424,2)</f>
        <v>0</v>
      </c>
      <c r="BL424" s="16" t="s">
        <v>125</v>
      </c>
      <c r="BM424" s="16" t="s">
        <v>834</v>
      </c>
    </row>
    <row r="425" spans="2:65" s="1" customFormat="1" ht="39">
      <c r="B425" s="33"/>
      <c r="C425" s="34"/>
      <c r="D425" s="185" t="s">
        <v>187</v>
      </c>
      <c r="E425" s="34"/>
      <c r="F425" s="186" t="s">
        <v>835</v>
      </c>
      <c r="G425" s="34"/>
      <c r="H425" s="34"/>
      <c r="I425" s="102"/>
      <c r="J425" s="34"/>
      <c r="K425" s="34"/>
      <c r="L425" s="37"/>
      <c r="M425" s="212"/>
      <c r="N425" s="59"/>
      <c r="O425" s="59"/>
      <c r="P425" s="59"/>
      <c r="Q425" s="59"/>
      <c r="R425" s="59"/>
      <c r="S425" s="59"/>
      <c r="T425" s="60"/>
      <c r="AT425" s="16" t="s">
        <v>187</v>
      </c>
      <c r="AU425" s="16" t="s">
        <v>83</v>
      </c>
    </row>
    <row r="426" spans="2:65" s="1" customFormat="1" ht="16.5" customHeight="1">
      <c r="B426" s="33"/>
      <c r="C426" s="239" t="s">
        <v>836</v>
      </c>
      <c r="D426" s="239" t="s">
        <v>447</v>
      </c>
      <c r="E426" s="240" t="s">
        <v>837</v>
      </c>
      <c r="F426" s="241" t="s">
        <v>838</v>
      </c>
      <c r="G426" s="242" t="s">
        <v>444</v>
      </c>
      <c r="H426" s="243">
        <v>1</v>
      </c>
      <c r="I426" s="244"/>
      <c r="J426" s="245">
        <f>ROUND(I426*H426,2)</f>
        <v>0</v>
      </c>
      <c r="K426" s="241" t="s">
        <v>1</v>
      </c>
      <c r="L426" s="246"/>
      <c r="M426" s="247" t="s">
        <v>1</v>
      </c>
      <c r="N426" s="248" t="s">
        <v>44</v>
      </c>
      <c r="O426" s="59"/>
      <c r="P426" s="182">
        <f>O426*H426</f>
        <v>0</v>
      </c>
      <c r="Q426" s="182">
        <v>0</v>
      </c>
      <c r="R426" s="182">
        <f>Q426*H426</f>
        <v>0</v>
      </c>
      <c r="S426" s="182">
        <v>0</v>
      </c>
      <c r="T426" s="183">
        <f>S426*H426</f>
        <v>0</v>
      </c>
      <c r="AR426" s="16" t="s">
        <v>435</v>
      </c>
      <c r="AT426" s="16" t="s">
        <v>447</v>
      </c>
      <c r="AU426" s="16" t="s">
        <v>83</v>
      </c>
      <c r="AY426" s="16" t="s">
        <v>169</v>
      </c>
      <c r="BE426" s="184">
        <f>IF(N426="základní",J426,0)</f>
        <v>0</v>
      </c>
      <c r="BF426" s="184">
        <f>IF(N426="snížená",J426,0)</f>
        <v>0</v>
      </c>
      <c r="BG426" s="184">
        <f>IF(N426="zákl. přenesená",J426,0)</f>
        <v>0</v>
      </c>
      <c r="BH426" s="184">
        <f>IF(N426="sníž. přenesená",J426,0)</f>
        <v>0</v>
      </c>
      <c r="BI426" s="184">
        <f>IF(N426="nulová",J426,0)</f>
        <v>0</v>
      </c>
      <c r="BJ426" s="16" t="s">
        <v>81</v>
      </c>
      <c r="BK426" s="184">
        <f>ROUND(I426*H426,2)</f>
        <v>0</v>
      </c>
      <c r="BL426" s="16" t="s">
        <v>125</v>
      </c>
      <c r="BM426" s="16" t="s">
        <v>839</v>
      </c>
    </row>
    <row r="427" spans="2:65" s="1" customFormat="1" ht="39">
      <c r="B427" s="33"/>
      <c r="C427" s="34"/>
      <c r="D427" s="185" t="s">
        <v>187</v>
      </c>
      <c r="E427" s="34"/>
      <c r="F427" s="186" t="s">
        <v>830</v>
      </c>
      <c r="G427" s="34"/>
      <c r="H427" s="34"/>
      <c r="I427" s="102"/>
      <c r="J427" s="34"/>
      <c r="K427" s="34"/>
      <c r="L427" s="37"/>
      <c r="M427" s="212"/>
      <c r="N427" s="59"/>
      <c r="O427" s="59"/>
      <c r="P427" s="59"/>
      <c r="Q427" s="59"/>
      <c r="R427" s="59"/>
      <c r="S427" s="59"/>
      <c r="T427" s="60"/>
      <c r="AT427" s="16" t="s">
        <v>187</v>
      </c>
      <c r="AU427" s="16" t="s">
        <v>83</v>
      </c>
    </row>
    <row r="428" spans="2:65" s="1" customFormat="1" ht="16.5" customHeight="1">
      <c r="B428" s="33"/>
      <c r="C428" s="239" t="s">
        <v>840</v>
      </c>
      <c r="D428" s="239" t="s">
        <v>447</v>
      </c>
      <c r="E428" s="240" t="s">
        <v>841</v>
      </c>
      <c r="F428" s="241" t="s">
        <v>842</v>
      </c>
      <c r="G428" s="242" t="s">
        <v>444</v>
      </c>
      <c r="H428" s="243">
        <v>1</v>
      </c>
      <c r="I428" s="244"/>
      <c r="J428" s="245">
        <f>ROUND(I428*H428,2)</f>
        <v>0</v>
      </c>
      <c r="K428" s="241" t="s">
        <v>1</v>
      </c>
      <c r="L428" s="246"/>
      <c r="M428" s="247" t="s">
        <v>1</v>
      </c>
      <c r="N428" s="248" t="s">
        <v>44</v>
      </c>
      <c r="O428" s="59"/>
      <c r="P428" s="182">
        <f>O428*H428</f>
        <v>0</v>
      </c>
      <c r="Q428" s="182">
        <v>0</v>
      </c>
      <c r="R428" s="182">
        <f>Q428*H428</f>
        <v>0</v>
      </c>
      <c r="S428" s="182">
        <v>0</v>
      </c>
      <c r="T428" s="183">
        <f>S428*H428</f>
        <v>0</v>
      </c>
      <c r="AR428" s="16" t="s">
        <v>435</v>
      </c>
      <c r="AT428" s="16" t="s">
        <v>447</v>
      </c>
      <c r="AU428" s="16" t="s">
        <v>83</v>
      </c>
      <c r="AY428" s="16" t="s">
        <v>169</v>
      </c>
      <c r="BE428" s="184">
        <f>IF(N428="základní",J428,0)</f>
        <v>0</v>
      </c>
      <c r="BF428" s="184">
        <f>IF(N428="snížená",J428,0)</f>
        <v>0</v>
      </c>
      <c r="BG428" s="184">
        <f>IF(N428="zákl. přenesená",J428,0)</f>
        <v>0</v>
      </c>
      <c r="BH428" s="184">
        <f>IF(N428="sníž. přenesená",J428,0)</f>
        <v>0</v>
      </c>
      <c r="BI428" s="184">
        <f>IF(N428="nulová",J428,0)</f>
        <v>0</v>
      </c>
      <c r="BJ428" s="16" t="s">
        <v>81</v>
      </c>
      <c r="BK428" s="184">
        <f>ROUND(I428*H428,2)</f>
        <v>0</v>
      </c>
      <c r="BL428" s="16" t="s">
        <v>125</v>
      </c>
      <c r="BM428" s="16" t="s">
        <v>843</v>
      </c>
    </row>
    <row r="429" spans="2:65" s="1" customFormat="1" ht="39">
      <c r="B429" s="33"/>
      <c r="C429" s="34"/>
      <c r="D429" s="185" t="s">
        <v>187</v>
      </c>
      <c r="E429" s="34"/>
      <c r="F429" s="186" t="s">
        <v>825</v>
      </c>
      <c r="G429" s="34"/>
      <c r="H429" s="34"/>
      <c r="I429" s="102"/>
      <c r="J429" s="34"/>
      <c r="K429" s="34"/>
      <c r="L429" s="37"/>
      <c r="M429" s="212"/>
      <c r="N429" s="59"/>
      <c r="O429" s="59"/>
      <c r="P429" s="59"/>
      <c r="Q429" s="59"/>
      <c r="R429" s="59"/>
      <c r="S429" s="59"/>
      <c r="T429" s="60"/>
      <c r="AT429" s="16" t="s">
        <v>187</v>
      </c>
      <c r="AU429" s="16" t="s">
        <v>83</v>
      </c>
    </row>
    <row r="430" spans="2:65" s="1" customFormat="1" ht="16.5" customHeight="1">
      <c r="B430" s="33"/>
      <c r="C430" s="239" t="s">
        <v>844</v>
      </c>
      <c r="D430" s="239" t="s">
        <v>447</v>
      </c>
      <c r="E430" s="240" t="s">
        <v>845</v>
      </c>
      <c r="F430" s="241" t="s">
        <v>846</v>
      </c>
      <c r="G430" s="242" t="s">
        <v>444</v>
      </c>
      <c r="H430" s="243">
        <v>1</v>
      </c>
      <c r="I430" s="244"/>
      <c r="J430" s="245">
        <f>ROUND(I430*H430,2)</f>
        <v>0</v>
      </c>
      <c r="K430" s="241" t="s">
        <v>1</v>
      </c>
      <c r="L430" s="246"/>
      <c r="M430" s="247" t="s">
        <v>1</v>
      </c>
      <c r="N430" s="248" t="s">
        <v>44</v>
      </c>
      <c r="O430" s="59"/>
      <c r="P430" s="182">
        <f>O430*H430</f>
        <v>0</v>
      </c>
      <c r="Q430" s="182">
        <v>0</v>
      </c>
      <c r="R430" s="182">
        <f>Q430*H430</f>
        <v>0</v>
      </c>
      <c r="S430" s="182">
        <v>0</v>
      </c>
      <c r="T430" s="183">
        <f>S430*H430</f>
        <v>0</v>
      </c>
      <c r="AR430" s="16" t="s">
        <v>435</v>
      </c>
      <c r="AT430" s="16" t="s">
        <v>447</v>
      </c>
      <c r="AU430" s="16" t="s">
        <v>83</v>
      </c>
      <c r="AY430" s="16" t="s">
        <v>169</v>
      </c>
      <c r="BE430" s="184">
        <f>IF(N430="základní",J430,0)</f>
        <v>0</v>
      </c>
      <c r="BF430" s="184">
        <f>IF(N430="snížená",J430,0)</f>
        <v>0</v>
      </c>
      <c r="BG430" s="184">
        <f>IF(N430="zákl. přenesená",J430,0)</f>
        <v>0</v>
      </c>
      <c r="BH430" s="184">
        <f>IF(N430="sníž. přenesená",J430,0)</f>
        <v>0</v>
      </c>
      <c r="BI430" s="184">
        <f>IF(N430="nulová",J430,0)</f>
        <v>0</v>
      </c>
      <c r="BJ430" s="16" t="s">
        <v>81</v>
      </c>
      <c r="BK430" s="184">
        <f>ROUND(I430*H430,2)</f>
        <v>0</v>
      </c>
      <c r="BL430" s="16" t="s">
        <v>125</v>
      </c>
      <c r="BM430" s="16" t="s">
        <v>847</v>
      </c>
    </row>
    <row r="431" spans="2:65" s="1" customFormat="1" ht="39">
      <c r="B431" s="33"/>
      <c r="C431" s="34"/>
      <c r="D431" s="185" t="s">
        <v>187</v>
      </c>
      <c r="E431" s="34"/>
      <c r="F431" s="186" t="s">
        <v>848</v>
      </c>
      <c r="G431" s="34"/>
      <c r="H431" s="34"/>
      <c r="I431" s="102"/>
      <c r="J431" s="34"/>
      <c r="K431" s="34"/>
      <c r="L431" s="37"/>
      <c r="M431" s="212"/>
      <c r="N431" s="59"/>
      <c r="O431" s="59"/>
      <c r="P431" s="59"/>
      <c r="Q431" s="59"/>
      <c r="R431" s="59"/>
      <c r="S431" s="59"/>
      <c r="T431" s="60"/>
      <c r="AT431" s="16" t="s">
        <v>187</v>
      </c>
      <c r="AU431" s="16" t="s">
        <v>83</v>
      </c>
    </row>
    <row r="432" spans="2:65" s="1" customFormat="1" ht="16.5" customHeight="1">
      <c r="B432" s="33"/>
      <c r="C432" s="173" t="s">
        <v>849</v>
      </c>
      <c r="D432" s="173" t="s">
        <v>172</v>
      </c>
      <c r="E432" s="174" t="s">
        <v>850</v>
      </c>
      <c r="F432" s="175" t="s">
        <v>851</v>
      </c>
      <c r="G432" s="176" t="s">
        <v>546</v>
      </c>
      <c r="H432" s="249"/>
      <c r="I432" s="178"/>
      <c r="J432" s="179">
        <f>ROUND(I432*H432,2)</f>
        <v>0</v>
      </c>
      <c r="K432" s="175" t="s">
        <v>176</v>
      </c>
      <c r="L432" s="37"/>
      <c r="M432" s="180" t="s">
        <v>1</v>
      </c>
      <c r="N432" s="181" t="s">
        <v>44</v>
      </c>
      <c r="O432" s="59"/>
      <c r="P432" s="182">
        <f>O432*H432</f>
        <v>0</v>
      </c>
      <c r="Q432" s="182">
        <v>0</v>
      </c>
      <c r="R432" s="182">
        <f>Q432*H432</f>
        <v>0</v>
      </c>
      <c r="S432" s="182">
        <v>0</v>
      </c>
      <c r="T432" s="183">
        <f>S432*H432</f>
        <v>0</v>
      </c>
      <c r="AR432" s="16" t="s">
        <v>125</v>
      </c>
      <c r="AT432" s="16" t="s">
        <v>172</v>
      </c>
      <c r="AU432" s="16" t="s">
        <v>83</v>
      </c>
      <c r="AY432" s="16" t="s">
        <v>169</v>
      </c>
      <c r="BE432" s="184">
        <f>IF(N432="základní",J432,0)</f>
        <v>0</v>
      </c>
      <c r="BF432" s="184">
        <f>IF(N432="snížená",J432,0)</f>
        <v>0</v>
      </c>
      <c r="BG432" s="184">
        <f>IF(N432="zákl. přenesená",J432,0)</f>
        <v>0</v>
      </c>
      <c r="BH432" s="184">
        <f>IF(N432="sníž. přenesená",J432,0)</f>
        <v>0</v>
      </c>
      <c r="BI432" s="184">
        <f>IF(N432="nulová",J432,0)</f>
        <v>0</v>
      </c>
      <c r="BJ432" s="16" t="s">
        <v>81</v>
      </c>
      <c r="BK432" s="184">
        <f>ROUND(I432*H432,2)</f>
        <v>0</v>
      </c>
      <c r="BL432" s="16" t="s">
        <v>125</v>
      </c>
      <c r="BM432" s="16" t="s">
        <v>852</v>
      </c>
    </row>
    <row r="433" spans="2:65" s="10" customFormat="1" ht="22.9" customHeight="1">
      <c r="B433" s="157"/>
      <c r="C433" s="158"/>
      <c r="D433" s="159" t="s">
        <v>72</v>
      </c>
      <c r="E433" s="171" t="s">
        <v>853</v>
      </c>
      <c r="F433" s="171" t="s">
        <v>854</v>
      </c>
      <c r="G433" s="158"/>
      <c r="H433" s="158"/>
      <c r="I433" s="161"/>
      <c r="J433" s="172">
        <f>BK433</f>
        <v>0</v>
      </c>
      <c r="K433" s="158"/>
      <c r="L433" s="163"/>
      <c r="M433" s="164"/>
      <c r="N433" s="165"/>
      <c r="O433" s="165"/>
      <c r="P433" s="166">
        <f>SUM(P434:P463)</f>
        <v>0</v>
      </c>
      <c r="Q433" s="165"/>
      <c r="R433" s="166">
        <f>SUM(R434:R463)</f>
        <v>11.161315</v>
      </c>
      <c r="S433" s="165"/>
      <c r="T433" s="167">
        <f>SUM(T434:T463)</f>
        <v>0</v>
      </c>
      <c r="AR433" s="168" t="s">
        <v>83</v>
      </c>
      <c r="AT433" s="169" t="s">
        <v>72</v>
      </c>
      <c r="AU433" s="169" t="s">
        <v>81</v>
      </c>
      <c r="AY433" s="168" t="s">
        <v>169</v>
      </c>
      <c r="BK433" s="170">
        <f>SUM(BK434:BK463)</f>
        <v>0</v>
      </c>
    </row>
    <row r="434" spans="2:65" s="1" customFormat="1" ht="16.5" customHeight="1">
      <c r="B434" s="33"/>
      <c r="C434" s="173" t="s">
        <v>855</v>
      </c>
      <c r="D434" s="173" t="s">
        <v>172</v>
      </c>
      <c r="E434" s="174" t="s">
        <v>856</v>
      </c>
      <c r="F434" s="175" t="s">
        <v>857</v>
      </c>
      <c r="G434" s="176" t="s">
        <v>198</v>
      </c>
      <c r="H434" s="177">
        <v>30.24</v>
      </c>
      <c r="I434" s="178"/>
      <c r="J434" s="179">
        <f>ROUND(I434*H434,2)</f>
        <v>0</v>
      </c>
      <c r="K434" s="175" t="s">
        <v>176</v>
      </c>
      <c r="L434" s="37"/>
      <c r="M434" s="180" t="s">
        <v>1</v>
      </c>
      <c r="N434" s="181" t="s">
        <v>44</v>
      </c>
      <c r="O434" s="59"/>
      <c r="P434" s="182">
        <f>O434*H434</f>
        <v>0</v>
      </c>
      <c r="Q434" s="182">
        <v>2.503E-2</v>
      </c>
      <c r="R434" s="182">
        <f>Q434*H434</f>
        <v>0.7569072</v>
      </c>
      <c r="S434" s="182">
        <v>0</v>
      </c>
      <c r="T434" s="183">
        <f>S434*H434</f>
        <v>0</v>
      </c>
      <c r="AR434" s="16" t="s">
        <v>125</v>
      </c>
      <c r="AT434" s="16" t="s">
        <v>172</v>
      </c>
      <c r="AU434" s="16" t="s">
        <v>83</v>
      </c>
      <c r="AY434" s="16" t="s">
        <v>169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6" t="s">
        <v>81</v>
      </c>
      <c r="BK434" s="184">
        <f>ROUND(I434*H434,2)</f>
        <v>0</v>
      </c>
      <c r="BL434" s="16" t="s">
        <v>125</v>
      </c>
      <c r="BM434" s="16" t="s">
        <v>858</v>
      </c>
    </row>
    <row r="435" spans="2:65" s="11" customFormat="1" ht="11.25">
      <c r="B435" s="190"/>
      <c r="C435" s="191"/>
      <c r="D435" s="185" t="s">
        <v>201</v>
      </c>
      <c r="E435" s="192" t="s">
        <v>1</v>
      </c>
      <c r="F435" s="193" t="s">
        <v>859</v>
      </c>
      <c r="G435" s="191"/>
      <c r="H435" s="194">
        <v>30.24</v>
      </c>
      <c r="I435" s="195"/>
      <c r="J435" s="191"/>
      <c r="K435" s="191"/>
      <c r="L435" s="196"/>
      <c r="M435" s="197"/>
      <c r="N435" s="198"/>
      <c r="O435" s="198"/>
      <c r="P435" s="198"/>
      <c r="Q435" s="198"/>
      <c r="R435" s="198"/>
      <c r="S435" s="198"/>
      <c r="T435" s="199"/>
      <c r="AT435" s="200" t="s">
        <v>201</v>
      </c>
      <c r="AU435" s="200" t="s">
        <v>83</v>
      </c>
      <c r="AV435" s="11" t="s">
        <v>83</v>
      </c>
      <c r="AW435" s="11" t="s">
        <v>34</v>
      </c>
      <c r="AX435" s="11" t="s">
        <v>81</v>
      </c>
      <c r="AY435" s="200" t="s">
        <v>169</v>
      </c>
    </row>
    <row r="436" spans="2:65" s="1" customFormat="1" ht="16.5" customHeight="1">
      <c r="B436" s="33"/>
      <c r="C436" s="173" t="s">
        <v>860</v>
      </c>
      <c r="D436" s="173" t="s">
        <v>172</v>
      </c>
      <c r="E436" s="174" t="s">
        <v>861</v>
      </c>
      <c r="F436" s="175" t="s">
        <v>862</v>
      </c>
      <c r="G436" s="176" t="s">
        <v>198</v>
      </c>
      <c r="H436" s="177">
        <v>42.86</v>
      </c>
      <c r="I436" s="178"/>
      <c r="J436" s="179">
        <f>ROUND(I436*H436,2)</f>
        <v>0</v>
      </c>
      <c r="K436" s="175" t="s">
        <v>176</v>
      </c>
      <c r="L436" s="37"/>
      <c r="M436" s="180" t="s">
        <v>1</v>
      </c>
      <c r="N436" s="181" t="s">
        <v>44</v>
      </c>
      <c r="O436" s="59"/>
      <c r="P436" s="182">
        <f>O436*H436</f>
        <v>0</v>
      </c>
      <c r="Q436" s="182">
        <v>2.5659999999999999E-2</v>
      </c>
      <c r="R436" s="182">
        <f>Q436*H436</f>
        <v>1.0997876</v>
      </c>
      <c r="S436" s="182">
        <v>0</v>
      </c>
      <c r="T436" s="183">
        <f>S436*H436</f>
        <v>0</v>
      </c>
      <c r="AR436" s="16" t="s">
        <v>125</v>
      </c>
      <c r="AT436" s="16" t="s">
        <v>172</v>
      </c>
      <c r="AU436" s="16" t="s">
        <v>83</v>
      </c>
      <c r="AY436" s="16" t="s">
        <v>169</v>
      </c>
      <c r="BE436" s="184">
        <f>IF(N436="základní",J436,0)</f>
        <v>0</v>
      </c>
      <c r="BF436" s="184">
        <f>IF(N436="snížená",J436,0)</f>
        <v>0</v>
      </c>
      <c r="BG436" s="184">
        <f>IF(N436="zákl. přenesená",J436,0)</f>
        <v>0</v>
      </c>
      <c r="BH436" s="184">
        <f>IF(N436="sníž. přenesená",J436,0)</f>
        <v>0</v>
      </c>
      <c r="BI436" s="184">
        <f>IF(N436="nulová",J436,0)</f>
        <v>0</v>
      </c>
      <c r="BJ436" s="16" t="s">
        <v>81</v>
      </c>
      <c r="BK436" s="184">
        <f>ROUND(I436*H436,2)</f>
        <v>0</v>
      </c>
      <c r="BL436" s="16" t="s">
        <v>125</v>
      </c>
      <c r="BM436" s="16" t="s">
        <v>863</v>
      </c>
    </row>
    <row r="437" spans="2:65" s="11" customFormat="1" ht="11.25">
      <c r="B437" s="190"/>
      <c r="C437" s="191"/>
      <c r="D437" s="185" t="s">
        <v>201</v>
      </c>
      <c r="E437" s="192" t="s">
        <v>1</v>
      </c>
      <c r="F437" s="193" t="s">
        <v>864</v>
      </c>
      <c r="G437" s="191"/>
      <c r="H437" s="194">
        <v>33.42</v>
      </c>
      <c r="I437" s="195"/>
      <c r="J437" s="191"/>
      <c r="K437" s="191"/>
      <c r="L437" s="196"/>
      <c r="M437" s="197"/>
      <c r="N437" s="198"/>
      <c r="O437" s="198"/>
      <c r="P437" s="198"/>
      <c r="Q437" s="198"/>
      <c r="R437" s="198"/>
      <c r="S437" s="198"/>
      <c r="T437" s="199"/>
      <c r="AT437" s="200" t="s">
        <v>201</v>
      </c>
      <c r="AU437" s="200" t="s">
        <v>83</v>
      </c>
      <c r="AV437" s="11" t="s">
        <v>83</v>
      </c>
      <c r="AW437" s="11" t="s">
        <v>34</v>
      </c>
      <c r="AX437" s="11" t="s">
        <v>73</v>
      </c>
      <c r="AY437" s="200" t="s">
        <v>169</v>
      </c>
    </row>
    <row r="438" spans="2:65" s="11" customFormat="1" ht="11.25">
      <c r="B438" s="190"/>
      <c r="C438" s="191"/>
      <c r="D438" s="185" t="s">
        <v>201</v>
      </c>
      <c r="E438" s="192" t="s">
        <v>1</v>
      </c>
      <c r="F438" s="193" t="s">
        <v>865</v>
      </c>
      <c r="G438" s="191"/>
      <c r="H438" s="194">
        <v>9.44</v>
      </c>
      <c r="I438" s="195"/>
      <c r="J438" s="191"/>
      <c r="K438" s="191"/>
      <c r="L438" s="196"/>
      <c r="M438" s="197"/>
      <c r="N438" s="198"/>
      <c r="O438" s="198"/>
      <c r="P438" s="198"/>
      <c r="Q438" s="198"/>
      <c r="R438" s="198"/>
      <c r="S438" s="198"/>
      <c r="T438" s="199"/>
      <c r="AT438" s="200" t="s">
        <v>201</v>
      </c>
      <c r="AU438" s="200" t="s">
        <v>83</v>
      </c>
      <c r="AV438" s="11" t="s">
        <v>83</v>
      </c>
      <c r="AW438" s="11" t="s">
        <v>34</v>
      </c>
      <c r="AX438" s="11" t="s">
        <v>73</v>
      </c>
      <c r="AY438" s="200" t="s">
        <v>169</v>
      </c>
    </row>
    <row r="439" spans="2:65" s="12" customFormat="1" ht="11.25">
      <c r="B439" s="201"/>
      <c r="C439" s="202"/>
      <c r="D439" s="185" t="s">
        <v>201</v>
      </c>
      <c r="E439" s="203" t="s">
        <v>1</v>
      </c>
      <c r="F439" s="204" t="s">
        <v>212</v>
      </c>
      <c r="G439" s="202"/>
      <c r="H439" s="205">
        <v>42.86</v>
      </c>
      <c r="I439" s="206"/>
      <c r="J439" s="202"/>
      <c r="K439" s="202"/>
      <c r="L439" s="207"/>
      <c r="M439" s="208"/>
      <c r="N439" s="209"/>
      <c r="O439" s="209"/>
      <c r="P439" s="209"/>
      <c r="Q439" s="209"/>
      <c r="R439" s="209"/>
      <c r="S439" s="209"/>
      <c r="T439" s="210"/>
      <c r="AT439" s="211" t="s">
        <v>201</v>
      </c>
      <c r="AU439" s="211" t="s">
        <v>83</v>
      </c>
      <c r="AV439" s="12" t="s">
        <v>199</v>
      </c>
      <c r="AW439" s="12" t="s">
        <v>34</v>
      </c>
      <c r="AX439" s="12" t="s">
        <v>81</v>
      </c>
      <c r="AY439" s="211" t="s">
        <v>169</v>
      </c>
    </row>
    <row r="440" spans="2:65" s="1" customFormat="1" ht="16.5" customHeight="1">
      <c r="B440" s="33"/>
      <c r="C440" s="173" t="s">
        <v>866</v>
      </c>
      <c r="D440" s="173" t="s">
        <v>172</v>
      </c>
      <c r="E440" s="174" t="s">
        <v>867</v>
      </c>
      <c r="F440" s="175" t="s">
        <v>868</v>
      </c>
      <c r="G440" s="176" t="s">
        <v>198</v>
      </c>
      <c r="H440" s="177">
        <v>10.44</v>
      </c>
      <c r="I440" s="178"/>
      <c r="J440" s="179">
        <f>ROUND(I440*H440,2)</f>
        <v>0</v>
      </c>
      <c r="K440" s="175" t="s">
        <v>176</v>
      </c>
      <c r="L440" s="37"/>
      <c r="M440" s="180" t="s">
        <v>1</v>
      </c>
      <c r="N440" s="181" t="s">
        <v>44</v>
      </c>
      <c r="O440" s="59"/>
      <c r="P440" s="182">
        <f>O440*H440</f>
        <v>0</v>
      </c>
      <c r="Q440" s="182">
        <v>4.6199999999999998E-2</v>
      </c>
      <c r="R440" s="182">
        <f>Q440*H440</f>
        <v>0.48232799999999998</v>
      </c>
      <c r="S440" s="182">
        <v>0</v>
      </c>
      <c r="T440" s="183">
        <f>S440*H440</f>
        <v>0</v>
      </c>
      <c r="AR440" s="16" t="s">
        <v>125</v>
      </c>
      <c r="AT440" s="16" t="s">
        <v>172</v>
      </c>
      <c r="AU440" s="16" t="s">
        <v>83</v>
      </c>
      <c r="AY440" s="16" t="s">
        <v>169</v>
      </c>
      <c r="BE440" s="184">
        <f>IF(N440="základní",J440,0)</f>
        <v>0</v>
      </c>
      <c r="BF440" s="184">
        <f>IF(N440="snížená",J440,0)</f>
        <v>0</v>
      </c>
      <c r="BG440" s="184">
        <f>IF(N440="zákl. přenesená",J440,0)</f>
        <v>0</v>
      </c>
      <c r="BH440" s="184">
        <f>IF(N440="sníž. přenesená",J440,0)</f>
        <v>0</v>
      </c>
      <c r="BI440" s="184">
        <f>IF(N440="nulová",J440,0)</f>
        <v>0</v>
      </c>
      <c r="BJ440" s="16" t="s">
        <v>81</v>
      </c>
      <c r="BK440" s="184">
        <f>ROUND(I440*H440,2)</f>
        <v>0</v>
      </c>
      <c r="BL440" s="16" t="s">
        <v>125</v>
      </c>
      <c r="BM440" s="16" t="s">
        <v>869</v>
      </c>
    </row>
    <row r="441" spans="2:65" s="11" customFormat="1" ht="11.25">
      <c r="B441" s="190"/>
      <c r="C441" s="191"/>
      <c r="D441" s="185" t="s">
        <v>201</v>
      </c>
      <c r="E441" s="192" t="s">
        <v>1</v>
      </c>
      <c r="F441" s="193" t="s">
        <v>870</v>
      </c>
      <c r="G441" s="191"/>
      <c r="H441" s="194">
        <v>10.44</v>
      </c>
      <c r="I441" s="195"/>
      <c r="J441" s="191"/>
      <c r="K441" s="191"/>
      <c r="L441" s="196"/>
      <c r="M441" s="197"/>
      <c r="N441" s="198"/>
      <c r="O441" s="198"/>
      <c r="P441" s="198"/>
      <c r="Q441" s="198"/>
      <c r="R441" s="198"/>
      <c r="S441" s="198"/>
      <c r="T441" s="199"/>
      <c r="AT441" s="200" t="s">
        <v>201</v>
      </c>
      <c r="AU441" s="200" t="s">
        <v>83</v>
      </c>
      <c r="AV441" s="11" t="s">
        <v>83</v>
      </c>
      <c r="AW441" s="11" t="s">
        <v>34</v>
      </c>
      <c r="AX441" s="11" t="s">
        <v>81</v>
      </c>
      <c r="AY441" s="200" t="s">
        <v>169</v>
      </c>
    </row>
    <row r="442" spans="2:65" s="1" customFormat="1" ht="16.5" customHeight="1">
      <c r="B442" s="33"/>
      <c r="C442" s="173" t="s">
        <v>871</v>
      </c>
      <c r="D442" s="173" t="s">
        <v>172</v>
      </c>
      <c r="E442" s="174" t="s">
        <v>872</v>
      </c>
      <c r="F442" s="175" t="s">
        <v>873</v>
      </c>
      <c r="G442" s="176" t="s">
        <v>198</v>
      </c>
      <c r="H442" s="177">
        <v>5.76</v>
      </c>
      <c r="I442" s="178"/>
      <c r="J442" s="179">
        <f>ROUND(I442*H442,2)</f>
        <v>0</v>
      </c>
      <c r="K442" s="175" t="s">
        <v>176</v>
      </c>
      <c r="L442" s="37"/>
      <c r="M442" s="180" t="s">
        <v>1</v>
      </c>
      <c r="N442" s="181" t="s">
        <v>44</v>
      </c>
      <c r="O442" s="59"/>
      <c r="P442" s="182">
        <f>O442*H442</f>
        <v>0</v>
      </c>
      <c r="Q442" s="182">
        <v>4.7460000000000002E-2</v>
      </c>
      <c r="R442" s="182">
        <f>Q442*H442</f>
        <v>0.27336959999999999</v>
      </c>
      <c r="S442" s="182">
        <v>0</v>
      </c>
      <c r="T442" s="183">
        <f>S442*H442</f>
        <v>0</v>
      </c>
      <c r="AR442" s="16" t="s">
        <v>125</v>
      </c>
      <c r="AT442" s="16" t="s">
        <v>172</v>
      </c>
      <c r="AU442" s="16" t="s">
        <v>83</v>
      </c>
      <c r="AY442" s="16" t="s">
        <v>169</v>
      </c>
      <c r="BE442" s="184">
        <f>IF(N442="základní",J442,0)</f>
        <v>0</v>
      </c>
      <c r="BF442" s="184">
        <f>IF(N442="snížená",J442,0)</f>
        <v>0</v>
      </c>
      <c r="BG442" s="184">
        <f>IF(N442="zákl. přenesená",J442,0)</f>
        <v>0</v>
      </c>
      <c r="BH442" s="184">
        <f>IF(N442="sníž. přenesená",J442,0)</f>
        <v>0</v>
      </c>
      <c r="BI442" s="184">
        <f>IF(N442="nulová",J442,0)</f>
        <v>0</v>
      </c>
      <c r="BJ442" s="16" t="s">
        <v>81</v>
      </c>
      <c r="BK442" s="184">
        <f>ROUND(I442*H442,2)</f>
        <v>0</v>
      </c>
      <c r="BL442" s="16" t="s">
        <v>125</v>
      </c>
      <c r="BM442" s="16" t="s">
        <v>874</v>
      </c>
    </row>
    <row r="443" spans="2:65" s="11" customFormat="1" ht="11.25">
      <c r="B443" s="190"/>
      <c r="C443" s="191"/>
      <c r="D443" s="185" t="s">
        <v>201</v>
      </c>
      <c r="E443" s="192" t="s">
        <v>1</v>
      </c>
      <c r="F443" s="193" t="s">
        <v>875</v>
      </c>
      <c r="G443" s="191"/>
      <c r="H443" s="194">
        <v>5.76</v>
      </c>
      <c r="I443" s="195"/>
      <c r="J443" s="191"/>
      <c r="K443" s="191"/>
      <c r="L443" s="196"/>
      <c r="M443" s="197"/>
      <c r="N443" s="198"/>
      <c r="O443" s="198"/>
      <c r="P443" s="198"/>
      <c r="Q443" s="198"/>
      <c r="R443" s="198"/>
      <c r="S443" s="198"/>
      <c r="T443" s="199"/>
      <c r="AT443" s="200" t="s">
        <v>201</v>
      </c>
      <c r="AU443" s="200" t="s">
        <v>83</v>
      </c>
      <c r="AV443" s="11" t="s">
        <v>83</v>
      </c>
      <c r="AW443" s="11" t="s">
        <v>34</v>
      </c>
      <c r="AX443" s="11" t="s">
        <v>81</v>
      </c>
      <c r="AY443" s="200" t="s">
        <v>169</v>
      </c>
    </row>
    <row r="444" spans="2:65" s="1" customFormat="1" ht="16.5" customHeight="1">
      <c r="B444" s="33"/>
      <c r="C444" s="173" t="s">
        <v>876</v>
      </c>
      <c r="D444" s="173" t="s">
        <v>172</v>
      </c>
      <c r="E444" s="174" t="s">
        <v>877</v>
      </c>
      <c r="F444" s="175" t="s">
        <v>878</v>
      </c>
      <c r="G444" s="176" t="s">
        <v>198</v>
      </c>
      <c r="H444" s="177">
        <v>4.68</v>
      </c>
      <c r="I444" s="178"/>
      <c r="J444" s="179">
        <f>ROUND(I444*H444,2)</f>
        <v>0</v>
      </c>
      <c r="K444" s="175" t="s">
        <v>1</v>
      </c>
      <c r="L444" s="37"/>
      <c r="M444" s="180" t="s">
        <v>1</v>
      </c>
      <c r="N444" s="181" t="s">
        <v>44</v>
      </c>
      <c r="O444" s="59"/>
      <c r="P444" s="182">
        <f>O444*H444</f>
        <v>0</v>
      </c>
      <c r="Q444" s="182">
        <v>4.7460000000000002E-2</v>
      </c>
      <c r="R444" s="182">
        <f>Q444*H444</f>
        <v>0.2221128</v>
      </c>
      <c r="S444" s="182">
        <v>0</v>
      </c>
      <c r="T444" s="183">
        <f>S444*H444</f>
        <v>0</v>
      </c>
      <c r="AR444" s="16" t="s">
        <v>125</v>
      </c>
      <c r="AT444" s="16" t="s">
        <v>172</v>
      </c>
      <c r="AU444" s="16" t="s">
        <v>83</v>
      </c>
      <c r="AY444" s="16" t="s">
        <v>169</v>
      </c>
      <c r="BE444" s="184">
        <f>IF(N444="základní",J444,0)</f>
        <v>0</v>
      </c>
      <c r="BF444" s="184">
        <f>IF(N444="snížená",J444,0)</f>
        <v>0</v>
      </c>
      <c r="BG444" s="184">
        <f>IF(N444="zákl. přenesená",J444,0)</f>
        <v>0</v>
      </c>
      <c r="BH444" s="184">
        <f>IF(N444="sníž. přenesená",J444,0)</f>
        <v>0</v>
      </c>
      <c r="BI444" s="184">
        <f>IF(N444="nulová",J444,0)</f>
        <v>0</v>
      </c>
      <c r="BJ444" s="16" t="s">
        <v>81</v>
      </c>
      <c r="BK444" s="184">
        <f>ROUND(I444*H444,2)</f>
        <v>0</v>
      </c>
      <c r="BL444" s="16" t="s">
        <v>125</v>
      </c>
      <c r="BM444" s="16" t="s">
        <v>879</v>
      </c>
    </row>
    <row r="445" spans="2:65" s="11" customFormat="1" ht="11.25">
      <c r="B445" s="190"/>
      <c r="C445" s="191"/>
      <c r="D445" s="185" t="s">
        <v>201</v>
      </c>
      <c r="E445" s="192" t="s">
        <v>1</v>
      </c>
      <c r="F445" s="193" t="s">
        <v>880</v>
      </c>
      <c r="G445" s="191"/>
      <c r="H445" s="194">
        <v>4.68</v>
      </c>
      <c r="I445" s="195"/>
      <c r="J445" s="191"/>
      <c r="K445" s="191"/>
      <c r="L445" s="196"/>
      <c r="M445" s="197"/>
      <c r="N445" s="198"/>
      <c r="O445" s="198"/>
      <c r="P445" s="198"/>
      <c r="Q445" s="198"/>
      <c r="R445" s="198"/>
      <c r="S445" s="198"/>
      <c r="T445" s="199"/>
      <c r="AT445" s="200" t="s">
        <v>201</v>
      </c>
      <c r="AU445" s="200" t="s">
        <v>83</v>
      </c>
      <c r="AV445" s="11" t="s">
        <v>83</v>
      </c>
      <c r="AW445" s="11" t="s">
        <v>34</v>
      </c>
      <c r="AX445" s="11" t="s">
        <v>81</v>
      </c>
      <c r="AY445" s="200" t="s">
        <v>169</v>
      </c>
    </row>
    <row r="446" spans="2:65" s="1" customFormat="1" ht="16.5" customHeight="1">
      <c r="B446" s="33"/>
      <c r="C446" s="173" t="s">
        <v>881</v>
      </c>
      <c r="D446" s="173" t="s">
        <v>172</v>
      </c>
      <c r="E446" s="174" t="s">
        <v>882</v>
      </c>
      <c r="F446" s="175" t="s">
        <v>883</v>
      </c>
      <c r="G446" s="176" t="s">
        <v>198</v>
      </c>
      <c r="H446" s="177">
        <v>28.71</v>
      </c>
      <c r="I446" s="178"/>
      <c r="J446" s="179">
        <f>ROUND(I446*H446,2)</f>
        <v>0</v>
      </c>
      <c r="K446" s="175" t="s">
        <v>1</v>
      </c>
      <c r="L446" s="37"/>
      <c r="M446" s="180" t="s">
        <v>1</v>
      </c>
      <c r="N446" s="181" t="s">
        <v>44</v>
      </c>
      <c r="O446" s="59"/>
      <c r="P446" s="182">
        <f>O446*H446</f>
        <v>0</v>
      </c>
      <c r="Q446" s="182">
        <v>4.7460000000000002E-2</v>
      </c>
      <c r="R446" s="182">
        <f>Q446*H446</f>
        <v>1.3625766000000001</v>
      </c>
      <c r="S446" s="182">
        <v>0</v>
      </c>
      <c r="T446" s="183">
        <f>S446*H446</f>
        <v>0</v>
      </c>
      <c r="AR446" s="16" t="s">
        <v>125</v>
      </c>
      <c r="AT446" s="16" t="s">
        <v>172</v>
      </c>
      <c r="AU446" s="16" t="s">
        <v>83</v>
      </c>
      <c r="AY446" s="16" t="s">
        <v>169</v>
      </c>
      <c r="BE446" s="184">
        <f>IF(N446="základní",J446,0)</f>
        <v>0</v>
      </c>
      <c r="BF446" s="184">
        <f>IF(N446="snížená",J446,0)</f>
        <v>0</v>
      </c>
      <c r="BG446" s="184">
        <f>IF(N446="zákl. přenesená",J446,0)</f>
        <v>0</v>
      </c>
      <c r="BH446" s="184">
        <f>IF(N446="sníž. přenesená",J446,0)</f>
        <v>0</v>
      </c>
      <c r="BI446" s="184">
        <f>IF(N446="nulová",J446,0)</f>
        <v>0</v>
      </c>
      <c r="BJ446" s="16" t="s">
        <v>81</v>
      </c>
      <c r="BK446" s="184">
        <f>ROUND(I446*H446,2)</f>
        <v>0</v>
      </c>
      <c r="BL446" s="16" t="s">
        <v>125</v>
      </c>
      <c r="BM446" s="16" t="s">
        <v>884</v>
      </c>
    </row>
    <row r="447" spans="2:65" s="11" customFormat="1" ht="11.25">
      <c r="B447" s="190"/>
      <c r="C447" s="191"/>
      <c r="D447" s="185" t="s">
        <v>201</v>
      </c>
      <c r="E447" s="192" t="s">
        <v>1</v>
      </c>
      <c r="F447" s="193" t="s">
        <v>885</v>
      </c>
      <c r="G447" s="191"/>
      <c r="H447" s="194">
        <v>5.76</v>
      </c>
      <c r="I447" s="195"/>
      <c r="J447" s="191"/>
      <c r="K447" s="191"/>
      <c r="L447" s="196"/>
      <c r="M447" s="197"/>
      <c r="N447" s="198"/>
      <c r="O447" s="198"/>
      <c r="P447" s="198"/>
      <c r="Q447" s="198"/>
      <c r="R447" s="198"/>
      <c r="S447" s="198"/>
      <c r="T447" s="199"/>
      <c r="AT447" s="200" t="s">
        <v>201</v>
      </c>
      <c r="AU447" s="200" t="s">
        <v>83</v>
      </c>
      <c r="AV447" s="11" t="s">
        <v>83</v>
      </c>
      <c r="AW447" s="11" t="s">
        <v>34</v>
      </c>
      <c r="AX447" s="11" t="s">
        <v>73</v>
      </c>
      <c r="AY447" s="200" t="s">
        <v>169</v>
      </c>
    </row>
    <row r="448" spans="2:65" s="11" customFormat="1" ht="11.25">
      <c r="B448" s="190"/>
      <c r="C448" s="191"/>
      <c r="D448" s="185" t="s">
        <v>201</v>
      </c>
      <c r="E448" s="192" t="s">
        <v>1</v>
      </c>
      <c r="F448" s="193" t="s">
        <v>886</v>
      </c>
      <c r="G448" s="191"/>
      <c r="H448" s="194">
        <v>15.48</v>
      </c>
      <c r="I448" s="195"/>
      <c r="J448" s="191"/>
      <c r="K448" s="191"/>
      <c r="L448" s="196"/>
      <c r="M448" s="197"/>
      <c r="N448" s="198"/>
      <c r="O448" s="198"/>
      <c r="P448" s="198"/>
      <c r="Q448" s="198"/>
      <c r="R448" s="198"/>
      <c r="S448" s="198"/>
      <c r="T448" s="199"/>
      <c r="AT448" s="200" t="s">
        <v>201</v>
      </c>
      <c r="AU448" s="200" t="s">
        <v>83</v>
      </c>
      <c r="AV448" s="11" t="s">
        <v>83</v>
      </c>
      <c r="AW448" s="11" t="s">
        <v>34</v>
      </c>
      <c r="AX448" s="11" t="s">
        <v>73</v>
      </c>
      <c r="AY448" s="200" t="s">
        <v>169</v>
      </c>
    </row>
    <row r="449" spans="2:65" s="11" customFormat="1" ht="11.25">
      <c r="B449" s="190"/>
      <c r="C449" s="191"/>
      <c r="D449" s="185" t="s">
        <v>201</v>
      </c>
      <c r="E449" s="192" t="s">
        <v>1</v>
      </c>
      <c r="F449" s="193" t="s">
        <v>887</v>
      </c>
      <c r="G449" s="191"/>
      <c r="H449" s="194">
        <v>7.47</v>
      </c>
      <c r="I449" s="195"/>
      <c r="J449" s="191"/>
      <c r="K449" s="191"/>
      <c r="L449" s="196"/>
      <c r="M449" s="197"/>
      <c r="N449" s="198"/>
      <c r="O449" s="198"/>
      <c r="P449" s="198"/>
      <c r="Q449" s="198"/>
      <c r="R449" s="198"/>
      <c r="S449" s="198"/>
      <c r="T449" s="199"/>
      <c r="AT449" s="200" t="s">
        <v>201</v>
      </c>
      <c r="AU449" s="200" t="s">
        <v>83</v>
      </c>
      <c r="AV449" s="11" t="s">
        <v>83</v>
      </c>
      <c r="AW449" s="11" t="s">
        <v>34</v>
      </c>
      <c r="AX449" s="11" t="s">
        <v>73</v>
      </c>
      <c r="AY449" s="200" t="s">
        <v>169</v>
      </c>
    </row>
    <row r="450" spans="2:65" s="12" customFormat="1" ht="11.25">
      <c r="B450" s="201"/>
      <c r="C450" s="202"/>
      <c r="D450" s="185" t="s">
        <v>201</v>
      </c>
      <c r="E450" s="203" t="s">
        <v>1</v>
      </c>
      <c r="F450" s="204" t="s">
        <v>212</v>
      </c>
      <c r="G450" s="202"/>
      <c r="H450" s="205">
        <v>28.71</v>
      </c>
      <c r="I450" s="206"/>
      <c r="J450" s="202"/>
      <c r="K450" s="202"/>
      <c r="L450" s="207"/>
      <c r="M450" s="208"/>
      <c r="N450" s="209"/>
      <c r="O450" s="209"/>
      <c r="P450" s="209"/>
      <c r="Q450" s="209"/>
      <c r="R450" s="209"/>
      <c r="S450" s="209"/>
      <c r="T450" s="210"/>
      <c r="AT450" s="211" t="s">
        <v>201</v>
      </c>
      <c r="AU450" s="211" t="s">
        <v>83</v>
      </c>
      <c r="AV450" s="12" t="s">
        <v>199</v>
      </c>
      <c r="AW450" s="12" t="s">
        <v>34</v>
      </c>
      <c r="AX450" s="12" t="s">
        <v>81</v>
      </c>
      <c r="AY450" s="211" t="s">
        <v>169</v>
      </c>
    </row>
    <row r="451" spans="2:65" s="1" customFormat="1" ht="16.5" customHeight="1">
      <c r="B451" s="33"/>
      <c r="C451" s="173" t="s">
        <v>888</v>
      </c>
      <c r="D451" s="173" t="s">
        <v>172</v>
      </c>
      <c r="E451" s="174" t="s">
        <v>889</v>
      </c>
      <c r="F451" s="175" t="s">
        <v>890</v>
      </c>
      <c r="G451" s="176" t="s">
        <v>198</v>
      </c>
      <c r="H451" s="177">
        <v>24.48</v>
      </c>
      <c r="I451" s="178"/>
      <c r="J451" s="179">
        <f>ROUND(I451*H451,2)</f>
        <v>0</v>
      </c>
      <c r="K451" s="175" t="s">
        <v>1</v>
      </c>
      <c r="L451" s="37"/>
      <c r="M451" s="180" t="s">
        <v>1</v>
      </c>
      <c r="N451" s="181" t="s">
        <v>44</v>
      </c>
      <c r="O451" s="59"/>
      <c r="P451" s="182">
        <f>O451*H451</f>
        <v>0</v>
      </c>
      <c r="Q451" s="182">
        <v>4.7460000000000002E-2</v>
      </c>
      <c r="R451" s="182">
        <f>Q451*H451</f>
        <v>1.1618208000000001</v>
      </c>
      <c r="S451" s="182">
        <v>0</v>
      </c>
      <c r="T451" s="183">
        <f>S451*H451</f>
        <v>0</v>
      </c>
      <c r="AR451" s="16" t="s">
        <v>125</v>
      </c>
      <c r="AT451" s="16" t="s">
        <v>172</v>
      </c>
      <c r="AU451" s="16" t="s">
        <v>83</v>
      </c>
      <c r="AY451" s="16" t="s">
        <v>169</v>
      </c>
      <c r="BE451" s="184">
        <f>IF(N451="základní",J451,0)</f>
        <v>0</v>
      </c>
      <c r="BF451" s="184">
        <f>IF(N451="snížená",J451,0)</f>
        <v>0</v>
      </c>
      <c r="BG451" s="184">
        <f>IF(N451="zákl. přenesená",J451,0)</f>
        <v>0</v>
      </c>
      <c r="BH451" s="184">
        <f>IF(N451="sníž. přenesená",J451,0)</f>
        <v>0</v>
      </c>
      <c r="BI451" s="184">
        <f>IF(N451="nulová",J451,0)</f>
        <v>0</v>
      </c>
      <c r="BJ451" s="16" t="s">
        <v>81</v>
      </c>
      <c r="BK451" s="184">
        <f>ROUND(I451*H451,2)</f>
        <v>0</v>
      </c>
      <c r="BL451" s="16" t="s">
        <v>125</v>
      </c>
      <c r="BM451" s="16" t="s">
        <v>891</v>
      </c>
    </row>
    <row r="452" spans="2:65" s="11" customFormat="1" ht="11.25">
      <c r="B452" s="190"/>
      <c r="C452" s="191"/>
      <c r="D452" s="185" t="s">
        <v>201</v>
      </c>
      <c r="E452" s="192" t="s">
        <v>1</v>
      </c>
      <c r="F452" s="193" t="s">
        <v>892</v>
      </c>
      <c r="G452" s="191"/>
      <c r="H452" s="194">
        <v>13.68</v>
      </c>
      <c r="I452" s="195"/>
      <c r="J452" s="191"/>
      <c r="K452" s="191"/>
      <c r="L452" s="196"/>
      <c r="M452" s="197"/>
      <c r="N452" s="198"/>
      <c r="O452" s="198"/>
      <c r="P452" s="198"/>
      <c r="Q452" s="198"/>
      <c r="R452" s="198"/>
      <c r="S452" s="198"/>
      <c r="T452" s="199"/>
      <c r="AT452" s="200" t="s">
        <v>201</v>
      </c>
      <c r="AU452" s="200" t="s">
        <v>83</v>
      </c>
      <c r="AV452" s="11" t="s">
        <v>83</v>
      </c>
      <c r="AW452" s="11" t="s">
        <v>34</v>
      </c>
      <c r="AX452" s="11" t="s">
        <v>73</v>
      </c>
      <c r="AY452" s="200" t="s">
        <v>169</v>
      </c>
    </row>
    <row r="453" spans="2:65" s="11" customFormat="1" ht="11.25">
      <c r="B453" s="190"/>
      <c r="C453" s="191"/>
      <c r="D453" s="185" t="s">
        <v>201</v>
      </c>
      <c r="E453" s="192" t="s">
        <v>1</v>
      </c>
      <c r="F453" s="193" t="s">
        <v>893</v>
      </c>
      <c r="G453" s="191"/>
      <c r="H453" s="194">
        <v>10.8</v>
      </c>
      <c r="I453" s="195"/>
      <c r="J453" s="191"/>
      <c r="K453" s="191"/>
      <c r="L453" s="196"/>
      <c r="M453" s="197"/>
      <c r="N453" s="198"/>
      <c r="O453" s="198"/>
      <c r="P453" s="198"/>
      <c r="Q453" s="198"/>
      <c r="R453" s="198"/>
      <c r="S453" s="198"/>
      <c r="T453" s="199"/>
      <c r="AT453" s="200" t="s">
        <v>201</v>
      </c>
      <c r="AU453" s="200" t="s">
        <v>83</v>
      </c>
      <c r="AV453" s="11" t="s">
        <v>83</v>
      </c>
      <c r="AW453" s="11" t="s">
        <v>34</v>
      </c>
      <c r="AX453" s="11" t="s">
        <v>73</v>
      </c>
      <c r="AY453" s="200" t="s">
        <v>169</v>
      </c>
    </row>
    <row r="454" spans="2:65" s="12" customFormat="1" ht="11.25">
      <c r="B454" s="201"/>
      <c r="C454" s="202"/>
      <c r="D454" s="185" t="s">
        <v>201</v>
      </c>
      <c r="E454" s="203" t="s">
        <v>1</v>
      </c>
      <c r="F454" s="204" t="s">
        <v>212</v>
      </c>
      <c r="G454" s="202"/>
      <c r="H454" s="205">
        <v>24.48</v>
      </c>
      <c r="I454" s="206"/>
      <c r="J454" s="202"/>
      <c r="K454" s="202"/>
      <c r="L454" s="207"/>
      <c r="M454" s="208"/>
      <c r="N454" s="209"/>
      <c r="O454" s="209"/>
      <c r="P454" s="209"/>
      <c r="Q454" s="209"/>
      <c r="R454" s="209"/>
      <c r="S454" s="209"/>
      <c r="T454" s="210"/>
      <c r="AT454" s="211" t="s">
        <v>201</v>
      </c>
      <c r="AU454" s="211" t="s">
        <v>83</v>
      </c>
      <c r="AV454" s="12" t="s">
        <v>199</v>
      </c>
      <c r="AW454" s="12" t="s">
        <v>34</v>
      </c>
      <c r="AX454" s="12" t="s">
        <v>81</v>
      </c>
      <c r="AY454" s="211" t="s">
        <v>169</v>
      </c>
    </row>
    <row r="455" spans="2:65" s="1" customFormat="1" ht="16.5" customHeight="1">
      <c r="B455" s="33"/>
      <c r="C455" s="173" t="s">
        <v>894</v>
      </c>
      <c r="D455" s="173" t="s">
        <v>172</v>
      </c>
      <c r="E455" s="174" t="s">
        <v>895</v>
      </c>
      <c r="F455" s="175" t="s">
        <v>896</v>
      </c>
      <c r="G455" s="176" t="s">
        <v>198</v>
      </c>
      <c r="H455" s="177">
        <v>76.209999999999994</v>
      </c>
      <c r="I455" s="178"/>
      <c r="J455" s="179">
        <f>ROUND(I455*H455,2)</f>
        <v>0</v>
      </c>
      <c r="K455" s="175" t="s">
        <v>1</v>
      </c>
      <c r="L455" s="37"/>
      <c r="M455" s="180" t="s">
        <v>1</v>
      </c>
      <c r="N455" s="181" t="s">
        <v>44</v>
      </c>
      <c r="O455" s="59"/>
      <c r="P455" s="182">
        <f>O455*H455</f>
        <v>0</v>
      </c>
      <c r="Q455" s="182">
        <v>4.7460000000000002E-2</v>
      </c>
      <c r="R455" s="182">
        <f>Q455*H455</f>
        <v>3.6169265999999998</v>
      </c>
      <c r="S455" s="182">
        <v>0</v>
      </c>
      <c r="T455" s="183">
        <f>S455*H455</f>
        <v>0</v>
      </c>
      <c r="AR455" s="16" t="s">
        <v>125</v>
      </c>
      <c r="AT455" s="16" t="s">
        <v>172</v>
      </c>
      <c r="AU455" s="16" t="s">
        <v>83</v>
      </c>
      <c r="AY455" s="16" t="s">
        <v>169</v>
      </c>
      <c r="BE455" s="184">
        <f>IF(N455="základní",J455,0)</f>
        <v>0</v>
      </c>
      <c r="BF455" s="184">
        <f>IF(N455="snížená",J455,0)</f>
        <v>0</v>
      </c>
      <c r="BG455" s="184">
        <f>IF(N455="zákl. přenesená",J455,0)</f>
        <v>0</v>
      </c>
      <c r="BH455" s="184">
        <f>IF(N455="sníž. přenesená",J455,0)</f>
        <v>0</v>
      </c>
      <c r="BI455" s="184">
        <f>IF(N455="nulová",J455,0)</f>
        <v>0</v>
      </c>
      <c r="BJ455" s="16" t="s">
        <v>81</v>
      </c>
      <c r="BK455" s="184">
        <f>ROUND(I455*H455,2)</f>
        <v>0</v>
      </c>
      <c r="BL455" s="16" t="s">
        <v>125</v>
      </c>
      <c r="BM455" s="16" t="s">
        <v>897</v>
      </c>
    </row>
    <row r="456" spans="2:65" s="11" customFormat="1" ht="11.25">
      <c r="B456" s="190"/>
      <c r="C456" s="191"/>
      <c r="D456" s="185" t="s">
        <v>201</v>
      </c>
      <c r="E456" s="192" t="s">
        <v>1</v>
      </c>
      <c r="F456" s="193" t="s">
        <v>898</v>
      </c>
      <c r="G456" s="191"/>
      <c r="H456" s="194">
        <v>76.209999999999994</v>
      </c>
      <c r="I456" s="195"/>
      <c r="J456" s="191"/>
      <c r="K456" s="191"/>
      <c r="L456" s="196"/>
      <c r="M456" s="197"/>
      <c r="N456" s="198"/>
      <c r="O456" s="198"/>
      <c r="P456" s="198"/>
      <c r="Q456" s="198"/>
      <c r="R456" s="198"/>
      <c r="S456" s="198"/>
      <c r="T456" s="199"/>
      <c r="AT456" s="200" t="s">
        <v>201</v>
      </c>
      <c r="AU456" s="200" t="s">
        <v>83</v>
      </c>
      <c r="AV456" s="11" t="s">
        <v>83</v>
      </c>
      <c r="AW456" s="11" t="s">
        <v>34</v>
      </c>
      <c r="AX456" s="11" t="s">
        <v>81</v>
      </c>
      <c r="AY456" s="200" t="s">
        <v>169</v>
      </c>
    </row>
    <row r="457" spans="2:65" s="1" customFormat="1" ht="16.5" customHeight="1">
      <c r="B457" s="33"/>
      <c r="C457" s="173" t="s">
        <v>899</v>
      </c>
      <c r="D457" s="173" t="s">
        <v>172</v>
      </c>
      <c r="E457" s="174" t="s">
        <v>900</v>
      </c>
      <c r="F457" s="175" t="s">
        <v>901</v>
      </c>
      <c r="G457" s="176" t="s">
        <v>198</v>
      </c>
      <c r="H457" s="177">
        <v>157.13999999999999</v>
      </c>
      <c r="I457" s="178"/>
      <c r="J457" s="179">
        <f>ROUND(I457*H457,2)</f>
        <v>0</v>
      </c>
      <c r="K457" s="175" t="s">
        <v>176</v>
      </c>
      <c r="L457" s="37"/>
      <c r="M457" s="180" t="s">
        <v>1</v>
      </c>
      <c r="N457" s="181" t="s">
        <v>44</v>
      </c>
      <c r="O457" s="59"/>
      <c r="P457" s="182">
        <f>O457*H457</f>
        <v>0</v>
      </c>
      <c r="Q457" s="182">
        <v>1.261E-2</v>
      </c>
      <c r="R457" s="182">
        <f>Q457*H457</f>
        <v>1.9815353999999998</v>
      </c>
      <c r="S457" s="182">
        <v>0</v>
      </c>
      <c r="T457" s="183">
        <f>S457*H457</f>
        <v>0</v>
      </c>
      <c r="AR457" s="16" t="s">
        <v>125</v>
      </c>
      <c r="AT457" s="16" t="s">
        <v>172</v>
      </c>
      <c r="AU457" s="16" t="s">
        <v>83</v>
      </c>
      <c r="AY457" s="16" t="s">
        <v>169</v>
      </c>
      <c r="BE457" s="184">
        <f>IF(N457="základní",J457,0)</f>
        <v>0</v>
      </c>
      <c r="BF457" s="184">
        <f>IF(N457="snížená",J457,0)</f>
        <v>0</v>
      </c>
      <c r="BG457" s="184">
        <f>IF(N457="zákl. přenesená",J457,0)</f>
        <v>0</v>
      </c>
      <c r="BH457" s="184">
        <f>IF(N457="sníž. přenesená",J457,0)</f>
        <v>0</v>
      </c>
      <c r="BI457" s="184">
        <f>IF(N457="nulová",J457,0)</f>
        <v>0</v>
      </c>
      <c r="BJ457" s="16" t="s">
        <v>81</v>
      </c>
      <c r="BK457" s="184">
        <f>ROUND(I457*H457,2)</f>
        <v>0</v>
      </c>
      <c r="BL457" s="16" t="s">
        <v>125</v>
      </c>
      <c r="BM457" s="16" t="s">
        <v>902</v>
      </c>
    </row>
    <row r="458" spans="2:65" s="11" customFormat="1" ht="11.25">
      <c r="B458" s="190"/>
      <c r="C458" s="191"/>
      <c r="D458" s="185" t="s">
        <v>201</v>
      </c>
      <c r="E458" s="192" t="s">
        <v>1</v>
      </c>
      <c r="F458" s="193" t="s">
        <v>903</v>
      </c>
      <c r="G458" s="191"/>
      <c r="H458" s="194">
        <v>157.13999999999999</v>
      </c>
      <c r="I458" s="195"/>
      <c r="J458" s="191"/>
      <c r="K458" s="191"/>
      <c r="L458" s="196"/>
      <c r="M458" s="197"/>
      <c r="N458" s="198"/>
      <c r="O458" s="198"/>
      <c r="P458" s="198"/>
      <c r="Q458" s="198"/>
      <c r="R458" s="198"/>
      <c r="S458" s="198"/>
      <c r="T458" s="199"/>
      <c r="AT458" s="200" t="s">
        <v>201</v>
      </c>
      <c r="AU458" s="200" t="s">
        <v>83</v>
      </c>
      <c r="AV458" s="11" t="s">
        <v>83</v>
      </c>
      <c r="AW458" s="11" t="s">
        <v>34</v>
      </c>
      <c r="AX458" s="11" t="s">
        <v>81</v>
      </c>
      <c r="AY458" s="200" t="s">
        <v>169</v>
      </c>
    </row>
    <row r="459" spans="2:65" s="1" customFormat="1" ht="16.5" customHeight="1">
      <c r="B459" s="33"/>
      <c r="C459" s="173" t="s">
        <v>904</v>
      </c>
      <c r="D459" s="173" t="s">
        <v>172</v>
      </c>
      <c r="E459" s="174" t="s">
        <v>905</v>
      </c>
      <c r="F459" s="175" t="s">
        <v>906</v>
      </c>
      <c r="G459" s="176" t="s">
        <v>198</v>
      </c>
      <c r="H459" s="177">
        <v>9.52</v>
      </c>
      <c r="I459" s="178"/>
      <c r="J459" s="179">
        <f>ROUND(I459*H459,2)</f>
        <v>0</v>
      </c>
      <c r="K459" s="175" t="s">
        <v>176</v>
      </c>
      <c r="L459" s="37"/>
      <c r="M459" s="180" t="s">
        <v>1</v>
      </c>
      <c r="N459" s="181" t="s">
        <v>44</v>
      </c>
      <c r="O459" s="59"/>
      <c r="P459" s="182">
        <f>O459*H459</f>
        <v>0</v>
      </c>
      <c r="Q459" s="182">
        <v>1.2919999999999999E-2</v>
      </c>
      <c r="R459" s="182">
        <f>Q459*H459</f>
        <v>0.12299839999999998</v>
      </c>
      <c r="S459" s="182">
        <v>0</v>
      </c>
      <c r="T459" s="183">
        <f>S459*H459</f>
        <v>0</v>
      </c>
      <c r="AR459" s="16" t="s">
        <v>125</v>
      </c>
      <c r="AT459" s="16" t="s">
        <v>172</v>
      </c>
      <c r="AU459" s="16" t="s">
        <v>83</v>
      </c>
      <c r="AY459" s="16" t="s">
        <v>169</v>
      </c>
      <c r="BE459" s="184">
        <f>IF(N459="základní",J459,0)</f>
        <v>0</v>
      </c>
      <c r="BF459" s="184">
        <f>IF(N459="snížená",J459,0)</f>
        <v>0</v>
      </c>
      <c r="BG459" s="184">
        <f>IF(N459="zákl. přenesená",J459,0)</f>
        <v>0</v>
      </c>
      <c r="BH459" s="184">
        <f>IF(N459="sníž. přenesená",J459,0)</f>
        <v>0</v>
      </c>
      <c r="BI459" s="184">
        <f>IF(N459="nulová",J459,0)</f>
        <v>0</v>
      </c>
      <c r="BJ459" s="16" t="s">
        <v>81</v>
      </c>
      <c r="BK459" s="184">
        <f>ROUND(I459*H459,2)</f>
        <v>0</v>
      </c>
      <c r="BL459" s="16" t="s">
        <v>125</v>
      </c>
      <c r="BM459" s="16" t="s">
        <v>907</v>
      </c>
    </row>
    <row r="460" spans="2:65" s="1" customFormat="1" ht="16.5" customHeight="1">
      <c r="B460" s="33"/>
      <c r="C460" s="173" t="s">
        <v>908</v>
      </c>
      <c r="D460" s="173" t="s">
        <v>172</v>
      </c>
      <c r="E460" s="174" t="s">
        <v>909</v>
      </c>
      <c r="F460" s="175" t="s">
        <v>910</v>
      </c>
      <c r="G460" s="176" t="s">
        <v>198</v>
      </c>
      <c r="H460" s="177">
        <v>9.52</v>
      </c>
      <c r="I460" s="178"/>
      <c r="J460" s="179">
        <f>ROUND(I460*H460,2)</f>
        <v>0</v>
      </c>
      <c r="K460" s="175" t="s">
        <v>176</v>
      </c>
      <c r="L460" s="37"/>
      <c r="M460" s="180" t="s">
        <v>1</v>
      </c>
      <c r="N460" s="181" t="s">
        <v>44</v>
      </c>
      <c r="O460" s="59"/>
      <c r="P460" s="182">
        <f>O460*H460</f>
        <v>0</v>
      </c>
      <c r="Q460" s="182">
        <v>1E-4</v>
      </c>
      <c r="R460" s="182">
        <f>Q460*H460</f>
        <v>9.5200000000000005E-4</v>
      </c>
      <c r="S460" s="182">
        <v>0</v>
      </c>
      <c r="T460" s="183">
        <f>S460*H460</f>
        <v>0</v>
      </c>
      <c r="AR460" s="16" t="s">
        <v>125</v>
      </c>
      <c r="AT460" s="16" t="s">
        <v>172</v>
      </c>
      <c r="AU460" s="16" t="s">
        <v>83</v>
      </c>
      <c r="AY460" s="16" t="s">
        <v>169</v>
      </c>
      <c r="BE460" s="184">
        <f>IF(N460="základní",J460,0)</f>
        <v>0</v>
      </c>
      <c r="BF460" s="184">
        <f>IF(N460="snížená",J460,0)</f>
        <v>0</v>
      </c>
      <c r="BG460" s="184">
        <f>IF(N460="zákl. přenesená",J460,0)</f>
        <v>0</v>
      </c>
      <c r="BH460" s="184">
        <f>IF(N460="sníž. přenesená",J460,0)</f>
        <v>0</v>
      </c>
      <c r="BI460" s="184">
        <f>IF(N460="nulová",J460,0)</f>
        <v>0</v>
      </c>
      <c r="BJ460" s="16" t="s">
        <v>81</v>
      </c>
      <c r="BK460" s="184">
        <f>ROUND(I460*H460,2)</f>
        <v>0</v>
      </c>
      <c r="BL460" s="16" t="s">
        <v>125</v>
      </c>
      <c r="BM460" s="16" t="s">
        <v>911</v>
      </c>
    </row>
    <row r="461" spans="2:65" s="1" customFormat="1" ht="16.5" customHeight="1">
      <c r="B461" s="33"/>
      <c r="C461" s="173" t="s">
        <v>912</v>
      </c>
      <c r="D461" s="173" t="s">
        <v>172</v>
      </c>
      <c r="E461" s="174" t="s">
        <v>913</v>
      </c>
      <c r="F461" s="175" t="s">
        <v>914</v>
      </c>
      <c r="G461" s="176" t="s">
        <v>444</v>
      </c>
      <c r="H461" s="177">
        <v>2</v>
      </c>
      <c r="I461" s="178"/>
      <c r="J461" s="179">
        <f>ROUND(I461*H461,2)</f>
        <v>0</v>
      </c>
      <c r="K461" s="175" t="s">
        <v>176</v>
      </c>
      <c r="L461" s="37"/>
      <c r="M461" s="180" t="s">
        <v>1</v>
      </c>
      <c r="N461" s="181" t="s">
        <v>44</v>
      </c>
      <c r="O461" s="59"/>
      <c r="P461" s="182">
        <f>O461*H461</f>
        <v>0</v>
      </c>
      <c r="Q461" s="182">
        <v>0</v>
      </c>
      <c r="R461" s="182">
        <f>Q461*H461</f>
        <v>0</v>
      </c>
      <c r="S461" s="182">
        <v>0</v>
      </c>
      <c r="T461" s="183">
        <f>S461*H461</f>
        <v>0</v>
      </c>
      <c r="AR461" s="16" t="s">
        <v>125</v>
      </c>
      <c r="AT461" s="16" t="s">
        <v>172</v>
      </c>
      <c r="AU461" s="16" t="s">
        <v>83</v>
      </c>
      <c r="AY461" s="16" t="s">
        <v>169</v>
      </c>
      <c r="BE461" s="184">
        <f>IF(N461="základní",J461,0)</f>
        <v>0</v>
      </c>
      <c r="BF461" s="184">
        <f>IF(N461="snížená",J461,0)</f>
        <v>0</v>
      </c>
      <c r="BG461" s="184">
        <f>IF(N461="zákl. přenesená",J461,0)</f>
        <v>0</v>
      </c>
      <c r="BH461" s="184">
        <f>IF(N461="sníž. přenesená",J461,0)</f>
        <v>0</v>
      </c>
      <c r="BI461" s="184">
        <f>IF(N461="nulová",J461,0)</f>
        <v>0</v>
      </c>
      <c r="BJ461" s="16" t="s">
        <v>81</v>
      </c>
      <c r="BK461" s="184">
        <f>ROUND(I461*H461,2)</f>
        <v>0</v>
      </c>
      <c r="BL461" s="16" t="s">
        <v>125</v>
      </c>
      <c r="BM461" s="16" t="s">
        <v>915</v>
      </c>
    </row>
    <row r="462" spans="2:65" s="1" customFormat="1" ht="16.5" customHeight="1">
      <c r="B462" s="33"/>
      <c r="C462" s="239" t="s">
        <v>916</v>
      </c>
      <c r="D462" s="239" t="s">
        <v>447</v>
      </c>
      <c r="E462" s="240" t="s">
        <v>917</v>
      </c>
      <c r="F462" s="241" t="s">
        <v>918</v>
      </c>
      <c r="G462" s="242" t="s">
        <v>444</v>
      </c>
      <c r="H462" s="243">
        <v>2</v>
      </c>
      <c r="I462" s="244"/>
      <c r="J462" s="245">
        <f>ROUND(I462*H462,2)</f>
        <v>0</v>
      </c>
      <c r="K462" s="241" t="s">
        <v>176</v>
      </c>
      <c r="L462" s="246"/>
      <c r="M462" s="247" t="s">
        <v>1</v>
      </c>
      <c r="N462" s="248" t="s">
        <v>44</v>
      </c>
      <c r="O462" s="59"/>
      <c r="P462" s="182">
        <f>O462*H462</f>
        <v>0</v>
      </c>
      <c r="Q462" s="182">
        <v>0.04</v>
      </c>
      <c r="R462" s="182">
        <f>Q462*H462</f>
        <v>0.08</v>
      </c>
      <c r="S462" s="182">
        <v>0</v>
      </c>
      <c r="T462" s="183">
        <f>S462*H462</f>
        <v>0</v>
      </c>
      <c r="AR462" s="16" t="s">
        <v>435</v>
      </c>
      <c r="AT462" s="16" t="s">
        <v>447</v>
      </c>
      <c r="AU462" s="16" t="s">
        <v>83</v>
      </c>
      <c r="AY462" s="16" t="s">
        <v>169</v>
      </c>
      <c r="BE462" s="184">
        <f>IF(N462="základní",J462,0)</f>
        <v>0</v>
      </c>
      <c r="BF462" s="184">
        <f>IF(N462="snížená",J462,0)</f>
        <v>0</v>
      </c>
      <c r="BG462" s="184">
        <f>IF(N462="zákl. přenesená",J462,0)</f>
        <v>0</v>
      </c>
      <c r="BH462" s="184">
        <f>IF(N462="sníž. přenesená",J462,0)</f>
        <v>0</v>
      </c>
      <c r="BI462" s="184">
        <f>IF(N462="nulová",J462,0)</f>
        <v>0</v>
      </c>
      <c r="BJ462" s="16" t="s">
        <v>81</v>
      </c>
      <c r="BK462" s="184">
        <f>ROUND(I462*H462,2)</f>
        <v>0</v>
      </c>
      <c r="BL462" s="16" t="s">
        <v>125</v>
      </c>
      <c r="BM462" s="16" t="s">
        <v>919</v>
      </c>
    </row>
    <row r="463" spans="2:65" s="1" customFormat="1" ht="16.5" customHeight="1">
      <c r="B463" s="33"/>
      <c r="C463" s="173" t="s">
        <v>920</v>
      </c>
      <c r="D463" s="173" t="s">
        <v>172</v>
      </c>
      <c r="E463" s="174" t="s">
        <v>921</v>
      </c>
      <c r="F463" s="175" t="s">
        <v>922</v>
      </c>
      <c r="G463" s="176" t="s">
        <v>546</v>
      </c>
      <c r="H463" s="249"/>
      <c r="I463" s="178"/>
      <c r="J463" s="179">
        <f>ROUND(I463*H463,2)</f>
        <v>0</v>
      </c>
      <c r="K463" s="175" t="s">
        <v>176</v>
      </c>
      <c r="L463" s="37"/>
      <c r="M463" s="180" t="s">
        <v>1</v>
      </c>
      <c r="N463" s="181" t="s">
        <v>44</v>
      </c>
      <c r="O463" s="59"/>
      <c r="P463" s="182">
        <f>O463*H463</f>
        <v>0</v>
      </c>
      <c r="Q463" s="182">
        <v>0</v>
      </c>
      <c r="R463" s="182">
        <f>Q463*H463</f>
        <v>0</v>
      </c>
      <c r="S463" s="182">
        <v>0</v>
      </c>
      <c r="T463" s="183">
        <f>S463*H463</f>
        <v>0</v>
      </c>
      <c r="AR463" s="16" t="s">
        <v>125</v>
      </c>
      <c r="AT463" s="16" t="s">
        <v>172</v>
      </c>
      <c r="AU463" s="16" t="s">
        <v>83</v>
      </c>
      <c r="AY463" s="16" t="s">
        <v>169</v>
      </c>
      <c r="BE463" s="184">
        <f>IF(N463="základní",J463,0)</f>
        <v>0</v>
      </c>
      <c r="BF463" s="184">
        <f>IF(N463="snížená",J463,0)</f>
        <v>0</v>
      </c>
      <c r="BG463" s="184">
        <f>IF(N463="zákl. přenesená",J463,0)</f>
        <v>0</v>
      </c>
      <c r="BH463" s="184">
        <f>IF(N463="sníž. přenesená",J463,0)</f>
        <v>0</v>
      </c>
      <c r="BI463" s="184">
        <f>IF(N463="nulová",J463,0)</f>
        <v>0</v>
      </c>
      <c r="BJ463" s="16" t="s">
        <v>81</v>
      </c>
      <c r="BK463" s="184">
        <f>ROUND(I463*H463,2)</f>
        <v>0</v>
      </c>
      <c r="BL463" s="16" t="s">
        <v>125</v>
      </c>
      <c r="BM463" s="16" t="s">
        <v>923</v>
      </c>
    </row>
    <row r="464" spans="2:65" s="10" customFormat="1" ht="22.9" customHeight="1">
      <c r="B464" s="157"/>
      <c r="C464" s="158"/>
      <c r="D464" s="159" t="s">
        <v>72</v>
      </c>
      <c r="E464" s="171" t="s">
        <v>924</v>
      </c>
      <c r="F464" s="171" t="s">
        <v>925</v>
      </c>
      <c r="G464" s="158"/>
      <c r="H464" s="158"/>
      <c r="I464" s="161"/>
      <c r="J464" s="172">
        <f>BK464</f>
        <v>0</v>
      </c>
      <c r="K464" s="158"/>
      <c r="L464" s="163"/>
      <c r="M464" s="164"/>
      <c r="N464" s="165"/>
      <c r="O464" s="165"/>
      <c r="P464" s="166">
        <f>SUM(P465:P477)</f>
        <v>0</v>
      </c>
      <c r="Q464" s="165"/>
      <c r="R464" s="166">
        <f>SUM(R465:R477)</f>
        <v>0</v>
      </c>
      <c r="S464" s="165"/>
      <c r="T464" s="167">
        <f>SUM(T465:T477)</f>
        <v>0</v>
      </c>
      <c r="AR464" s="168" t="s">
        <v>83</v>
      </c>
      <c r="AT464" s="169" t="s">
        <v>72</v>
      </c>
      <c r="AU464" s="169" t="s">
        <v>81</v>
      </c>
      <c r="AY464" s="168" t="s">
        <v>169</v>
      </c>
      <c r="BK464" s="170">
        <f>SUM(BK465:BK477)</f>
        <v>0</v>
      </c>
    </row>
    <row r="465" spans="2:65" s="1" customFormat="1" ht="16.5" customHeight="1">
      <c r="B465" s="33"/>
      <c r="C465" s="173" t="s">
        <v>926</v>
      </c>
      <c r="D465" s="173" t="s">
        <v>172</v>
      </c>
      <c r="E465" s="174" t="s">
        <v>927</v>
      </c>
      <c r="F465" s="175" t="s">
        <v>928</v>
      </c>
      <c r="G465" s="176" t="s">
        <v>198</v>
      </c>
      <c r="H465" s="177">
        <v>235.87</v>
      </c>
      <c r="I465" s="178"/>
      <c r="J465" s="179">
        <f>ROUND(I465*H465,2)</f>
        <v>0</v>
      </c>
      <c r="K465" s="175" t="s">
        <v>1</v>
      </c>
      <c r="L465" s="37"/>
      <c r="M465" s="180" t="s">
        <v>1</v>
      </c>
      <c r="N465" s="181" t="s">
        <v>44</v>
      </c>
      <c r="O465" s="59"/>
      <c r="P465" s="182">
        <f>O465*H465</f>
        <v>0</v>
      </c>
      <c r="Q465" s="182">
        <v>0</v>
      </c>
      <c r="R465" s="182">
        <f>Q465*H465</f>
        <v>0</v>
      </c>
      <c r="S465" s="182">
        <v>0</v>
      </c>
      <c r="T465" s="183">
        <f>S465*H465</f>
        <v>0</v>
      </c>
      <c r="AR465" s="16" t="s">
        <v>125</v>
      </c>
      <c r="AT465" s="16" t="s">
        <v>172</v>
      </c>
      <c r="AU465" s="16" t="s">
        <v>83</v>
      </c>
      <c r="AY465" s="16" t="s">
        <v>169</v>
      </c>
      <c r="BE465" s="184">
        <f>IF(N465="základní",J465,0)</f>
        <v>0</v>
      </c>
      <c r="BF465" s="184">
        <f>IF(N465="snížená",J465,0)</f>
        <v>0</v>
      </c>
      <c r="BG465" s="184">
        <f>IF(N465="zákl. přenesená",J465,0)</f>
        <v>0</v>
      </c>
      <c r="BH465" s="184">
        <f>IF(N465="sníž. přenesená",J465,0)</f>
        <v>0</v>
      </c>
      <c r="BI465" s="184">
        <f>IF(N465="nulová",J465,0)</f>
        <v>0</v>
      </c>
      <c r="BJ465" s="16" t="s">
        <v>81</v>
      </c>
      <c r="BK465" s="184">
        <f>ROUND(I465*H465,2)</f>
        <v>0</v>
      </c>
      <c r="BL465" s="16" t="s">
        <v>125</v>
      </c>
      <c r="BM465" s="16" t="s">
        <v>929</v>
      </c>
    </row>
    <row r="466" spans="2:65" s="11" customFormat="1" ht="11.25">
      <c r="B466" s="190"/>
      <c r="C466" s="191"/>
      <c r="D466" s="185" t="s">
        <v>201</v>
      </c>
      <c r="E466" s="192" t="s">
        <v>1</v>
      </c>
      <c r="F466" s="193" t="s">
        <v>744</v>
      </c>
      <c r="G466" s="191"/>
      <c r="H466" s="194">
        <v>61.36</v>
      </c>
      <c r="I466" s="195"/>
      <c r="J466" s="191"/>
      <c r="K466" s="191"/>
      <c r="L466" s="196"/>
      <c r="M466" s="197"/>
      <c r="N466" s="198"/>
      <c r="O466" s="198"/>
      <c r="P466" s="198"/>
      <c r="Q466" s="198"/>
      <c r="R466" s="198"/>
      <c r="S466" s="198"/>
      <c r="T466" s="199"/>
      <c r="AT466" s="200" t="s">
        <v>201</v>
      </c>
      <c r="AU466" s="200" t="s">
        <v>83</v>
      </c>
      <c r="AV466" s="11" t="s">
        <v>83</v>
      </c>
      <c r="AW466" s="11" t="s">
        <v>34</v>
      </c>
      <c r="AX466" s="11" t="s">
        <v>73</v>
      </c>
      <c r="AY466" s="200" t="s">
        <v>169</v>
      </c>
    </row>
    <row r="467" spans="2:65" s="11" customFormat="1" ht="11.25">
      <c r="B467" s="190"/>
      <c r="C467" s="191"/>
      <c r="D467" s="185" t="s">
        <v>201</v>
      </c>
      <c r="E467" s="192" t="s">
        <v>1</v>
      </c>
      <c r="F467" s="193" t="s">
        <v>745</v>
      </c>
      <c r="G467" s="191"/>
      <c r="H467" s="194">
        <v>174.51</v>
      </c>
      <c r="I467" s="195"/>
      <c r="J467" s="191"/>
      <c r="K467" s="191"/>
      <c r="L467" s="196"/>
      <c r="M467" s="197"/>
      <c r="N467" s="198"/>
      <c r="O467" s="198"/>
      <c r="P467" s="198"/>
      <c r="Q467" s="198"/>
      <c r="R467" s="198"/>
      <c r="S467" s="198"/>
      <c r="T467" s="199"/>
      <c r="AT467" s="200" t="s">
        <v>201</v>
      </c>
      <c r="AU467" s="200" t="s">
        <v>83</v>
      </c>
      <c r="AV467" s="11" t="s">
        <v>83</v>
      </c>
      <c r="AW467" s="11" t="s">
        <v>34</v>
      </c>
      <c r="AX467" s="11" t="s">
        <v>73</v>
      </c>
      <c r="AY467" s="200" t="s">
        <v>169</v>
      </c>
    </row>
    <row r="468" spans="2:65" s="12" customFormat="1" ht="11.25">
      <c r="B468" s="201"/>
      <c r="C468" s="202"/>
      <c r="D468" s="185" t="s">
        <v>201</v>
      </c>
      <c r="E468" s="203" t="s">
        <v>1</v>
      </c>
      <c r="F468" s="204" t="s">
        <v>212</v>
      </c>
      <c r="G468" s="202"/>
      <c r="H468" s="205">
        <v>235.87</v>
      </c>
      <c r="I468" s="206"/>
      <c r="J468" s="202"/>
      <c r="K468" s="202"/>
      <c r="L468" s="207"/>
      <c r="M468" s="208"/>
      <c r="N468" s="209"/>
      <c r="O468" s="209"/>
      <c r="P468" s="209"/>
      <c r="Q468" s="209"/>
      <c r="R468" s="209"/>
      <c r="S468" s="209"/>
      <c r="T468" s="210"/>
      <c r="AT468" s="211" t="s">
        <v>201</v>
      </c>
      <c r="AU468" s="211" t="s">
        <v>83</v>
      </c>
      <c r="AV468" s="12" t="s">
        <v>199</v>
      </c>
      <c r="AW468" s="12" t="s">
        <v>34</v>
      </c>
      <c r="AX468" s="12" t="s">
        <v>81</v>
      </c>
      <c r="AY468" s="211" t="s">
        <v>169</v>
      </c>
    </row>
    <row r="469" spans="2:65" s="1" customFormat="1" ht="22.5" customHeight="1">
      <c r="B469" s="33"/>
      <c r="C469" s="173" t="s">
        <v>930</v>
      </c>
      <c r="D469" s="173" t="s">
        <v>172</v>
      </c>
      <c r="E469" s="174" t="s">
        <v>931</v>
      </c>
      <c r="F469" s="175" t="s">
        <v>932</v>
      </c>
      <c r="G469" s="176" t="s">
        <v>444</v>
      </c>
      <c r="H469" s="177">
        <v>3</v>
      </c>
      <c r="I469" s="178"/>
      <c r="J469" s="179">
        <f>ROUND(I469*H469,2)</f>
        <v>0</v>
      </c>
      <c r="K469" s="175" t="s">
        <v>1</v>
      </c>
      <c r="L469" s="37"/>
      <c r="M469" s="180" t="s">
        <v>1</v>
      </c>
      <c r="N469" s="181" t="s">
        <v>44</v>
      </c>
      <c r="O469" s="59"/>
      <c r="P469" s="182">
        <f>O469*H469</f>
        <v>0</v>
      </c>
      <c r="Q469" s="182">
        <v>0</v>
      </c>
      <c r="R469" s="182">
        <f>Q469*H469</f>
        <v>0</v>
      </c>
      <c r="S469" s="182">
        <v>0</v>
      </c>
      <c r="T469" s="183">
        <f>S469*H469</f>
        <v>0</v>
      </c>
      <c r="AR469" s="16" t="s">
        <v>125</v>
      </c>
      <c r="AT469" s="16" t="s">
        <v>172</v>
      </c>
      <c r="AU469" s="16" t="s">
        <v>83</v>
      </c>
      <c r="AY469" s="16" t="s">
        <v>169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6" t="s">
        <v>81</v>
      </c>
      <c r="BK469" s="184">
        <f>ROUND(I469*H469,2)</f>
        <v>0</v>
      </c>
      <c r="BL469" s="16" t="s">
        <v>125</v>
      </c>
      <c r="BM469" s="16" t="s">
        <v>933</v>
      </c>
    </row>
    <row r="470" spans="2:65" s="1" customFormat="1" ht="19.5">
      <c r="B470" s="33"/>
      <c r="C470" s="34"/>
      <c r="D470" s="185" t="s">
        <v>187</v>
      </c>
      <c r="E470" s="34"/>
      <c r="F470" s="186" t="s">
        <v>934</v>
      </c>
      <c r="G470" s="34"/>
      <c r="H470" s="34"/>
      <c r="I470" s="102"/>
      <c r="J470" s="34"/>
      <c r="K470" s="34"/>
      <c r="L470" s="37"/>
      <c r="M470" s="212"/>
      <c r="N470" s="59"/>
      <c r="O470" s="59"/>
      <c r="P470" s="59"/>
      <c r="Q470" s="59"/>
      <c r="R470" s="59"/>
      <c r="S470" s="59"/>
      <c r="T470" s="60"/>
      <c r="AT470" s="16" t="s">
        <v>187</v>
      </c>
      <c r="AU470" s="16" t="s">
        <v>83</v>
      </c>
    </row>
    <row r="471" spans="2:65" s="1" customFormat="1" ht="22.5" customHeight="1">
      <c r="B471" s="33"/>
      <c r="C471" s="173" t="s">
        <v>21</v>
      </c>
      <c r="D471" s="173" t="s">
        <v>172</v>
      </c>
      <c r="E471" s="174" t="s">
        <v>935</v>
      </c>
      <c r="F471" s="175" t="s">
        <v>936</v>
      </c>
      <c r="G471" s="176" t="s">
        <v>444</v>
      </c>
      <c r="H471" s="177">
        <v>1</v>
      </c>
      <c r="I471" s="178"/>
      <c r="J471" s="179">
        <f>ROUND(I471*H471,2)</f>
        <v>0</v>
      </c>
      <c r="K471" s="175" t="s">
        <v>1</v>
      </c>
      <c r="L471" s="37"/>
      <c r="M471" s="180" t="s">
        <v>1</v>
      </c>
      <c r="N471" s="181" t="s">
        <v>44</v>
      </c>
      <c r="O471" s="59"/>
      <c r="P471" s="182">
        <f>O471*H471</f>
        <v>0</v>
      </c>
      <c r="Q471" s="182">
        <v>0</v>
      </c>
      <c r="R471" s="182">
        <f>Q471*H471</f>
        <v>0</v>
      </c>
      <c r="S471" s="182">
        <v>0</v>
      </c>
      <c r="T471" s="183">
        <f>S471*H471</f>
        <v>0</v>
      </c>
      <c r="AR471" s="16" t="s">
        <v>125</v>
      </c>
      <c r="AT471" s="16" t="s">
        <v>172</v>
      </c>
      <c r="AU471" s="16" t="s">
        <v>83</v>
      </c>
      <c r="AY471" s="16" t="s">
        <v>169</v>
      </c>
      <c r="BE471" s="184">
        <f>IF(N471="základní",J471,0)</f>
        <v>0</v>
      </c>
      <c r="BF471" s="184">
        <f>IF(N471="snížená",J471,0)</f>
        <v>0</v>
      </c>
      <c r="BG471" s="184">
        <f>IF(N471="zákl. přenesená",J471,0)</f>
        <v>0</v>
      </c>
      <c r="BH471" s="184">
        <f>IF(N471="sníž. přenesená",J471,0)</f>
        <v>0</v>
      </c>
      <c r="BI471" s="184">
        <f>IF(N471="nulová",J471,0)</f>
        <v>0</v>
      </c>
      <c r="BJ471" s="16" t="s">
        <v>81</v>
      </c>
      <c r="BK471" s="184">
        <f>ROUND(I471*H471,2)</f>
        <v>0</v>
      </c>
      <c r="BL471" s="16" t="s">
        <v>125</v>
      </c>
      <c r="BM471" s="16" t="s">
        <v>937</v>
      </c>
    </row>
    <row r="472" spans="2:65" s="1" customFormat="1" ht="19.5">
      <c r="B472" s="33"/>
      <c r="C472" s="34"/>
      <c r="D472" s="185" t="s">
        <v>187</v>
      </c>
      <c r="E472" s="34"/>
      <c r="F472" s="186" t="s">
        <v>934</v>
      </c>
      <c r="G472" s="34"/>
      <c r="H472" s="34"/>
      <c r="I472" s="102"/>
      <c r="J472" s="34"/>
      <c r="K472" s="34"/>
      <c r="L472" s="37"/>
      <c r="M472" s="212"/>
      <c r="N472" s="59"/>
      <c r="O472" s="59"/>
      <c r="P472" s="59"/>
      <c r="Q472" s="59"/>
      <c r="R472" s="59"/>
      <c r="S472" s="59"/>
      <c r="T472" s="60"/>
      <c r="AT472" s="16" t="s">
        <v>187</v>
      </c>
      <c r="AU472" s="16" t="s">
        <v>83</v>
      </c>
    </row>
    <row r="473" spans="2:65" s="1" customFormat="1" ht="22.5" customHeight="1">
      <c r="B473" s="33"/>
      <c r="C473" s="173" t="s">
        <v>938</v>
      </c>
      <c r="D473" s="173" t="s">
        <v>172</v>
      </c>
      <c r="E473" s="174" t="s">
        <v>939</v>
      </c>
      <c r="F473" s="175" t="s">
        <v>940</v>
      </c>
      <c r="G473" s="176" t="s">
        <v>444</v>
      </c>
      <c r="H473" s="177">
        <v>1</v>
      </c>
      <c r="I473" s="178"/>
      <c r="J473" s="179">
        <f>ROUND(I473*H473,2)</f>
        <v>0</v>
      </c>
      <c r="K473" s="175" t="s">
        <v>1</v>
      </c>
      <c r="L473" s="37"/>
      <c r="M473" s="180" t="s">
        <v>1</v>
      </c>
      <c r="N473" s="181" t="s">
        <v>44</v>
      </c>
      <c r="O473" s="59"/>
      <c r="P473" s="182">
        <f>O473*H473</f>
        <v>0</v>
      </c>
      <c r="Q473" s="182">
        <v>0</v>
      </c>
      <c r="R473" s="182">
        <f>Q473*H473</f>
        <v>0</v>
      </c>
      <c r="S473" s="182">
        <v>0</v>
      </c>
      <c r="T473" s="183">
        <f>S473*H473</f>
        <v>0</v>
      </c>
      <c r="AR473" s="16" t="s">
        <v>125</v>
      </c>
      <c r="AT473" s="16" t="s">
        <v>172</v>
      </c>
      <c r="AU473" s="16" t="s">
        <v>83</v>
      </c>
      <c r="AY473" s="16" t="s">
        <v>169</v>
      </c>
      <c r="BE473" s="184">
        <f>IF(N473="základní",J473,0)</f>
        <v>0</v>
      </c>
      <c r="BF473" s="184">
        <f>IF(N473="snížená",J473,0)</f>
        <v>0</v>
      </c>
      <c r="BG473" s="184">
        <f>IF(N473="zákl. přenesená",J473,0)</f>
        <v>0</v>
      </c>
      <c r="BH473" s="184">
        <f>IF(N473="sníž. přenesená",J473,0)</f>
        <v>0</v>
      </c>
      <c r="BI473" s="184">
        <f>IF(N473="nulová",J473,0)</f>
        <v>0</v>
      </c>
      <c r="BJ473" s="16" t="s">
        <v>81</v>
      </c>
      <c r="BK473" s="184">
        <f>ROUND(I473*H473,2)</f>
        <v>0</v>
      </c>
      <c r="BL473" s="16" t="s">
        <v>125</v>
      </c>
      <c r="BM473" s="16" t="s">
        <v>941</v>
      </c>
    </row>
    <row r="474" spans="2:65" s="1" customFormat="1" ht="19.5">
      <c r="B474" s="33"/>
      <c r="C474" s="34"/>
      <c r="D474" s="185" t="s">
        <v>187</v>
      </c>
      <c r="E474" s="34"/>
      <c r="F474" s="186" t="s">
        <v>934</v>
      </c>
      <c r="G474" s="34"/>
      <c r="H474" s="34"/>
      <c r="I474" s="102"/>
      <c r="J474" s="34"/>
      <c r="K474" s="34"/>
      <c r="L474" s="37"/>
      <c r="M474" s="212"/>
      <c r="N474" s="59"/>
      <c r="O474" s="59"/>
      <c r="P474" s="59"/>
      <c r="Q474" s="59"/>
      <c r="R474" s="59"/>
      <c r="S474" s="59"/>
      <c r="T474" s="60"/>
      <c r="AT474" s="16" t="s">
        <v>187</v>
      </c>
      <c r="AU474" s="16" t="s">
        <v>83</v>
      </c>
    </row>
    <row r="475" spans="2:65" s="1" customFormat="1" ht="22.5" customHeight="1">
      <c r="B475" s="33"/>
      <c r="C475" s="173" t="s">
        <v>942</v>
      </c>
      <c r="D475" s="173" t="s">
        <v>172</v>
      </c>
      <c r="E475" s="174" t="s">
        <v>943</v>
      </c>
      <c r="F475" s="175" t="s">
        <v>944</v>
      </c>
      <c r="G475" s="176" t="s">
        <v>301</v>
      </c>
      <c r="H475" s="177">
        <v>60.8</v>
      </c>
      <c r="I475" s="178"/>
      <c r="J475" s="179">
        <f>ROUND(I475*H475,2)</f>
        <v>0</v>
      </c>
      <c r="K475" s="175" t="s">
        <v>1</v>
      </c>
      <c r="L475" s="37"/>
      <c r="M475" s="180" t="s">
        <v>1</v>
      </c>
      <c r="N475" s="181" t="s">
        <v>44</v>
      </c>
      <c r="O475" s="59"/>
      <c r="P475" s="182">
        <f>O475*H475</f>
        <v>0</v>
      </c>
      <c r="Q475" s="182">
        <v>0</v>
      </c>
      <c r="R475" s="182">
        <f>Q475*H475</f>
        <v>0</v>
      </c>
      <c r="S475" s="182">
        <v>0</v>
      </c>
      <c r="T475" s="183">
        <f>S475*H475</f>
        <v>0</v>
      </c>
      <c r="AR475" s="16" t="s">
        <v>125</v>
      </c>
      <c r="AT475" s="16" t="s">
        <v>172</v>
      </c>
      <c r="AU475" s="16" t="s">
        <v>83</v>
      </c>
      <c r="AY475" s="16" t="s">
        <v>169</v>
      </c>
      <c r="BE475" s="184">
        <f>IF(N475="základní",J475,0)</f>
        <v>0</v>
      </c>
      <c r="BF475" s="184">
        <f>IF(N475="snížená",J475,0)</f>
        <v>0</v>
      </c>
      <c r="BG475" s="184">
        <f>IF(N475="zákl. přenesená",J475,0)</f>
        <v>0</v>
      </c>
      <c r="BH475" s="184">
        <f>IF(N475="sníž. přenesená",J475,0)</f>
        <v>0</v>
      </c>
      <c r="BI475" s="184">
        <f>IF(N475="nulová",J475,0)</f>
        <v>0</v>
      </c>
      <c r="BJ475" s="16" t="s">
        <v>81</v>
      </c>
      <c r="BK475" s="184">
        <f>ROUND(I475*H475,2)</f>
        <v>0</v>
      </c>
      <c r="BL475" s="16" t="s">
        <v>125</v>
      </c>
      <c r="BM475" s="16" t="s">
        <v>945</v>
      </c>
    </row>
    <row r="476" spans="2:65" s="1" customFormat="1" ht="19.5">
      <c r="B476" s="33"/>
      <c r="C476" s="34"/>
      <c r="D476" s="185" t="s">
        <v>187</v>
      </c>
      <c r="E476" s="34"/>
      <c r="F476" s="186" t="s">
        <v>934</v>
      </c>
      <c r="G476" s="34"/>
      <c r="H476" s="34"/>
      <c r="I476" s="102"/>
      <c r="J476" s="34"/>
      <c r="K476" s="34"/>
      <c r="L476" s="37"/>
      <c r="M476" s="212"/>
      <c r="N476" s="59"/>
      <c r="O476" s="59"/>
      <c r="P476" s="59"/>
      <c r="Q476" s="59"/>
      <c r="R476" s="59"/>
      <c r="S476" s="59"/>
      <c r="T476" s="60"/>
      <c r="AT476" s="16" t="s">
        <v>187</v>
      </c>
      <c r="AU476" s="16" t="s">
        <v>83</v>
      </c>
    </row>
    <row r="477" spans="2:65" s="1" customFormat="1" ht="16.5" customHeight="1">
      <c r="B477" s="33"/>
      <c r="C477" s="173" t="s">
        <v>946</v>
      </c>
      <c r="D477" s="173" t="s">
        <v>172</v>
      </c>
      <c r="E477" s="174" t="s">
        <v>947</v>
      </c>
      <c r="F477" s="175" t="s">
        <v>948</v>
      </c>
      <c r="G477" s="176" t="s">
        <v>546</v>
      </c>
      <c r="H477" s="249"/>
      <c r="I477" s="178"/>
      <c r="J477" s="179">
        <f>ROUND(I477*H477,2)</f>
        <v>0</v>
      </c>
      <c r="K477" s="175" t="s">
        <v>176</v>
      </c>
      <c r="L477" s="37"/>
      <c r="M477" s="180" t="s">
        <v>1</v>
      </c>
      <c r="N477" s="181" t="s">
        <v>44</v>
      </c>
      <c r="O477" s="59"/>
      <c r="P477" s="182">
        <f>O477*H477</f>
        <v>0</v>
      </c>
      <c r="Q477" s="182">
        <v>0</v>
      </c>
      <c r="R477" s="182">
        <f>Q477*H477</f>
        <v>0</v>
      </c>
      <c r="S477" s="182">
        <v>0</v>
      </c>
      <c r="T477" s="183">
        <f>S477*H477</f>
        <v>0</v>
      </c>
      <c r="AR477" s="16" t="s">
        <v>125</v>
      </c>
      <c r="AT477" s="16" t="s">
        <v>172</v>
      </c>
      <c r="AU477" s="16" t="s">
        <v>83</v>
      </c>
      <c r="AY477" s="16" t="s">
        <v>169</v>
      </c>
      <c r="BE477" s="184">
        <f>IF(N477="základní",J477,0)</f>
        <v>0</v>
      </c>
      <c r="BF477" s="184">
        <f>IF(N477="snížená",J477,0)</f>
        <v>0</v>
      </c>
      <c r="BG477" s="184">
        <f>IF(N477="zákl. přenesená",J477,0)</f>
        <v>0</v>
      </c>
      <c r="BH477" s="184">
        <f>IF(N477="sníž. přenesená",J477,0)</f>
        <v>0</v>
      </c>
      <c r="BI477" s="184">
        <f>IF(N477="nulová",J477,0)</f>
        <v>0</v>
      </c>
      <c r="BJ477" s="16" t="s">
        <v>81</v>
      </c>
      <c r="BK477" s="184">
        <f>ROUND(I477*H477,2)</f>
        <v>0</v>
      </c>
      <c r="BL477" s="16" t="s">
        <v>125</v>
      </c>
      <c r="BM477" s="16" t="s">
        <v>949</v>
      </c>
    </row>
    <row r="478" spans="2:65" s="10" customFormat="1" ht="22.9" customHeight="1">
      <c r="B478" s="157"/>
      <c r="C478" s="158"/>
      <c r="D478" s="159" t="s">
        <v>72</v>
      </c>
      <c r="E478" s="171" t="s">
        <v>950</v>
      </c>
      <c r="F478" s="171" t="s">
        <v>951</v>
      </c>
      <c r="G478" s="158"/>
      <c r="H478" s="158"/>
      <c r="I478" s="161"/>
      <c r="J478" s="172">
        <f>BK478</f>
        <v>0</v>
      </c>
      <c r="K478" s="158"/>
      <c r="L478" s="163"/>
      <c r="M478" s="164"/>
      <c r="N478" s="165"/>
      <c r="O478" s="165"/>
      <c r="P478" s="166">
        <f>SUM(P479:P501)</f>
        <v>0</v>
      </c>
      <c r="Q478" s="165"/>
      <c r="R478" s="166">
        <f>SUM(R479:R501)</f>
        <v>2.0799999999999998E-3</v>
      </c>
      <c r="S478" s="165"/>
      <c r="T478" s="167">
        <f>SUM(T479:T501)</f>
        <v>8.9999999999999998E-4</v>
      </c>
      <c r="AR478" s="168" t="s">
        <v>83</v>
      </c>
      <c r="AT478" s="169" t="s">
        <v>72</v>
      </c>
      <c r="AU478" s="169" t="s">
        <v>81</v>
      </c>
      <c r="AY478" s="168" t="s">
        <v>169</v>
      </c>
      <c r="BK478" s="170">
        <f>SUM(BK479:BK501)</f>
        <v>0</v>
      </c>
    </row>
    <row r="479" spans="2:65" s="1" customFormat="1" ht="22.5" customHeight="1">
      <c r="B479" s="33"/>
      <c r="C479" s="173" t="s">
        <v>952</v>
      </c>
      <c r="D479" s="173" t="s">
        <v>172</v>
      </c>
      <c r="E479" s="174" t="s">
        <v>953</v>
      </c>
      <c r="F479" s="175" t="s">
        <v>954</v>
      </c>
      <c r="G479" s="176" t="s">
        <v>444</v>
      </c>
      <c r="H479" s="177">
        <v>3</v>
      </c>
      <c r="I479" s="178"/>
      <c r="J479" s="179">
        <f t="shared" ref="J479:J501" si="0">ROUND(I479*H479,2)</f>
        <v>0</v>
      </c>
      <c r="K479" s="175" t="s">
        <v>1</v>
      </c>
      <c r="L479" s="37"/>
      <c r="M479" s="180" t="s">
        <v>1</v>
      </c>
      <c r="N479" s="181" t="s">
        <v>44</v>
      </c>
      <c r="O479" s="59"/>
      <c r="P479" s="182">
        <f t="shared" ref="P479:P501" si="1">O479*H479</f>
        <v>0</v>
      </c>
      <c r="Q479" s="182">
        <v>0</v>
      </c>
      <c r="R479" s="182">
        <f t="shared" ref="R479:R501" si="2">Q479*H479</f>
        <v>0</v>
      </c>
      <c r="S479" s="182">
        <v>0</v>
      </c>
      <c r="T479" s="183">
        <f t="shared" ref="T479:T501" si="3">S479*H479</f>
        <v>0</v>
      </c>
      <c r="AR479" s="16" t="s">
        <v>125</v>
      </c>
      <c r="AT479" s="16" t="s">
        <v>172</v>
      </c>
      <c r="AU479" s="16" t="s">
        <v>83</v>
      </c>
      <c r="AY479" s="16" t="s">
        <v>169</v>
      </c>
      <c r="BE479" s="184">
        <f t="shared" ref="BE479:BE501" si="4">IF(N479="základní",J479,0)</f>
        <v>0</v>
      </c>
      <c r="BF479" s="184">
        <f t="shared" ref="BF479:BF501" si="5">IF(N479="snížená",J479,0)</f>
        <v>0</v>
      </c>
      <c r="BG479" s="184">
        <f t="shared" ref="BG479:BG501" si="6">IF(N479="zákl. přenesená",J479,0)</f>
        <v>0</v>
      </c>
      <c r="BH479" s="184">
        <f t="shared" ref="BH479:BH501" si="7">IF(N479="sníž. přenesená",J479,0)</f>
        <v>0</v>
      </c>
      <c r="BI479" s="184">
        <f t="shared" ref="BI479:BI501" si="8">IF(N479="nulová",J479,0)</f>
        <v>0</v>
      </c>
      <c r="BJ479" s="16" t="s">
        <v>81</v>
      </c>
      <c r="BK479" s="184">
        <f t="shared" ref="BK479:BK501" si="9">ROUND(I479*H479,2)</f>
        <v>0</v>
      </c>
      <c r="BL479" s="16" t="s">
        <v>125</v>
      </c>
      <c r="BM479" s="16" t="s">
        <v>955</v>
      </c>
    </row>
    <row r="480" spans="2:65" s="1" customFormat="1" ht="22.5" customHeight="1">
      <c r="B480" s="33"/>
      <c r="C480" s="173" t="s">
        <v>956</v>
      </c>
      <c r="D480" s="173" t="s">
        <v>172</v>
      </c>
      <c r="E480" s="174" t="s">
        <v>957</v>
      </c>
      <c r="F480" s="175" t="s">
        <v>958</v>
      </c>
      <c r="G480" s="176" t="s">
        <v>444</v>
      </c>
      <c r="H480" s="177">
        <v>2</v>
      </c>
      <c r="I480" s="178"/>
      <c r="J480" s="179">
        <f t="shared" si="0"/>
        <v>0</v>
      </c>
      <c r="K480" s="175" t="s">
        <v>1</v>
      </c>
      <c r="L480" s="37"/>
      <c r="M480" s="180" t="s">
        <v>1</v>
      </c>
      <c r="N480" s="181" t="s">
        <v>44</v>
      </c>
      <c r="O480" s="59"/>
      <c r="P480" s="182">
        <f t="shared" si="1"/>
        <v>0</v>
      </c>
      <c r="Q480" s="182">
        <v>0</v>
      </c>
      <c r="R480" s="182">
        <f t="shared" si="2"/>
        <v>0</v>
      </c>
      <c r="S480" s="182">
        <v>0</v>
      </c>
      <c r="T480" s="183">
        <f t="shared" si="3"/>
        <v>0</v>
      </c>
      <c r="AR480" s="16" t="s">
        <v>125</v>
      </c>
      <c r="AT480" s="16" t="s">
        <v>172</v>
      </c>
      <c r="AU480" s="16" t="s">
        <v>83</v>
      </c>
      <c r="AY480" s="16" t="s">
        <v>169</v>
      </c>
      <c r="BE480" s="184">
        <f t="shared" si="4"/>
        <v>0</v>
      </c>
      <c r="BF480" s="184">
        <f t="shared" si="5"/>
        <v>0</v>
      </c>
      <c r="BG480" s="184">
        <f t="shared" si="6"/>
        <v>0</v>
      </c>
      <c r="BH480" s="184">
        <f t="shared" si="7"/>
        <v>0</v>
      </c>
      <c r="BI480" s="184">
        <f t="shared" si="8"/>
        <v>0</v>
      </c>
      <c r="BJ480" s="16" t="s">
        <v>81</v>
      </c>
      <c r="BK480" s="184">
        <f t="shared" si="9"/>
        <v>0</v>
      </c>
      <c r="BL480" s="16" t="s">
        <v>125</v>
      </c>
      <c r="BM480" s="16" t="s">
        <v>959</v>
      </c>
    </row>
    <row r="481" spans="2:65" s="1" customFormat="1" ht="33.75" customHeight="1">
      <c r="B481" s="33"/>
      <c r="C481" s="173" t="s">
        <v>960</v>
      </c>
      <c r="D481" s="173" t="s">
        <v>172</v>
      </c>
      <c r="E481" s="174" t="s">
        <v>961</v>
      </c>
      <c r="F481" s="175" t="s">
        <v>962</v>
      </c>
      <c r="G481" s="176" t="s">
        <v>444</v>
      </c>
      <c r="H481" s="177">
        <v>1</v>
      </c>
      <c r="I481" s="178"/>
      <c r="J481" s="179">
        <f t="shared" si="0"/>
        <v>0</v>
      </c>
      <c r="K481" s="175" t="s">
        <v>1</v>
      </c>
      <c r="L481" s="37"/>
      <c r="M481" s="180" t="s">
        <v>1</v>
      </c>
      <c r="N481" s="181" t="s">
        <v>44</v>
      </c>
      <c r="O481" s="59"/>
      <c r="P481" s="182">
        <f t="shared" si="1"/>
        <v>0</v>
      </c>
      <c r="Q481" s="182">
        <v>0</v>
      </c>
      <c r="R481" s="182">
        <f t="shared" si="2"/>
        <v>0</v>
      </c>
      <c r="S481" s="182">
        <v>0</v>
      </c>
      <c r="T481" s="183">
        <f t="shared" si="3"/>
        <v>0</v>
      </c>
      <c r="AR481" s="16" t="s">
        <v>125</v>
      </c>
      <c r="AT481" s="16" t="s">
        <v>172</v>
      </c>
      <c r="AU481" s="16" t="s">
        <v>83</v>
      </c>
      <c r="AY481" s="16" t="s">
        <v>169</v>
      </c>
      <c r="BE481" s="184">
        <f t="shared" si="4"/>
        <v>0</v>
      </c>
      <c r="BF481" s="184">
        <f t="shared" si="5"/>
        <v>0</v>
      </c>
      <c r="BG481" s="184">
        <f t="shared" si="6"/>
        <v>0</v>
      </c>
      <c r="BH481" s="184">
        <f t="shared" si="7"/>
        <v>0</v>
      </c>
      <c r="BI481" s="184">
        <f t="shared" si="8"/>
        <v>0</v>
      </c>
      <c r="BJ481" s="16" t="s">
        <v>81</v>
      </c>
      <c r="BK481" s="184">
        <f t="shared" si="9"/>
        <v>0</v>
      </c>
      <c r="BL481" s="16" t="s">
        <v>125</v>
      </c>
      <c r="BM481" s="16" t="s">
        <v>963</v>
      </c>
    </row>
    <row r="482" spans="2:65" s="1" customFormat="1" ht="22.5" customHeight="1">
      <c r="B482" s="33"/>
      <c r="C482" s="173" t="s">
        <v>964</v>
      </c>
      <c r="D482" s="173" t="s">
        <v>172</v>
      </c>
      <c r="E482" s="174" t="s">
        <v>965</v>
      </c>
      <c r="F482" s="175" t="s">
        <v>966</v>
      </c>
      <c r="G482" s="176" t="s">
        <v>444</v>
      </c>
      <c r="H482" s="177">
        <v>3</v>
      </c>
      <c r="I482" s="178"/>
      <c r="J482" s="179">
        <f t="shared" si="0"/>
        <v>0</v>
      </c>
      <c r="K482" s="175" t="s">
        <v>1</v>
      </c>
      <c r="L482" s="37"/>
      <c r="M482" s="180" t="s">
        <v>1</v>
      </c>
      <c r="N482" s="181" t="s">
        <v>44</v>
      </c>
      <c r="O482" s="59"/>
      <c r="P482" s="182">
        <f t="shared" si="1"/>
        <v>0</v>
      </c>
      <c r="Q482" s="182">
        <v>0</v>
      </c>
      <c r="R482" s="182">
        <f t="shared" si="2"/>
        <v>0</v>
      </c>
      <c r="S482" s="182">
        <v>0</v>
      </c>
      <c r="T482" s="183">
        <f t="shared" si="3"/>
        <v>0</v>
      </c>
      <c r="AR482" s="16" t="s">
        <v>125</v>
      </c>
      <c r="AT482" s="16" t="s">
        <v>172</v>
      </c>
      <c r="AU482" s="16" t="s">
        <v>83</v>
      </c>
      <c r="AY482" s="16" t="s">
        <v>169</v>
      </c>
      <c r="BE482" s="184">
        <f t="shared" si="4"/>
        <v>0</v>
      </c>
      <c r="BF482" s="184">
        <f t="shared" si="5"/>
        <v>0</v>
      </c>
      <c r="BG482" s="184">
        <f t="shared" si="6"/>
        <v>0</v>
      </c>
      <c r="BH482" s="184">
        <f t="shared" si="7"/>
        <v>0</v>
      </c>
      <c r="BI482" s="184">
        <f t="shared" si="8"/>
        <v>0</v>
      </c>
      <c r="BJ482" s="16" t="s">
        <v>81</v>
      </c>
      <c r="BK482" s="184">
        <f t="shared" si="9"/>
        <v>0</v>
      </c>
      <c r="BL482" s="16" t="s">
        <v>125</v>
      </c>
      <c r="BM482" s="16" t="s">
        <v>967</v>
      </c>
    </row>
    <row r="483" spans="2:65" s="1" customFormat="1" ht="22.5" customHeight="1">
      <c r="B483" s="33"/>
      <c r="C483" s="173" t="s">
        <v>968</v>
      </c>
      <c r="D483" s="173" t="s">
        <v>172</v>
      </c>
      <c r="E483" s="174" t="s">
        <v>969</v>
      </c>
      <c r="F483" s="175" t="s">
        <v>970</v>
      </c>
      <c r="G483" s="176" t="s">
        <v>444</v>
      </c>
      <c r="H483" s="177">
        <v>1</v>
      </c>
      <c r="I483" s="178"/>
      <c r="J483" s="179">
        <f t="shared" si="0"/>
        <v>0</v>
      </c>
      <c r="K483" s="175" t="s">
        <v>1</v>
      </c>
      <c r="L483" s="37"/>
      <c r="M483" s="180" t="s">
        <v>1</v>
      </c>
      <c r="N483" s="181" t="s">
        <v>44</v>
      </c>
      <c r="O483" s="59"/>
      <c r="P483" s="182">
        <f t="shared" si="1"/>
        <v>0</v>
      </c>
      <c r="Q483" s="182">
        <v>0</v>
      </c>
      <c r="R483" s="182">
        <f t="shared" si="2"/>
        <v>0</v>
      </c>
      <c r="S483" s="182">
        <v>0</v>
      </c>
      <c r="T483" s="183">
        <f t="shared" si="3"/>
        <v>0</v>
      </c>
      <c r="AR483" s="16" t="s">
        <v>125</v>
      </c>
      <c r="AT483" s="16" t="s">
        <v>172</v>
      </c>
      <c r="AU483" s="16" t="s">
        <v>83</v>
      </c>
      <c r="AY483" s="16" t="s">
        <v>169</v>
      </c>
      <c r="BE483" s="184">
        <f t="shared" si="4"/>
        <v>0</v>
      </c>
      <c r="BF483" s="184">
        <f t="shared" si="5"/>
        <v>0</v>
      </c>
      <c r="BG483" s="184">
        <f t="shared" si="6"/>
        <v>0</v>
      </c>
      <c r="BH483" s="184">
        <f t="shared" si="7"/>
        <v>0</v>
      </c>
      <c r="BI483" s="184">
        <f t="shared" si="8"/>
        <v>0</v>
      </c>
      <c r="BJ483" s="16" t="s">
        <v>81</v>
      </c>
      <c r="BK483" s="184">
        <f t="shared" si="9"/>
        <v>0</v>
      </c>
      <c r="BL483" s="16" t="s">
        <v>125</v>
      </c>
      <c r="BM483" s="16" t="s">
        <v>971</v>
      </c>
    </row>
    <row r="484" spans="2:65" s="1" customFormat="1" ht="33.75" customHeight="1">
      <c r="B484" s="33"/>
      <c r="C484" s="173" t="s">
        <v>972</v>
      </c>
      <c r="D484" s="173" t="s">
        <v>172</v>
      </c>
      <c r="E484" s="174" t="s">
        <v>973</v>
      </c>
      <c r="F484" s="175" t="s">
        <v>974</v>
      </c>
      <c r="G484" s="176" t="s">
        <v>444</v>
      </c>
      <c r="H484" s="177">
        <v>1</v>
      </c>
      <c r="I484" s="178"/>
      <c r="J484" s="179">
        <f t="shared" si="0"/>
        <v>0</v>
      </c>
      <c r="K484" s="175" t="s">
        <v>1</v>
      </c>
      <c r="L484" s="37"/>
      <c r="M484" s="180" t="s">
        <v>1</v>
      </c>
      <c r="N484" s="181" t="s">
        <v>44</v>
      </c>
      <c r="O484" s="59"/>
      <c r="P484" s="182">
        <f t="shared" si="1"/>
        <v>0</v>
      </c>
      <c r="Q484" s="182">
        <v>0</v>
      </c>
      <c r="R484" s="182">
        <f t="shared" si="2"/>
        <v>0</v>
      </c>
      <c r="S484" s="182">
        <v>0</v>
      </c>
      <c r="T484" s="183">
        <f t="shared" si="3"/>
        <v>0</v>
      </c>
      <c r="AR484" s="16" t="s">
        <v>125</v>
      </c>
      <c r="AT484" s="16" t="s">
        <v>172</v>
      </c>
      <c r="AU484" s="16" t="s">
        <v>83</v>
      </c>
      <c r="AY484" s="16" t="s">
        <v>169</v>
      </c>
      <c r="BE484" s="184">
        <f t="shared" si="4"/>
        <v>0</v>
      </c>
      <c r="BF484" s="184">
        <f t="shared" si="5"/>
        <v>0</v>
      </c>
      <c r="BG484" s="184">
        <f t="shared" si="6"/>
        <v>0</v>
      </c>
      <c r="BH484" s="184">
        <f t="shared" si="7"/>
        <v>0</v>
      </c>
      <c r="BI484" s="184">
        <f t="shared" si="8"/>
        <v>0</v>
      </c>
      <c r="BJ484" s="16" t="s">
        <v>81</v>
      </c>
      <c r="BK484" s="184">
        <f t="shared" si="9"/>
        <v>0</v>
      </c>
      <c r="BL484" s="16" t="s">
        <v>125</v>
      </c>
      <c r="BM484" s="16" t="s">
        <v>975</v>
      </c>
    </row>
    <row r="485" spans="2:65" s="1" customFormat="1" ht="22.5" customHeight="1">
      <c r="B485" s="33"/>
      <c r="C485" s="173" t="s">
        <v>976</v>
      </c>
      <c r="D485" s="173" t="s">
        <v>172</v>
      </c>
      <c r="E485" s="174" t="s">
        <v>977</v>
      </c>
      <c r="F485" s="175" t="s">
        <v>978</v>
      </c>
      <c r="G485" s="176" t="s">
        <v>444</v>
      </c>
      <c r="H485" s="177">
        <v>1</v>
      </c>
      <c r="I485" s="178"/>
      <c r="J485" s="179">
        <f t="shared" si="0"/>
        <v>0</v>
      </c>
      <c r="K485" s="175" t="s">
        <v>1</v>
      </c>
      <c r="L485" s="37"/>
      <c r="M485" s="180" t="s">
        <v>1</v>
      </c>
      <c r="N485" s="181" t="s">
        <v>44</v>
      </c>
      <c r="O485" s="59"/>
      <c r="P485" s="182">
        <f t="shared" si="1"/>
        <v>0</v>
      </c>
      <c r="Q485" s="182">
        <v>0</v>
      </c>
      <c r="R485" s="182">
        <f t="shared" si="2"/>
        <v>0</v>
      </c>
      <c r="S485" s="182">
        <v>0</v>
      </c>
      <c r="T485" s="183">
        <f t="shared" si="3"/>
        <v>0</v>
      </c>
      <c r="AR485" s="16" t="s">
        <v>125</v>
      </c>
      <c r="AT485" s="16" t="s">
        <v>172</v>
      </c>
      <c r="AU485" s="16" t="s">
        <v>83</v>
      </c>
      <c r="AY485" s="16" t="s">
        <v>169</v>
      </c>
      <c r="BE485" s="184">
        <f t="shared" si="4"/>
        <v>0</v>
      </c>
      <c r="BF485" s="184">
        <f t="shared" si="5"/>
        <v>0</v>
      </c>
      <c r="BG485" s="184">
        <f t="shared" si="6"/>
        <v>0</v>
      </c>
      <c r="BH485" s="184">
        <f t="shared" si="7"/>
        <v>0</v>
      </c>
      <c r="BI485" s="184">
        <f t="shared" si="8"/>
        <v>0</v>
      </c>
      <c r="BJ485" s="16" t="s">
        <v>81</v>
      </c>
      <c r="BK485" s="184">
        <f t="shared" si="9"/>
        <v>0</v>
      </c>
      <c r="BL485" s="16" t="s">
        <v>125</v>
      </c>
      <c r="BM485" s="16" t="s">
        <v>979</v>
      </c>
    </row>
    <row r="486" spans="2:65" s="1" customFormat="1" ht="22.5" customHeight="1">
      <c r="B486" s="33"/>
      <c r="C486" s="173" t="s">
        <v>980</v>
      </c>
      <c r="D486" s="173" t="s">
        <v>172</v>
      </c>
      <c r="E486" s="174" t="s">
        <v>981</v>
      </c>
      <c r="F486" s="175" t="s">
        <v>982</v>
      </c>
      <c r="G486" s="176" t="s">
        <v>444</v>
      </c>
      <c r="H486" s="177">
        <v>1</v>
      </c>
      <c r="I486" s="178"/>
      <c r="J486" s="179">
        <f t="shared" si="0"/>
        <v>0</v>
      </c>
      <c r="K486" s="175" t="s">
        <v>1</v>
      </c>
      <c r="L486" s="37"/>
      <c r="M486" s="180" t="s">
        <v>1</v>
      </c>
      <c r="N486" s="181" t="s">
        <v>44</v>
      </c>
      <c r="O486" s="59"/>
      <c r="P486" s="182">
        <f t="shared" si="1"/>
        <v>0</v>
      </c>
      <c r="Q486" s="182">
        <v>0</v>
      </c>
      <c r="R486" s="182">
        <f t="shared" si="2"/>
        <v>0</v>
      </c>
      <c r="S486" s="182">
        <v>0</v>
      </c>
      <c r="T486" s="183">
        <f t="shared" si="3"/>
        <v>0</v>
      </c>
      <c r="AR486" s="16" t="s">
        <v>125</v>
      </c>
      <c r="AT486" s="16" t="s">
        <v>172</v>
      </c>
      <c r="AU486" s="16" t="s">
        <v>83</v>
      </c>
      <c r="AY486" s="16" t="s">
        <v>169</v>
      </c>
      <c r="BE486" s="184">
        <f t="shared" si="4"/>
        <v>0</v>
      </c>
      <c r="BF486" s="184">
        <f t="shared" si="5"/>
        <v>0</v>
      </c>
      <c r="BG486" s="184">
        <f t="shared" si="6"/>
        <v>0</v>
      </c>
      <c r="BH486" s="184">
        <f t="shared" si="7"/>
        <v>0</v>
      </c>
      <c r="BI486" s="184">
        <f t="shared" si="8"/>
        <v>0</v>
      </c>
      <c r="BJ486" s="16" t="s">
        <v>81</v>
      </c>
      <c r="BK486" s="184">
        <f t="shared" si="9"/>
        <v>0</v>
      </c>
      <c r="BL486" s="16" t="s">
        <v>125</v>
      </c>
      <c r="BM486" s="16" t="s">
        <v>983</v>
      </c>
    </row>
    <row r="487" spans="2:65" s="1" customFormat="1" ht="22.5" customHeight="1">
      <c r="B487" s="33"/>
      <c r="C487" s="173" t="s">
        <v>984</v>
      </c>
      <c r="D487" s="173" t="s">
        <v>172</v>
      </c>
      <c r="E487" s="174" t="s">
        <v>985</v>
      </c>
      <c r="F487" s="175" t="s">
        <v>986</v>
      </c>
      <c r="G487" s="176" t="s">
        <v>444</v>
      </c>
      <c r="H487" s="177">
        <v>2</v>
      </c>
      <c r="I487" s="178"/>
      <c r="J487" s="179">
        <f t="shared" si="0"/>
        <v>0</v>
      </c>
      <c r="K487" s="175" t="s">
        <v>1</v>
      </c>
      <c r="L487" s="37"/>
      <c r="M487" s="180" t="s">
        <v>1</v>
      </c>
      <c r="N487" s="181" t="s">
        <v>44</v>
      </c>
      <c r="O487" s="59"/>
      <c r="P487" s="182">
        <f t="shared" si="1"/>
        <v>0</v>
      </c>
      <c r="Q487" s="182">
        <v>0</v>
      </c>
      <c r="R487" s="182">
        <f t="shared" si="2"/>
        <v>0</v>
      </c>
      <c r="S487" s="182">
        <v>0</v>
      </c>
      <c r="T487" s="183">
        <f t="shared" si="3"/>
        <v>0</v>
      </c>
      <c r="AR487" s="16" t="s">
        <v>125</v>
      </c>
      <c r="AT487" s="16" t="s">
        <v>172</v>
      </c>
      <c r="AU487" s="16" t="s">
        <v>83</v>
      </c>
      <c r="AY487" s="16" t="s">
        <v>169</v>
      </c>
      <c r="BE487" s="184">
        <f t="shared" si="4"/>
        <v>0</v>
      </c>
      <c r="BF487" s="184">
        <f t="shared" si="5"/>
        <v>0</v>
      </c>
      <c r="BG487" s="184">
        <f t="shared" si="6"/>
        <v>0</v>
      </c>
      <c r="BH487" s="184">
        <f t="shared" si="7"/>
        <v>0</v>
      </c>
      <c r="BI487" s="184">
        <f t="shared" si="8"/>
        <v>0</v>
      </c>
      <c r="BJ487" s="16" t="s">
        <v>81</v>
      </c>
      <c r="BK487" s="184">
        <f t="shared" si="9"/>
        <v>0</v>
      </c>
      <c r="BL487" s="16" t="s">
        <v>125</v>
      </c>
      <c r="BM487" s="16" t="s">
        <v>987</v>
      </c>
    </row>
    <row r="488" spans="2:65" s="1" customFormat="1" ht="22.5" customHeight="1">
      <c r="B488" s="33"/>
      <c r="C488" s="173" t="s">
        <v>988</v>
      </c>
      <c r="D488" s="173" t="s">
        <v>172</v>
      </c>
      <c r="E488" s="174" t="s">
        <v>989</v>
      </c>
      <c r="F488" s="175" t="s">
        <v>990</v>
      </c>
      <c r="G488" s="176" t="s">
        <v>444</v>
      </c>
      <c r="H488" s="177">
        <v>1</v>
      </c>
      <c r="I488" s="178"/>
      <c r="J488" s="179">
        <f t="shared" si="0"/>
        <v>0</v>
      </c>
      <c r="K488" s="175" t="s">
        <v>1</v>
      </c>
      <c r="L488" s="37"/>
      <c r="M488" s="180" t="s">
        <v>1</v>
      </c>
      <c r="N488" s="181" t="s">
        <v>44</v>
      </c>
      <c r="O488" s="59"/>
      <c r="P488" s="182">
        <f t="shared" si="1"/>
        <v>0</v>
      </c>
      <c r="Q488" s="182">
        <v>0</v>
      </c>
      <c r="R488" s="182">
        <f t="shared" si="2"/>
        <v>0</v>
      </c>
      <c r="S488" s="182">
        <v>0</v>
      </c>
      <c r="T488" s="183">
        <f t="shared" si="3"/>
        <v>0</v>
      </c>
      <c r="AR488" s="16" t="s">
        <v>125</v>
      </c>
      <c r="AT488" s="16" t="s">
        <v>172</v>
      </c>
      <c r="AU488" s="16" t="s">
        <v>83</v>
      </c>
      <c r="AY488" s="16" t="s">
        <v>169</v>
      </c>
      <c r="BE488" s="184">
        <f t="shared" si="4"/>
        <v>0</v>
      </c>
      <c r="BF488" s="184">
        <f t="shared" si="5"/>
        <v>0</v>
      </c>
      <c r="BG488" s="184">
        <f t="shared" si="6"/>
        <v>0</v>
      </c>
      <c r="BH488" s="184">
        <f t="shared" si="7"/>
        <v>0</v>
      </c>
      <c r="BI488" s="184">
        <f t="shared" si="8"/>
        <v>0</v>
      </c>
      <c r="BJ488" s="16" t="s">
        <v>81</v>
      </c>
      <c r="BK488" s="184">
        <f t="shared" si="9"/>
        <v>0</v>
      </c>
      <c r="BL488" s="16" t="s">
        <v>125</v>
      </c>
      <c r="BM488" s="16" t="s">
        <v>991</v>
      </c>
    </row>
    <row r="489" spans="2:65" s="1" customFormat="1" ht="22.5" customHeight="1">
      <c r="B489" s="33"/>
      <c r="C489" s="173" t="s">
        <v>992</v>
      </c>
      <c r="D489" s="173" t="s">
        <v>172</v>
      </c>
      <c r="E489" s="174" t="s">
        <v>993</v>
      </c>
      <c r="F489" s="175" t="s">
        <v>994</v>
      </c>
      <c r="G489" s="176" t="s">
        <v>444</v>
      </c>
      <c r="H489" s="177">
        <v>1</v>
      </c>
      <c r="I489" s="178"/>
      <c r="J489" s="179">
        <f t="shared" si="0"/>
        <v>0</v>
      </c>
      <c r="K489" s="175" t="s">
        <v>1</v>
      </c>
      <c r="L489" s="37"/>
      <c r="M489" s="180" t="s">
        <v>1</v>
      </c>
      <c r="N489" s="181" t="s">
        <v>44</v>
      </c>
      <c r="O489" s="59"/>
      <c r="P489" s="182">
        <f t="shared" si="1"/>
        <v>0</v>
      </c>
      <c r="Q489" s="182">
        <v>0</v>
      </c>
      <c r="R489" s="182">
        <f t="shared" si="2"/>
        <v>0</v>
      </c>
      <c r="S489" s="182">
        <v>0</v>
      </c>
      <c r="T489" s="183">
        <f t="shared" si="3"/>
        <v>0</v>
      </c>
      <c r="AR489" s="16" t="s">
        <v>125</v>
      </c>
      <c r="AT489" s="16" t="s">
        <v>172</v>
      </c>
      <c r="AU489" s="16" t="s">
        <v>83</v>
      </c>
      <c r="AY489" s="16" t="s">
        <v>169</v>
      </c>
      <c r="BE489" s="184">
        <f t="shared" si="4"/>
        <v>0</v>
      </c>
      <c r="BF489" s="184">
        <f t="shared" si="5"/>
        <v>0</v>
      </c>
      <c r="BG489" s="184">
        <f t="shared" si="6"/>
        <v>0</v>
      </c>
      <c r="BH489" s="184">
        <f t="shared" si="7"/>
        <v>0</v>
      </c>
      <c r="BI489" s="184">
        <f t="shared" si="8"/>
        <v>0</v>
      </c>
      <c r="BJ489" s="16" t="s">
        <v>81</v>
      </c>
      <c r="BK489" s="184">
        <f t="shared" si="9"/>
        <v>0</v>
      </c>
      <c r="BL489" s="16" t="s">
        <v>125</v>
      </c>
      <c r="BM489" s="16" t="s">
        <v>995</v>
      </c>
    </row>
    <row r="490" spans="2:65" s="1" customFormat="1" ht="33.75" customHeight="1">
      <c r="B490" s="33"/>
      <c r="C490" s="173" t="s">
        <v>996</v>
      </c>
      <c r="D490" s="173" t="s">
        <v>172</v>
      </c>
      <c r="E490" s="174" t="s">
        <v>997</v>
      </c>
      <c r="F490" s="175" t="s">
        <v>998</v>
      </c>
      <c r="G490" s="176" t="s">
        <v>444</v>
      </c>
      <c r="H490" s="177">
        <v>1</v>
      </c>
      <c r="I490" s="178"/>
      <c r="J490" s="179">
        <f t="shared" si="0"/>
        <v>0</v>
      </c>
      <c r="K490" s="175" t="s">
        <v>1</v>
      </c>
      <c r="L490" s="37"/>
      <c r="M490" s="180" t="s">
        <v>1</v>
      </c>
      <c r="N490" s="181" t="s">
        <v>44</v>
      </c>
      <c r="O490" s="59"/>
      <c r="P490" s="182">
        <f t="shared" si="1"/>
        <v>0</v>
      </c>
      <c r="Q490" s="182">
        <v>0</v>
      </c>
      <c r="R490" s="182">
        <f t="shared" si="2"/>
        <v>0</v>
      </c>
      <c r="S490" s="182">
        <v>0</v>
      </c>
      <c r="T490" s="183">
        <f t="shared" si="3"/>
        <v>0</v>
      </c>
      <c r="AR490" s="16" t="s">
        <v>125</v>
      </c>
      <c r="AT490" s="16" t="s">
        <v>172</v>
      </c>
      <c r="AU490" s="16" t="s">
        <v>83</v>
      </c>
      <c r="AY490" s="16" t="s">
        <v>169</v>
      </c>
      <c r="BE490" s="184">
        <f t="shared" si="4"/>
        <v>0</v>
      </c>
      <c r="BF490" s="184">
        <f t="shared" si="5"/>
        <v>0</v>
      </c>
      <c r="BG490" s="184">
        <f t="shared" si="6"/>
        <v>0</v>
      </c>
      <c r="BH490" s="184">
        <f t="shared" si="7"/>
        <v>0</v>
      </c>
      <c r="BI490" s="184">
        <f t="shared" si="8"/>
        <v>0</v>
      </c>
      <c r="BJ490" s="16" t="s">
        <v>81</v>
      </c>
      <c r="BK490" s="184">
        <f t="shared" si="9"/>
        <v>0</v>
      </c>
      <c r="BL490" s="16" t="s">
        <v>125</v>
      </c>
      <c r="BM490" s="16" t="s">
        <v>999</v>
      </c>
    </row>
    <row r="491" spans="2:65" s="1" customFormat="1" ht="22.5" customHeight="1">
      <c r="B491" s="33"/>
      <c r="C491" s="173" t="s">
        <v>1000</v>
      </c>
      <c r="D491" s="173" t="s">
        <v>172</v>
      </c>
      <c r="E491" s="174" t="s">
        <v>1001</v>
      </c>
      <c r="F491" s="175" t="s">
        <v>1002</v>
      </c>
      <c r="G491" s="176" t="s">
        <v>444</v>
      </c>
      <c r="H491" s="177">
        <v>1</v>
      </c>
      <c r="I491" s="178"/>
      <c r="J491" s="179">
        <f t="shared" si="0"/>
        <v>0</v>
      </c>
      <c r="K491" s="175" t="s">
        <v>1</v>
      </c>
      <c r="L491" s="37"/>
      <c r="M491" s="180" t="s">
        <v>1</v>
      </c>
      <c r="N491" s="181" t="s">
        <v>44</v>
      </c>
      <c r="O491" s="59"/>
      <c r="P491" s="182">
        <f t="shared" si="1"/>
        <v>0</v>
      </c>
      <c r="Q491" s="182">
        <v>0</v>
      </c>
      <c r="R491" s="182">
        <f t="shared" si="2"/>
        <v>0</v>
      </c>
      <c r="S491" s="182">
        <v>0</v>
      </c>
      <c r="T491" s="183">
        <f t="shared" si="3"/>
        <v>0</v>
      </c>
      <c r="AR491" s="16" t="s">
        <v>125</v>
      </c>
      <c r="AT491" s="16" t="s">
        <v>172</v>
      </c>
      <c r="AU491" s="16" t="s">
        <v>83</v>
      </c>
      <c r="AY491" s="16" t="s">
        <v>169</v>
      </c>
      <c r="BE491" s="184">
        <f t="shared" si="4"/>
        <v>0</v>
      </c>
      <c r="BF491" s="184">
        <f t="shared" si="5"/>
        <v>0</v>
      </c>
      <c r="BG491" s="184">
        <f t="shared" si="6"/>
        <v>0</v>
      </c>
      <c r="BH491" s="184">
        <f t="shared" si="7"/>
        <v>0</v>
      </c>
      <c r="BI491" s="184">
        <f t="shared" si="8"/>
        <v>0</v>
      </c>
      <c r="BJ491" s="16" t="s">
        <v>81</v>
      </c>
      <c r="BK491" s="184">
        <f t="shared" si="9"/>
        <v>0</v>
      </c>
      <c r="BL491" s="16" t="s">
        <v>125</v>
      </c>
      <c r="BM491" s="16" t="s">
        <v>1003</v>
      </c>
    </row>
    <row r="492" spans="2:65" s="1" customFormat="1" ht="22.5" customHeight="1">
      <c r="B492" s="33"/>
      <c r="C492" s="173" t="s">
        <v>1004</v>
      </c>
      <c r="D492" s="173" t="s">
        <v>172</v>
      </c>
      <c r="E492" s="174" t="s">
        <v>1005</v>
      </c>
      <c r="F492" s="175" t="s">
        <v>1006</v>
      </c>
      <c r="G492" s="176" t="s">
        <v>444</v>
      </c>
      <c r="H492" s="177">
        <v>3</v>
      </c>
      <c r="I492" s="178"/>
      <c r="J492" s="179">
        <f t="shared" si="0"/>
        <v>0</v>
      </c>
      <c r="K492" s="175" t="s">
        <v>1</v>
      </c>
      <c r="L492" s="37"/>
      <c r="M492" s="180" t="s">
        <v>1</v>
      </c>
      <c r="N492" s="181" t="s">
        <v>44</v>
      </c>
      <c r="O492" s="59"/>
      <c r="P492" s="182">
        <f t="shared" si="1"/>
        <v>0</v>
      </c>
      <c r="Q492" s="182">
        <v>0</v>
      </c>
      <c r="R492" s="182">
        <f t="shared" si="2"/>
        <v>0</v>
      </c>
      <c r="S492" s="182">
        <v>0</v>
      </c>
      <c r="T492" s="183">
        <f t="shared" si="3"/>
        <v>0</v>
      </c>
      <c r="AR492" s="16" t="s">
        <v>125</v>
      </c>
      <c r="AT492" s="16" t="s">
        <v>172</v>
      </c>
      <c r="AU492" s="16" t="s">
        <v>83</v>
      </c>
      <c r="AY492" s="16" t="s">
        <v>169</v>
      </c>
      <c r="BE492" s="184">
        <f t="shared" si="4"/>
        <v>0</v>
      </c>
      <c r="BF492" s="184">
        <f t="shared" si="5"/>
        <v>0</v>
      </c>
      <c r="BG492" s="184">
        <f t="shared" si="6"/>
        <v>0</v>
      </c>
      <c r="BH492" s="184">
        <f t="shared" si="7"/>
        <v>0</v>
      </c>
      <c r="BI492" s="184">
        <f t="shared" si="8"/>
        <v>0</v>
      </c>
      <c r="BJ492" s="16" t="s">
        <v>81</v>
      </c>
      <c r="BK492" s="184">
        <f t="shared" si="9"/>
        <v>0</v>
      </c>
      <c r="BL492" s="16" t="s">
        <v>125</v>
      </c>
      <c r="BM492" s="16" t="s">
        <v>1007</v>
      </c>
    </row>
    <row r="493" spans="2:65" s="1" customFormat="1" ht="22.5" customHeight="1">
      <c r="B493" s="33"/>
      <c r="C493" s="173" t="s">
        <v>1008</v>
      </c>
      <c r="D493" s="173" t="s">
        <v>172</v>
      </c>
      <c r="E493" s="174" t="s">
        <v>1009</v>
      </c>
      <c r="F493" s="175" t="s">
        <v>1010</v>
      </c>
      <c r="G493" s="176" t="s">
        <v>444</v>
      </c>
      <c r="H493" s="177">
        <v>4</v>
      </c>
      <c r="I493" s="178"/>
      <c r="J493" s="179">
        <f t="shared" si="0"/>
        <v>0</v>
      </c>
      <c r="K493" s="175" t="s">
        <v>1</v>
      </c>
      <c r="L493" s="37"/>
      <c r="M493" s="180" t="s">
        <v>1</v>
      </c>
      <c r="N493" s="181" t="s">
        <v>44</v>
      </c>
      <c r="O493" s="59"/>
      <c r="P493" s="182">
        <f t="shared" si="1"/>
        <v>0</v>
      </c>
      <c r="Q493" s="182">
        <v>0</v>
      </c>
      <c r="R493" s="182">
        <f t="shared" si="2"/>
        <v>0</v>
      </c>
      <c r="S493" s="182">
        <v>0</v>
      </c>
      <c r="T493" s="183">
        <f t="shared" si="3"/>
        <v>0</v>
      </c>
      <c r="AR493" s="16" t="s">
        <v>125</v>
      </c>
      <c r="AT493" s="16" t="s">
        <v>172</v>
      </c>
      <c r="AU493" s="16" t="s">
        <v>83</v>
      </c>
      <c r="AY493" s="16" t="s">
        <v>169</v>
      </c>
      <c r="BE493" s="184">
        <f t="shared" si="4"/>
        <v>0</v>
      </c>
      <c r="BF493" s="184">
        <f t="shared" si="5"/>
        <v>0</v>
      </c>
      <c r="BG493" s="184">
        <f t="shared" si="6"/>
        <v>0</v>
      </c>
      <c r="BH493" s="184">
        <f t="shared" si="7"/>
        <v>0</v>
      </c>
      <c r="BI493" s="184">
        <f t="shared" si="8"/>
        <v>0</v>
      </c>
      <c r="BJ493" s="16" t="s">
        <v>81</v>
      </c>
      <c r="BK493" s="184">
        <f t="shared" si="9"/>
        <v>0</v>
      </c>
      <c r="BL493" s="16" t="s">
        <v>125</v>
      </c>
      <c r="BM493" s="16" t="s">
        <v>1011</v>
      </c>
    </row>
    <row r="494" spans="2:65" s="1" customFormat="1" ht="33.75" customHeight="1">
      <c r="B494" s="33"/>
      <c r="C494" s="173" t="s">
        <v>1012</v>
      </c>
      <c r="D494" s="173" t="s">
        <v>172</v>
      </c>
      <c r="E494" s="174" t="s">
        <v>1013</v>
      </c>
      <c r="F494" s="175" t="s">
        <v>1014</v>
      </c>
      <c r="G494" s="176" t="s">
        <v>444</v>
      </c>
      <c r="H494" s="177">
        <v>3</v>
      </c>
      <c r="I494" s="178"/>
      <c r="J494" s="179">
        <f t="shared" si="0"/>
        <v>0</v>
      </c>
      <c r="K494" s="175" t="s">
        <v>1</v>
      </c>
      <c r="L494" s="37"/>
      <c r="M494" s="180" t="s">
        <v>1</v>
      </c>
      <c r="N494" s="181" t="s">
        <v>44</v>
      </c>
      <c r="O494" s="59"/>
      <c r="P494" s="182">
        <f t="shared" si="1"/>
        <v>0</v>
      </c>
      <c r="Q494" s="182">
        <v>0</v>
      </c>
      <c r="R494" s="182">
        <f t="shared" si="2"/>
        <v>0</v>
      </c>
      <c r="S494" s="182">
        <v>0</v>
      </c>
      <c r="T494" s="183">
        <f t="shared" si="3"/>
        <v>0</v>
      </c>
      <c r="AR494" s="16" t="s">
        <v>125</v>
      </c>
      <c r="AT494" s="16" t="s">
        <v>172</v>
      </c>
      <c r="AU494" s="16" t="s">
        <v>83</v>
      </c>
      <c r="AY494" s="16" t="s">
        <v>169</v>
      </c>
      <c r="BE494" s="184">
        <f t="shared" si="4"/>
        <v>0</v>
      </c>
      <c r="BF494" s="184">
        <f t="shared" si="5"/>
        <v>0</v>
      </c>
      <c r="BG494" s="184">
        <f t="shared" si="6"/>
        <v>0</v>
      </c>
      <c r="BH494" s="184">
        <f t="shared" si="7"/>
        <v>0</v>
      </c>
      <c r="BI494" s="184">
        <f t="shared" si="8"/>
        <v>0</v>
      </c>
      <c r="BJ494" s="16" t="s">
        <v>81</v>
      </c>
      <c r="BK494" s="184">
        <f t="shared" si="9"/>
        <v>0</v>
      </c>
      <c r="BL494" s="16" t="s">
        <v>125</v>
      </c>
      <c r="BM494" s="16" t="s">
        <v>1015</v>
      </c>
    </row>
    <row r="495" spans="2:65" s="1" customFormat="1" ht="33.75" customHeight="1">
      <c r="B495" s="33"/>
      <c r="C495" s="173" t="s">
        <v>1016</v>
      </c>
      <c r="D495" s="173" t="s">
        <v>172</v>
      </c>
      <c r="E495" s="174" t="s">
        <v>1017</v>
      </c>
      <c r="F495" s="175" t="s">
        <v>1018</v>
      </c>
      <c r="G495" s="176" t="s">
        <v>444</v>
      </c>
      <c r="H495" s="177">
        <v>1</v>
      </c>
      <c r="I495" s="178"/>
      <c r="J495" s="179">
        <f t="shared" si="0"/>
        <v>0</v>
      </c>
      <c r="K495" s="175" t="s">
        <v>1</v>
      </c>
      <c r="L495" s="37"/>
      <c r="M495" s="180" t="s">
        <v>1</v>
      </c>
      <c r="N495" s="181" t="s">
        <v>44</v>
      </c>
      <c r="O495" s="59"/>
      <c r="P495" s="182">
        <f t="shared" si="1"/>
        <v>0</v>
      </c>
      <c r="Q495" s="182">
        <v>0</v>
      </c>
      <c r="R495" s="182">
        <f t="shared" si="2"/>
        <v>0</v>
      </c>
      <c r="S495" s="182">
        <v>0</v>
      </c>
      <c r="T495" s="183">
        <f t="shared" si="3"/>
        <v>0</v>
      </c>
      <c r="AR495" s="16" t="s">
        <v>125</v>
      </c>
      <c r="AT495" s="16" t="s">
        <v>172</v>
      </c>
      <c r="AU495" s="16" t="s">
        <v>83</v>
      </c>
      <c r="AY495" s="16" t="s">
        <v>169</v>
      </c>
      <c r="BE495" s="184">
        <f t="shared" si="4"/>
        <v>0</v>
      </c>
      <c r="BF495" s="184">
        <f t="shared" si="5"/>
        <v>0</v>
      </c>
      <c r="BG495" s="184">
        <f t="shared" si="6"/>
        <v>0</v>
      </c>
      <c r="BH495" s="184">
        <f t="shared" si="7"/>
        <v>0</v>
      </c>
      <c r="BI495" s="184">
        <f t="shared" si="8"/>
        <v>0</v>
      </c>
      <c r="BJ495" s="16" t="s">
        <v>81</v>
      </c>
      <c r="BK495" s="184">
        <f t="shared" si="9"/>
        <v>0</v>
      </c>
      <c r="BL495" s="16" t="s">
        <v>125</v>
      </c>
      <c r="BM495" s="16" t="s">
        <v>1019</v>
      </c>
    </row>
    <row r="496" spans="2:65" s="1" customFormat="1" ht="22.5" customHeight="1">
      <c r="B496" s="33"/>
      <c r="C496" s="173" t="s">
        <v>1020</v>
      </c>
      <c r="D496" s="173" t="s">
        <v>172</v>
      </c>
      <c r="E496" s="174" t="s">
        <v>1021</v>
      </c>
      <c r="F496" s="175" t="s">
        <v>1022</v>
      </c>
      <c r="G496" s="176" t="s">
        <v>444</v>
      </c>
      <c r="H496" s="177">
        <v>3</v>
      </c>
      <c r="I496" s="178"/>
      <c r="J496" s="179">
        <f t="shared" si="0"/>
        <v>0</v>
      </c>
      <c r="K496" s="175" t="s">
        <v>1</v>
      </c>
      <c r="L496" s="37"/>
      <c r="M496" s="180" t="s">
        <v>1</v>
      </c>
      <c r="N496" s="181" t="s">
        <v>44</v>
      </c>
      <c r="O496" s="59"/>
      <c r="P496" s="182">
        <f t="shared" si="1"/>
        <v>0</v>
      </c>
      <c r="Q496" s="182">
        <v>0</v>
      </c>
      <c r="R496" s="182">
        <f t="shared" si="2"/>
        <v>0</v>
      </c>
      <c r="S496" s="182">
        <v>0</v>
      </c>
      <c r="T496" s="183">
        <f t="shared" si="3"/>
        <v>0</v>
      </c>
      <c r="AR496" s="16" t="s">
        <v>125</v>
      </c>
      <c r="AT496" s="16" t="s">
        <v>172</v>
      </c>
      <c r="AU496" s="16" t="s">
        <v>83</v>
      </c>
      <c r="AY496" s="16" t="s">
        <v>169</v>
      </c>
      <c r="BE496" s="184">
        <f t="shared" si="4"/>
        <v>0</v>
      </c>
      <c r="BF496" s="184">
        <f t="shared" si="5"/>
        <v>0</v>
      </c>
      <c r="BG496" s="184">
        <f t="shared" si="6"/>
        <v>0</v>
      </c>
      <c r="BH496" s="184">
        <f t="shared" si="7"/>
        <v>0</v>
      </c>
      <c r="BI496" s="184">
        <f t="shared" si="8"/>
        <v>0</v>
      </c>
      <c r="BJ496" s="16" t="s">
        <v>81</v>
      </c>
      <c r="BK496" s="184">
        <f t="shared" si="9"/>
        <v>0</v>
      </c>
      <c r="BL496" s="16" t="s">
        <v>125</v>
      </c>
      <c r="BM496" s="16" t="s">
        <v>1023</v>
      </c>
    </row>
    <row r="497" spans="2:65" s="1" customFormat="1" ht="22.5" customHeight="1">
      <c r="B497" s="33"/>
      <c r="C497" s="173" t="s">
        <v>1024</v>
      </c>
      <c r="D497" s="173" t="s">
        <v>172</v>
      </c>
      <c r="E497" s="174" t="s">
        <v>1025</v>
      </c>
      <c r="F497" s="175" t="s">
        <v>1026</v>
      </c>
      <c r="G497" s="176" t="s">
        <v>444</v>
      </c>
      <c r="H497" s="177">
        <v>3</v>
      </c>
      <c r="I497" s="178"/>
      <c r="J497" s="179">
        <f t="shared" si="0"/>
        <v>0</v>
      </c>
      <c r="K497" s="175" t="s">
        <v>1</v>
      </c>
      <c r="L497" s="37"/>
      <c r="M497" s="180" t="s">
        <v>1</v>
      </c>
      <c r="N497" s="181" t="s">
        <v>44</v>
      </c>
      <c r="O497" s="59"/>
      <c r="P497" s="182">
        <f t="shared" si="1"/>
        <v>0</v>
      </c>
      <c r="Q497" s="182">
        <v>0</v>
      </c>
      <c r="R497" s="182">
        <f t="shared" si="2"/>
        <v>0</v>
      </c>
      <c r="S497" s="182">
        <v>0</v>
      </c>
      <c r="T497" s="183">
        <f t="shared" si="3"/>
        <v>0</v>
      </c>
      <c r="AR497" s="16" t="s">
        <v>125</v>
      </c>
      <c r="AT497" s="16" t="s">
        <v>172</v>
      </c>
      <c r="AU497" s="16" t="s">
        <v>83</v>
      </c>
      <c r="AY497" s="16" t="s">
        <v>169</v>
      </c>
      <c r="BE497" s="184">
        <f t="shared" si="4"/>
        <v>0</v>
      </c>
      <c r="BF497" s="184">
        <f t="shared" si="5"/>
        <v>0</v>
      </c>
      <c r="BG497" s="184">
        <f t="shared" si="6"/>
        <v>0</v>
      </c>
      <c r="BH497" s="184">
        <f t="shared" si="7"/>
        <v>0</v>
      </c>
      <c r="BI497" s="184">
        <f t="shared" si="8"/>
        <v>0</v>
      </c>
      <c r="BJ497" s="16" t="s">
        <v>81</v>
      </c>
      <c r="BK497" s="184">
        <f t="shared" si="9"/>
        <v>0</v>
      </c>
      <c r="BL497" s="16" t="s">
        <v>125</v>
      </c>
      <c r="BM497" s="16" t="s">
        <v>1027</v>
      </c>
    </row>
    <row r="498" spans="2:65" s="1" customFormat="1" ht="16.5" customHeight="1">
      <c r="B498" s="33"/>
      <c r="C498" s="173" t="s">
        <v>1028</v>
      </c>
      <c r="D498" s="173" t="s">
        <v>172</v>
      </c>
      <c r="E498" s="174" t="s">
        <v>1029</v>
      </c>
      <c r="F498" s="175" t="s">
        <v>1030</v>
      </c>
      <c r="G498" s="176" t="s">
        <v>444</v>
      </c>
      <c r="H498" s="177">
        <v>2</v>
      </c>
      <c r="I498" s="178"/>
      <c r="J498" s="179">
        <f t="shared" si="0"/>
        <v>0</v>
      </c>
      <c r="K498" s="175" t="s">
        <v>176</v>
      </c>
      <c r="L498" s="37"/>
      <c r="M498" s="180" t="s">
        <v>1</v>
      </c>
      <c r="N498" s="181" t="s">
        <v>44</v>
      </c>
      <c r="O498" s="59"/>
      <c r="P498" s="182">
        <f t="shared" si="1"/>
        <v>0</v>
      </c>
      <c r="Q498" s="182">
        <v>0</v>
      </c>
      <c r="R498" s="182">
        <f t="shared" si="2"/>
        <v>0</v>
      </c>
      <c r="S498" s="182">
        <v>4.4999999999999999E-4</v>
      </c>
      <c r="T498" s="183">
        <f t="shared" si="3"/>
        <v>8.9999999999999998E-4</v>
      </c>
      <c r="AR498" s="16" t="s">
        <v>125</v>
      </c>
      <c r="AT498" s="16" t="s">
        <v>172</v>
      </c>
      <c r="AU498" s="16" t="s">
        <v>83</v>
      </c>
      <c r="AY498" s="16" t="s">
        <v>169</v>
      </c>
      <c r="BE498" s="184">
        <f t="shared" si="4"/>
        <v>0</v>
      </c>
      <c r="BF498" s="184">
        <f t="shared" si="5"/>
        <v>0</v>
      </c>
      <c r="BG498" s="184">
        <f t="shared" si="6"/>
        <v>0</v>
      </c>
      <c r="BH498" s="184">
        <f t="shared" si="7"/>
        <v>0</v>
      </c>
      <c r="BI498" s="184">
        <f t="shared" si="8"/>
        <v>0</v>
      </c>
      <c r="BJ498" s="16" t="s">
        <v>81</v>
      </c>
      <c r="BK498" s="184">
        <f t="shared" si="9"/>
        <v>0</v>
      </c>
      <c r="BL498" s="16" t="s">
        <v>125</v>
      </c>
      <c r="BM498" s="16" t="s">
        <v>1031</v>
      </c>
    </row>
    <row r="499" spans="2:65" s="1" customFormat="1" ht="16.5" customHeight="1">
      <c r="B499" s="33"/>
      <c r="C499" s="173" t="s">
        <v>1032</v>
      </c>
      <c r="D499" s="173" t="s">
        <v>172</v>
      </c>
      <c r="E499" s="174" t="s">
        <v>1033</v>
      </c>
      <c r="F499" s="175" t="s">
        <v>1034</v>
      </c>
      <c r="G499" s="176" t="s">
        <v>444</v>
      </c>
      <c r="H499" s="177">
        <v>1</v>
      </c>
      <c r="I499" s="178"/>
      <c r="J499" s="179">
        <f t="shared" si="0"/>
        <v>0</v>
      </c>
      <c r="K499" s="175" t="s">
        <v>176</v>
      </c>
      <c r="L499" s="37"/>
      <c r="M499" s="180" t="s">
        <v>1</v>
      </c>
      <c r="N499" s="181" t="s">
        <v>44</v>
      </c>
      <c r="O499" s="59"/>
      <c r="P499" s="182">
        <f t="shared" si="1"/>
        <v>0</v>
      </c>
      <c r="Q499" s="182">
        <v>0</v>
      </c>
      <c r="R499" s="182">
        <f t="shared" si="2"/>
        <v>0</v>
      </c>
      <c r="S499" s="182">
        <v>0</v>
      </c>
      <c r="T499" s="183">
        <f t="shared" si="3"/>
        <v>0</v>
      </c>
      <c r="AR499" s="16" t="s">
        <v>125</v>
      </c>
      <c r="AT499" s="16" t="s">
        <v>172</v>
      </c>
      <c r="AU499" s="16" t="s">
        <v>83</v>
      </c>
      <c r="AY499" s="16" t="s">
        <v>169</v>
      </c>
      <c r="BE499" s="184">
        <f t="shared" si="4"/>
        <v>0</v>
      </c>
      <c r="BF499" s="184">
        <f t="shared" si="5"/>
        <v>0</v>
      </c>
      <c r="BG499" s="184">
        <f t="shared" si="6"/>
        <v>0</v>
      </c>
      <c r="BH499" s="184">
        <f t="shared" si="7"/>
        <v>0</v>
      </c>
      <c r="BI499" s="184">
        <f t="shared" si="8"/>
        <v>0</v>
      </c>
      <c r="BJ499" s="16" t="s">
        <v>81</v>
      </c>
      <c r="BK499" s="184">
        <f t="shared" si="9"/>
        <v>0</v>
      </c>
      <c r="BL499" s="16" t="s">
        <v>125</v>
      </c>
      <c r="BM499" s="16" t="s">
        <v>1035</v>
      </c>
    </row>
    <row r="500" spans="2:65" s="1" customFormat="1" ht="16.5" customHeight="1">
      <c r="B500" s="33"/>
      <c r="C500" s="239" t="s">
        <v>1036</v>
      </c>
      <c r="D500" s="239" t="s">
        <v>447</v>
      </c>
      <c r="E500" s="240" t="s">
        <v>1037</v>
      </c>
      <c r="F500" s="241" t="s">
        <v>1038</v>
      </c>
      <c r="G500" s="242" t="s">
        <v>444</v>
      </c>
      <c r="H500" s="243">
        <v>1</v>
      </c>
      <c r="I500" s="244"/>
      <c r="J500" s="245">
        <f t="shared" si="0"/>
        <v>0</v>
      </c>
      <c r="K500" s="241" t="s">
        <v>176</v>
      </c>
      <c r="L500" s="246"/>
      <c r="M500" s="247" t="s">
        <v>1</v>
      </c>
      <c r="N500" s="248" t="s">
        <v>44</v>
      </c>
      <c r="O500" s="59"/>
      <c r="P500" s="182">
        <f t="shared" si="1"/>
        <v>0</v>
      </c>
      <c r="Q500" s="182">
        <v>2.0799999999999998E-3</v>
      </c>
      <c r="R500" s="182">
        <f t="shared" si="2"/>
        <v>2.0799999999999998E-3</v>
      </c>
      <c r="S500" s="182">
        <v>0</v>
      </c>
      <c r="T500" s="183">
        <f t="shared" si="3"/>
        <v>0</v>
      </c>
      <c r="AR500" s="16" t="s">
        <v>435</v>
      </c>
      <c r="AT500" s="16" t="s">
        <v>447</v>
      </c>
      <c r="AU500" s="16" t="s">
        <v>83</v>
      </c>
      <c r="AY500" s="16" t="s">
        <v>169</v>
      </c>
      <c r="BE500" s="184">
        <f t="shared" si="4"/>
        <v>0</v>
      </c>
      <c r="BF500" s="184">
        <f t="shared" si="5"/>
        <v>0</v>
      </c>
      <c r="BG500" s="184">
        <f t="shared" si="6"/>
        <v>0</v>
      </c>
      <c r="BH500" s="184">
        <f t="shared" si="7"/>
        <v>0</v>
      </c>
      <c r="BI500" s="184">
        <f t="shared" si="8"/>
        <v>0</v>
      </c>
      <c r="BJ500" s="16" t="s">
        <v>81</v>
      </c>
      <c r="BK500" s="184">
        <f t="shared" si="9"/>
        <v>0</v>
      </c>
      <c r="BL500" s="16" t="s">
        <v>125</v>
      </c>
      <c r="BM500" s="16" t="s">
        <v>1039</v>
      </c>
    </row>
    <row r="501" spans="2:65" s="1" customFormat="1" ht="16.5" customHeight="1">
      <c r="B501" s="33"/>
      <c r="C501" s="173" t="s">
        <v>1040</v>
      </c>
      <c r="D501" s="173" t="s">
        <v>172</v>
      </c>
      <c r="E501" s="174" t="s">
        <v>1041</v>
      </c>
      <c r="F501" s="175" t="s">
        <v>1042</v>
      </c>
      <c r="G501" s="176" t="s">
        <v>546</v>
      </c>
      <c r="H501" s="249"/>
      <c r="I501" s="178"/>
      <c r="J501" s="179">
        <f t="shared" si="0"/>
        <v>0</v>
      </c>
      <c r="K501" s="175" t="s">
        <v>176</v>
      </c>
      <c r="L501" s="37"/>
      <c r="M501" s="180" t="s">
        <v>1</v>
      </c>
      <c r="N501" s="181" t="s">
        <v>44</v>
      </c>
      <c r="O501" s="59"/>
      <c r="P501" s="182">
        <f t="shared" si="1"/>
        <v>0</v>
      </c>
      <c r="Q501" s="182">
        <v>0</v>
      </c>
      <c r="R501" s="182">
        <f t="shared" si="2"/>
        <v>0</v>
      </c>
      <c r="S501" s="182">
        <v>0</v>
      </c>
      <c r="T501" s="183">
        <f t="shared" si="3"/>
        <v>0</v>
      </c>
      <c r="AR501" s="16" t="s">
        <v>125</v>
      </c>
      <c r="AT501" s="16" t="s">
        <v>172</v>
      </c>
      <c r="AU501" s="16" t="s">
        <v>83</v>
      </c>
      <c r="AY501" s="16" t="s">
        <v>169</v>
      </c>
      <c r="BE501" s="184">
        <f t="shared" si="4"/>
        <v>0</v>
      </c>
      <c r="BF501" s="184">
        <f t="shared" si="5"/>
        <v>0</v>
      </c>
      <c r="BG501" s="184">
        <f t="shared" si="6"/>
        <v>0</v>
      </c>
      <c r="BH501" s="184">
        <f t="shared" si="7"/>
        <v>0</v>
      </c>
      <c r="BI501" s="184">
        <f t="shared" si="8"/>
        <v>0</v>
      </c>
      <c r="BJ501" s="16" t="s">
        <v>81</v>
      </c>
      <c r="BK501" s="184">
        <f t="shared" si="9"/>
        <v>0</v>
      </c>
      <c r="BL501" s="16" t="s">
        <v>125</v>
      </c>
      <c r="BM501" s="16" t="s">
        <v>1043</v>
      </c>
    </row>
    <row r="502" spans="2:65" s="10" customFormat="1" ht="22.9" customHeight="1">
      <c r="B502" s="157"/>
      <c r="C502" s="158"/>
      <c r="D502" s="159" t="s">
        <v>72</v>
      </c>
      <c r="E502" s="171" t="s">
        <v>1044</v>
      </c>
      <c r="F502" s="171" t="s">
        <v>1045</v>
      </c>
      <c r="G502" s="158"/>
      <c r="H502" s="158"/>
      <c r="I502" s="161"/>
      <c r="J502" s="172">
        <f>BK502</f>
        <v>0</v>
      </c>
      <c r="K502" s="158"/>
      <c r="L502" s="163"/>
      <c r="M502" s="164"/>
      <c r="N502" s="165"/>
      <c r="O502" s="165"/>
      <c r="P502" s="166">
        <f>SUM(P503:P506)</f>
        <v>0</v>
      </c>
      <c r="Q502" s="165"/>
      <c r="R502" s="166">
        <f>SUM(R503:R506)</f>
        <v>9.7199999999999995E-3</v>
      </c>
      <c r="S502" s="165"/>
      <c r="T502" s="167">
        <f>SUM(T503:T506)</f>
        <v>0</v>
      </c>
      <c r="AR502" s="168" t="s">
        <v>83</v>
      </c>
      <c r="AT502" s="169" t="s">
        <v>72</v>
      </c>
      <c r="AU502" s="169" t="s">
        <v>81</v>
      </c>
      <c r="AY502" s="168" t="s">
        <v>169</v>
      </c>
      <c r="BK502" s="170">
        <f>SUM(BK503:BK506)</f>
        <v>0</v>
      </c>
    </row>
    <row r="503" spans="2:65" s="1" customFormat="1" ht="22.5" customHeight="1">
      <c r="B503" s="33"/>
      <c r="C503" s="173" t="s">
        <v>1046</v>
      </c>
      <c r="D503" s="173" t="s">
        <v>172</v>
      </c>
      <c r="E503" s="174" t="s">
        <v>1047</v>
      </c>
      <c r="F503" s="175" t="s">
        <v>1048</v>
      </c>
      <c r="G503" s="176" t="s">
        <v>444</v>
      </c>
      <c r="H503" s="177">
        <v>2</v>
      </c>
      <c r="I503" s="178"/>
      <c r="J503" s="179">
        <f>ROUND(I503*H503,2)</f>
        <v>0</v>
      </c>
      <c r="K503" s="175" t="s">
        <v>1</v>
      </c>
      <c r="L503" s="37"/>
      <c r="M503" s="180" t="s">
        <v>1</v>
      </c>
      <c r="N503" s="181" t="s">
        <v>44</v>
      </c>
      <c r="O503" s="59"/>
      <c r="P503" s="182">
        <f>O503*H503</f>
        <v>0</v>
      </c>
      <c r="Q503" s="182">
        <v>1.4999999999999999E-4</v>
      </c>
      <c r="R503" s="182">
        <f>Q503*H503</f>
        <v>2.9999999999999997E-4</v>
      </c>
      <c r="S503" s="182">
        <v>0</v>
      </c>
      <c r="T503" s="183">
        <f>S503*H503</f>
        <v>0</v>
      </c>
      <c r="AR503" s="16" t="s">
        <v>125</v>
      </c>
      <c r="AT503" s="16" t="s">
        <v>172</v>
      </c>
      <c r="AU503" s="16" t="s">
        <v>83</v>
      </c>
      <c r="AY503" s="16" t="s">
        <v>169</v>
      </c>
      <c r="BE503" s="184">
        <f>IF(N503="základní",J503,0)</f>
        <v>0</v>
      </c>
      <c r="BF503" s="184">
        <f>IF(N503="snížená",J503,0)</f>
        <v>0</v>
      </c>
      <c r="BG503" s="184">
        <f>IF(N503="zákl. přenesená",J503,0)</f>
        <v>0</v>
      </c>
      <c r="BH503" s="184">
        <f>IF(N503="sníž. přenesená",J503,0)</f>
        <v>0</v>
      </c>
      <c r="BI503" s="184">
        <f>IF(N503="nulová",J503,0)</f>
        <v>0</v>
      </c>
      <c r="BJ503" s="16" t="s">
        <v>81</v>
      </c>
      <c r="BK503" s="184">
        <f>ROUND(I503*H503,2)</f>
        <v>0</v>
      </c>
      <c r="BL503" s="16" t="s">
        <v>125</v>
      </c>
      <c r="BM503" s="16" t="s">
        <v>1049</v>
      </c>
    </row>
    <row r="504" spans="2:65" s="1" customFormat="1" ht="22.5" customHeight="1">
      <c r="B504" s="33"/>
      <c r="C504" s="173" t="s">
        <v>1050</v>
      </c>
      <c r="D504" s="173" t="s">
        <v>172</v>
      </c>
      <c r="E504" s="174" t="s">
        <v>1051</v>
      </c>
      <c r="F504" s="175" t="s">
        <v>1052</v>
      </c>
      <c r="G504" s="176" t="s">
        <v>301</v>
      </c>
      <c r="H504" s="177">
        <v>60.8</v>
      </c>
      <c r="I504" s="178"/>
      <c r="J504" s="179">
        <f>ROUND(I504*H504,2)</f>
        <v>0</v>
      </c>
      <c r="K504" s="175" t="s">
        <v>1</v>
      </c>
      <c r="L504" s="37"/>
      <c r="M504" s="180" t="s">
        <v>1</v>
      </c>
      <c r="N504" s="181" t="s">
        <v>44</v>
      </c>
      <c r="O504" s="59"/>
      <c r="P504" s="182">
        <f>O504*H504</f>
        <v>0</v>
      </c>
      <c r="Q504" s="182">
        <v>1.4999999999999999E-4</v>
      </c>
      <c r="R504" s="182">
        <f>Q504*H504</f>
        <v>9.1199999999999996E-3</v>
      </c>
      <c r="S504" s="182">
        <v>0</v>
      </c>
      <c r="T504" s="183">
        <f>S504*H504</f>
        <v>0</v>
      </c>
      <c r="AR504" s="16" t="s">
        <v>125</v>
      </c>
      <c r="AT504" s="16" t="s">
        <v>172</v>
      </c>
      <c r="AU504" s="16" t="s">
        <v>83</v>
      </c>
      <c r="AY504" s="16" t="s">
        <v>169</v>
      </c>
      <c r="BE504" s="184">
        <f>IF(N504="základní",J504,0)</f>
        <v>0</v>
      </c>
      <c r="BF504" s="184">
        <f>IF(N504="snížená",J504,0)</f>
        <v>0</v>
      </c>
      <c r="BG504" s="184">
        <f>IF(N504="zákl. přenesená",J504,0)</f>
        <v>0</v>
      </c>
      <c r="BH504" s="184">
        <f>IF(N504="sníž. přenesená",J504,0)</f>
        <v>0</v>
      </c>
      <c r="BI504" s="184">
        <f>IF(N504="nulová",J504,0)</f>
        <v>0</v>
      </c>
      <c r="BJ504" s="16" t="s">
        <v>81</v>
      </c>
      <c r="BK504" s="184">
        <f>ROUND(I504*H504,2)</f>
        <v>0</v>
      </c>
      <c r="BL504" s="16" t="s">
        <v>125</v>
      </c>
      <c r="BM504" s="16" t="s">
        <v>1053</v>
      </c>
    </row>
    <row r="505" spans="2:65" s="1" customFormat="1" ht="22.5" customHeight="1">
      <c r="B505" s="33"/>
      <c r="C505" s="173" t="s">
        <v>1054</v>
      </c>
      <c r="D505" s="173" t="s">
        <v>172</v>
      </c>
      <c r="E505" s="174" t="s">
        <v>1055</v>
      </c>
      <c r="F505" s="175" t="s">
        <v>1056</v>
      </c>
      <c r="G505" s="176" t="s">
        <v>444</v>
      </c>
      <c r="H505" s="177">
        <v>2</v>
      </c>
      <c r="I505" s="178"/>
      <c r="J505" s="179">
        <f>ROUND(I505*H505,2)</f>
        <v>0</v>
      </c>
      <c r="K505" s="175" t="s">
        <v>1</v>
      </c>
      <c r="L505" s="37"/>
      <c r="M505" s="180" t="s">
        <v>1</v>
      </c>
      <c r="N505" s="181" t="s">
        <v>44</v>
      </c>
      <c r="O505" s="59"/>
      <c r="P505" s="182">
        <f>O505*H505</f>
        <v>0</v>
      </c>
      <c r="Q505" s="182">
        <v>1.4999999999999999E-4</v>
      </c>
      <c r="R505" s="182">
        <f>Q505*H505</f>
        <v>2.9999999999999997E-4</v>
      </c>
      <c r="S505" s="182">
        <v>0</v>
      </c>
      <c r="T505" s="183">
        <f>S505*H505</f>
        <v>0</v>
      </c>
      <c r="AR505" s="16" t="s">
        <v>125</v>
      </c>
      <c r="AT505" s="16" t="s">
        <v>172</v>
      </c>
      <c r="AU505" s="16" t="s">
        <v>83</v>
      </c>
      <c r="AY505" s="16" t="s">
        <v>169</v>
      </c>
      <c r="BE505" s="184">
        <f>IF(N505="základní",J505,0)</f>
        <v>0</v>
      </c>
      <c r="BF505" s="184">
        <f>IF(N505="snížená",J505,0)</f>
        <v>0</v>
      </c>
      <c r="BG505" s="184">
        <f>IF(N505="zákl. přenesená",J505,0)</f>
        <v>0</v>
      </c>
      <c r="BH505" s="184">
        <f>IF(N505="sníž. přenesená",J505,0)</f>
        <v>0</v>
      </c>
      <c r="BI505" s="184">
        <f>IF(N505="nulová",J505,0)</f>
        <v>0</v>
      </c>
      <c r="BJ505" s="16" t="s">
        <v>81</v>
      </c>
      <c r="BK505" s="184">
        <f>ROUND(I505*H505,2)</f>
        <v>0</v>
      </c>
      <c r="BL505" s="16" t="s">
        <v>125</v>
      </c>
      <c r="BM505" s="16" t="s">
        <v>1057</v>
      </c>
    </row>
    <row r="506" spans="2:65" s="1" customFormat="1" ht="16.5" customHeight="1">
      <c r="B506" s="33"/>
      <c r="C506" s="173" t="s">
        <v>1058</v>
      </c>
      <c r="D506" s="173" t="s">
        <v>172</v>
      </c>
      <c r="E506" s="174" t="s">
        <v>1059</v>
      </c>
      <c r="F506" s="175" t="s">
        <v>1060</v>
      </c>
      <c r="G506" s="176" t="s">
        <v>546</v>
      </c>
      <c r="H506" s="249"/>
      <c r="I506" s="178"/>
      <c r="J506" s="179">
        <f>ROUND(I506*H506,2)</f>
        <v>0</v>
      </c>
      <c r="K506" s="175" t="s">
        <v>176</v>
      </c>
      <c r="L506" s="37"/>
      <c r="M506" s="180" t="s">
        <v>1</v>
      </c>
      <c r="N506" s="181" t="s">
        <v>44</v>
      </c>
      <c r="O506" s="59"/>
      <c r="P506" s="182">
        <f>O506*H506</f>
        <v>0</v>
      </c>
      <c r="Q506" s="182">
        <v>0</v>
      </c>
      <c r="R506" s="182">
        <f>Q506*H506</f>
        <v>0</v>
      </c>
      <c r="S506" s="182">
        <v>0</v>
      </c>
      <c r="T506" s="183">
        <f>S506*H506</f>
        <v>0</v>
      </c>
      <c r="AR506" s="16" t="s">
        <v>125</v>
      </c>
      <c r="AT506" s="16" t="s">
        <v>172</v>
      </c>
      <c r="AU506" s="16" t="s">
        <v>83</v>
      </c>
      <c r="AY506" s="16" t="s">
        <v>169</v>
      </c>
      <c r="BE506" s="184">
        <f>IF(N506="základní",J506,0)</f>
        <v>0</v>
      </c>
      <c r="BF506" s="184">
        <f>IF(N506="snížená",J506,0)</f>
        <v>0</v>
      </c>
      <c r="BG506" s="184">
        <f>IF(N506="zákl. přenesená",J506,0)</f>
        <v>0</v>
      </c>
      <c r="BH506" s="184">
        <f>IF(N506="sníž. přenesená",J506,0)</f>
        <v>0</v>
      </c>
      <c r="BI506" s="184">
        <f>IF(N506="nulová",J506,0)</f>
        <v>0</v>
      </c>
      <c r="BJ506" s="16" t="s">
        <v>81</v>
      </c>
      <c r="BK506" s="184">
        <f>ROUND(I506*H506,2)</f>
        <v>0</v>
      </c>
      <c r="BL506" s="16" t="s">
        <v>125</v>
      </c>
      <c r="BM506" s="16" t="s">
        <v>1061</v>
      </c>
    </row>
    <row r="507" spans="2:65" s="10" customFormat="1" ht="22.9" customHeight="1">
      <c r="B507" s="157"/>
      <c r="C507" s="158"/>
      <c r="D507" s="159" t="s">
        <v>72</v>
      </c>
      <c r="E507" s="171" t="s">
        <v>1062</v>
      </c>
      <c r="F507" s="171" t="s">
        <v>1063</v>
      </c>
      <c r="G507" s="158"/>
      <c r="H507" s="158"/>
      <c r="I507" s="161"/>
      <c r="J507" s="172">
        <f>BK507</f>
        <v>0</v>
      </c>
      <c r="K507" s="158"/>
      <c r="L507" s="163"/>
      <c r="M507" s="164"/>
      <c r="N507" s="165"/>
      <c r="O507" s="165"/>
      <c r="P507" s="166">
        <f>SUM(P508:P521)</f>
        <v>0</v>
      </c>
      <c r="Q507" s="165"/>
      <c r="R507" s="166">
        <f>SUM(R508:R521)</f>
        <v>0.81955200000000006</v>
      </c>
      <c r="S507" s="165"/>
      <c r="T507" s="167">
        <f>SUM(T508:T521)</f>
        <v>0</v>
      </c>
      <c r="AR507" s="168" t="s">
        <v>83</v>
      </c>
      <c r="AT507" s="169" t="s">
        <v>72</v>
      </c>
      <c r="AU507" s="169" t="s">
        <v>81</v>
      </c>
      <c r="AY507" s="168" t="s">
        <v>169</v>
      </c>
      <c r="BK507" s="170">
        <f>SUM(BK508:BK521)</f>
        <v>0</v>
      </c>
    </row>
    <row r="508" spans="2:65" s="1" customFormat="1" ht="16.5" customHeight="1">
      <c r="B508" s="33"/>
      <c r="C508" s="173" t="s">
        <v>1064</v>
      </c>
      <c r="D508" s="173" t="s">
        <v>172</v>
      </c>
      <c r="E508" s="174" t="s">
        <v>1065</v>
      </c>
      <c r="F508" s="175" t="s">
        <v>1066</v>
      </c>
      <c r="G508" s="176" t="s">
        <v>198</v>
      </c>
      <c r="H508" s="177">
        <v>72.84</v>
      </c>
      <c r="I508" s="178"/>
      <c r="J508" s="179">
        <f>ROUND(I508*H508,2)</f>
        <v>0</v>
      </c>
      <c r="K508" s="175" t="s">
        <v>1</v>
      </c>
      <c r="L508" s="37"/>
      <c r="M508" s="180" t="s">
        <v>1</v>
      </c>
      <c r="N508" s="181" t="s">
        <v>44</v>
      </c>
      <c r="O508" s="59"/>
      <c r="P508" s="182">
        <f>O508*H508</f>
        <v>0</v>
      </c>
      <c r="Q508" s="182">
        <v>4.7999999999999996E-3</v>
      </c>
      <c r="R508" s="182">
        <f>Q508*H508</f>
        <v>0.349632</v>
      </c>
      <c r="S508" s="182">
        <v>0</v>
      </c>
      <c r="T508" s="183">
        <f>S508*H508</f>
        <v>0</v>
      </c>
      <c r="AR508" s="16" t="s">
        <v>125</v>
      </c>
      <c r="AT508" s="16" t="s">
        <v>172</v>
      </c>
      <c r="AU508" s="16" t="s">
        <v>83</v>
      </c>
      <c r="AY508" s="16" t="s">
        <v>169</v>
      </c>
      <c r="BE508" s="184">
        <f>IF(N508="základní",J508,0)</f>
        <v>0</v>
      </c>
      <c r="BF508" s="184">
        <f>IF(N508="snížená",J508,0)</f>
        <v>0</v>
      </c>
      <c r="BG508" s="184">
        <f>IF(N508="zákl. přenesená",J508,0)</f>
        <v>0</v>
      </c>
      <c r="BH508" s="184">
        <f>IF(N508="sníž. přenesená",J508,0)</f>
        <v>0</v>
      </c>
      <c r="BI508" s="184">
        <f>IF(N508="nulová",J508,0)</f>
        <v>0</v>
      </c>
      <c r="BJ508" s="16" t="s">
        <v>81</v>
      </c>
      <c r="BK508" s="184">
        <f>ROUND(I508*H508,2)</f>
        <v>0</v>
      </c>
      <c r="BL508" s="16" t="s">
        <v>125</v>
      </c>
      <c r="BM508" s="16" t="s">
        <v>1067</v>
      </c>
    </row>
    <row r="509" spans="2:65" s="11" customFormat="1" ht="11.25">
      <c r="B509" s="190"/>
      <c r="C509" s="191"/>
      <c r="D509" s="185" t="s">
        <v>201</v>
      </c>
      <c r="E509" s="192" t="s">
        <v>241</v>
      </c>
      <c r="F509" s="193" t="s">
        <v>588</v>
      </c>
      <c r="G509" s="191"/>
      <c r="H509" s="194">
        <v>63.32</v>
      </c>
      <c r="I509" s="195"/>
      <c r="J509" s="191"/>
      <c r="K509" s="191"/>
      <c r="L509" s="196"/>
      <c r="M509" s="197"/>
      <c r="N509" s="198"/>
      <c r="O509" s="198"/>
      <c r="P509" s="198"/>
      <c r="Q509" s="198"/>
      <c r="R509" s="198"/>
      <c r="S509" s="198"/>
      <c r="T509" s="199"/>
      <c r="AT509" s="200" t="s">
        <v>201</v>
      </c>
      <c r="AU509" s="200" t="s">
        <v>83</v>
      </c>
      <c r="AV509" s="11" t="s">
        <v>83</v>
      </c>
      <c r="AW509" s="11" t="s">
        <v>34</v>
      </c>
      <c r="AX509" s="11" t="s">
        <v>73</v>
      </c>
      <c r="AY509" s="200" t="s">
        <v>169</v>
      </c>
    </row>
    <row r="510" spans="2:65" s="11" customFormat="1" ht="11.25">
      <c r="B510" s="190"/>
      <c r="C510" s="191"/>
      <c r="D510" s="185" t="s">
        <v>201</v>
      </c>
      <c r="E510" s="192" t="s">
        <v>243</v>
      </c>
      <c r="F510" s="193" t="s">
        <v>589</v>
      </c>
      <c r="G510" s="191"/>
      <c r="H510" s="194">
        <v>9.52</v>
      </c>
      <c r="I510" s="195"/>
      <c r="J510" s="191"/>
      <c r="K510" s="191"/>
      <c r="L510" s="196"/>
      <c r="M510" s="197"/>
      <c r="N510" s="198"/>
      <c r="O510" s="198"/>
      <c r="P510" s="198"/>
      <c r="Q510" s="198"/>
      <c r="R510" s="198"/>
      <c r="S510" s="198"/>
      <c r="T510" s="199"/>
      <c r="AT510" s="200" t="s">
        <v>201</v>
      </c>
      <c r="AU510" s="200" t="s">
        <v>83</v>
      </c>
      <c r="AV510" s="11" t="s">
        <v>83</v>
      </c>
      <c r="AW510" s="11" t="s">
        <v>34</v>
      </c>
      <c r="AX510" s="11" t="s">
        <v>73</v>
      </c>
      <c r="AY510" s="200" t="s">
        <v>169</v>
      </c>
    </row>
    <row r="511" spans="2:65" s="12" customFormat="1" ht="11.25">
      <c r="B511" s="201"/>
      <c r="C511" s="202"/>
      <c r="D511" s="185" t="s">
        <v>201</v>
      </c>
      <c r="E511" s="203" t="s">
        <v>1</v>
      </c>
      <c r="F511" s="204" t="s">
        <v>212</v>
      </c>
      <c r="G511" s="202"/>
      <c r="H511" s="205">
        <v>72.84</v>
      </c>
      <c r="I511" s="206"/>
      <c r="J511" s="202"/>
      <c r="K511" s="202"/>
      <c r="L511" s="207"/>
      <c r="M511" s="208"/>
      <c r="N511" s="209"/>
      <c r="O511" s="209"/>
      <c r="P511" s="209"/>
      <c r="Q511" s="209"/>
      <c r="R511" s="209"/>
      <c r="S511" s="209"/>
      <c r="T511" s="210"/>
      <c r="AT511" s="211" t="s">
        <v>201</v>
      </c>
      <c r="AU511" s="211" t="s">
        <v>83</v>
      </c>
      <c r="AV511" s="12" t="s">
        <v>199</v>
      </c>
      <c r="AW511" s="12" t="s">
        <v>34</v>
      </c>
      <c r="AX511" s="12" t="s">
        <v>81</v>
      </c>
      <c r="AY511" s="211" t="s">
        <v>169</v>
      </c>
    </row>
    <row r="512" spans="2:65" s="1" customFormat="1" ht="16.5" customHeight="1">
      <c r="B512" s="33"/>
      <c r="C512" s="173" t="s">
        <v>1068</v>
      </c>
      <c r="D512" s="173" t="s">
        <v>172</v>
      </c>
      <c r="E512" s="174" t="s">
        <v>1069</v>
      </c>
      <c r="F512" s="175" t="s">
        <v>1070</v>
      </c>
      <c r="G512" s="176" t="s">
        <v>301</v>
      </c>
      <c r="H512" s="177">
        <v>97.9</v>
      </c>
      <c r="I512" s="178"/>
      <c r="J512" s="179">
        <f>ROUND(I512*H512,2)</f>
        <v>0</v>
      </c>
      <c r="K512" s="175" t="s">
        <v>1</v>
      </c>
      <c r="L512" s="37"/>
      <c r="M512" s="180" t="s">
        <v>1</v>
      </c>
      <c r="N512" s="181" t="s">
        <v>44</v>
      </c>
      <c r="O512" s="59"/>
      <c r="P512" s="182">
        <f>O512*H512</f>
        <v>0</v>
      </c>
      <c r="Q512" s="182">
        <v>4.7999999999999996E-3</v>
      </c>
      <c r="R512" s="182">
        <f>Q512*H512</f>
        <v>0.46992</v>
      </c>
      <c r="S512" s="182">
        <v>0</v>
      </c>
      <c r="T512" s="183">
        <f>S512*H512</f>
        <v>0</v>
      </c>
      <c r="AR512" s="16" t="s">
        <v>125</v>
      </c>
      <c r="AT512" s="16" t="s">
        <v>172</v>
      </c>
      <c r="AU512" s="16" t="s">
        <v>83</v>
      </c>
      <c r="AY512" s="16" t="s">
        <v>169</v>
      </c>
      <c r="BE512" s="184">
        <f>IF(N512="základní",J512,0)</f>
        <v>0</v>
      </c>
      <c r="BF512" s="184">
        <f>IF(N512="snížená",J512,0)</f>
        <v>0</v>
      </c>
      <c r="BG512" s="184">
        <f>IF(N512="zákl. přenesená",J512,0)</f>
        <v>0</v>
      </c>
      <c r="BH512" s="184">
        <f>IF(N512="sníž. přenesená",J512,0)</f>
        <v>0</v>
      </c>
      <c r="BI512" s="184">
        <f>IF(N512="nulová",J512,0)</f>
        <v>0</v>
      </c>
      <c r="BJ512" s="16" t="s">
        <v>81</v>
      </c>
      <c r="BK512" s="184">
        <f>ROUND(I512*H512,2)</f>
        <v>0</v>
      </c>
      <c r="BL512" s="16" t="s">
        <v>125</v>
      </c>
      <c r="BM512" s="16" t="s">
        <v>1071</v>
      </c>
    </row>
    <row r="513" spans="2:65" s="11" customFormat="1" ht="11.25">
      <c r="B513" s="190"/>
      <c r="C513" s="191"/>
      <c r="D513" s="185" t="s">
        <v>201</v>
      </c>
      <c r="E513" s="192" t="s">
        <v>1</v>
      </c>
      <c r="F513" s="193" t="s">
        <v>1072</v>
      </c>
      <c r="G513" s="191"/>
      <c r="H513" s="194">
        <v>4.5999999999999996</v>
      </c>
      <c r="I513" s="195"/>
      <c r="J513" s="191"/>
      <c r="K513" s="191"/>
      <c r="L513" s="196"/>
      <c r="M513" s="197"/>
      <c r="N513" s="198"/>
      <c r="O513" s="198"/>
      <c r="P513" s="198"/>
      <c r="Q513" s="198"/>
      <c r="R513" s="198"/>
      <c r="S513" s="198"/>
      <c r="T513" s="199"/>
      <c r="AT513" s="200" t="s">
        <v>201</v>
      </c>
      <c r="AU513" s="200" t="s">
        <v>83</v>
      </c>
      <c r="AV513" s="11" t="s">
        <v>83</v>
      </c>
      <c r="AW513" s="11" t="s">
        <v>34</v>
      </c>
      <c r="AX513" s="11" t="s">
        <v>73</v>
      </c>
      <c r="AY513" s="200" t="s">
        <v>169</v>
      </c>
    </row>
    <row r="514" spans="2:65" s="11" customFormat="1" ht="11.25">
      <c r="B514" s="190"/>
      <c r="C514" s="191"/>
      <c r="D514" s="185" t="s">
        <v>201</v>
      </c>
      <c r="E514" s="192" t="s">
        <v>1</v>
      </c>
      <c r="F514" s="193" t="s">
        <v>1073</v>
      </c>
      <c r="G514" s="191"/>
      <c r="H514" s="194">
        <v>15.3</v>
      </c>
      <c r="I514" s="195"/>
      <c r="J514" s="191"/>
      <c r="K514" s="191"/>
      <c r="L514" s="196"/>
      <c r="M514" s="197"/>
      <c r="N514" s="198"/>
      <c r="O514" s="198"/>
      <c r="P514" s="198"/>
      <c r="Q514" s="198"/>
      <c r="R514" s="198"/>
      <c r="S514" s="198"/>
      <c r="T514" s="199"/>
      <c r="AT514" s="200" t="s">
        <v>201</v>
      </c>
      <c r="AU514" s="200" t="s">
        <v>83</v>
      </c>
      <c r="AV514" s="11" t="s">
        <v>83</v>
      </c>
      <c r="AW514" s="11" t="s">
        <v>34</v>
      </c>
      <c r="AX514" s="11" t="s">
        <v>73</v>
      </c>
      <c r="AY514" s="200" t="s">
        <v>169</v>
      </c>
    </row>
    <row r="515" spans="2:65" s="11" customFormat="1" ht="11.25">
      <c r="B515" s="190"/>
      <c r="C515" s="191"/>
      <c r="D515" s="185" t="s">
        <v>201</v>
      </c>
      <c r="E515" s="192" t="s">
        <v>1</v>
      </c>
      <c r="F515" s="193" t="s">
        <v>1074</v>
      </c>
      <c r="G515" s="191"/>
      <c r="H515" s="194">
        <v>14.2</v>
      </c>
      <c r="I515" s="195"/>
      <c r="J515" s="191"/>
      <c r="K515" s="191"/>
      <c r="L515" s="196"/>
      <c r="M515" s="197"/>
      <c r="N515" s="198"/>
      <c r="O515" s="198"/>
      <c r="P515" s="198"/>
      <c r="Q515" s="198"/>
      <c r="R515" s="198"/>
      <c r="S515" s="198"/>
      <c r="T515" s="199"/>
      <c r="AT515" s="200" t="s">
        <v>201</v>
      </c>
      <c r="AU515" s="200" t="s">
        <v>83</v>
      </c>
      <c r="AV515" s="11" t="s">
        <v>83</v>
      </c>
      <c r="AW515" s="11" t="s">
        <v>34</v>
      </c>
      <c r="AX515" s="11" t="s">
        <v>73</v>
      </c>
      <c r="AY515" s="200" t="s">
        <v>169</v>
      </c>
    </row>
    <row r="516" spans="2:65" s="11" customFormat="1" ht="11.25">
      <c r="B516" s="190"/>
      <c r="C516" s="191"/>
      <c r="D516" s="185" t="s">
        <v>201</v>
      </c>
      <c r="E516" s="192" t="s">
        <v>1</v>
      </c>
      <c r="F516" s="193" t="s">
        <v>1075</v>
      </c>
      <c r="G516" s="191"/>
      <c r="H516" s="194">
        <v>12.9</v>
      </c>
      <c r="I516" s="195"/>
      <c r="J516" s="191"/>
      <c r="K516" s="191"/>
      <c r="L516" s="196"/>
      <c r="M516" s="197"/>
      <c r="N516" s="198"/>
      <c r="O516" s="198"/>
      <c r="P516" s="198"/>
      <c r="Q516" s="198"/>
      <c r="R516" s="198"/>
      <c r="S516" s="198"/>
      <c r="T516" s="199"/>
      <c r="AT516" s="200" t="s">
        <v>201</v>
      </c>
      <c r="AU516" s="200" t="s">
        <v>83</v>
      </c>
      <c r="AV516" s="11" t="s">
        <v>83</v>
      </c>
      <c r="AW516" s="11" t="s">
        <v>34</v>
      </c>
      <c r="AX516" s="11" t="s">
        <v>73</v>
      </c>
      <c r="AY516" s="200" t="s">
        <v>169</v>
      </c>
    </row>
    <row r="517" spans="2:65" s="11" customFormat="1" ht="11.25">
      <c r="B517" s="190"/>
      <c r="C517" s="191"/>
      <c r="D517" s="185" t="s">
        <v>201</v>
      </c>
      <c r="E517" s="192" t="s">
        <v>1</v>
      </c>
      <c r="F517" s="193" t="s">
        <v>1076</v>
      </c>
      <c r="G517" s="191"/>
      <c r="H517" s="194">
        <v>11.3</v>
      </c>
      <c r="I517" s="195"/>
      <c r="J517" s="191"/>
      <c r="K517" s="191"/>
      <c r="L517" s="196"/>
      <c r="M517" s="197"/>
      <c r="N517" s="198"/>
      <c r="O517" s="198"/>
      <c r="P517" s="198"/>
      <c r="Q517" s="198"/>
      <c r="R517" s="198"/>
      <c r="S517" s="198"/>
      <c r="T517" s="199"/>
      <c r="AT517" s="200" t="s">
        <v>201</v>
      </c>
      <c r="AU517" s="200" t="s">
        <v>83</v>
      </c>
      <c r="AV517" s="11" t="s">
        <v>83</v>
      </c>
      <c r="AW517" s="11" t="s">
        <v>34</v>
      </c>
      <c r="AX517" s="11" t="s">
        <v>73</v>
      </c>
      <c r="AY517" s="200" t="s">
        <v>169</v>
      </c>
    </row>
    <row r="518" spans="2:65" s="11" customFormat="1" ht="11.25">
      <c r="B518" s="190"/>
      <c r="C518" s="191"/>
      <c r="D518" s="185" t="s">
        <v>201</v>
      </c>
      <c r="E518" s="192" t="s">
        <v>1</v>
      </c>
      <c r="F518" s="193" t="s">
        <v>1077</v>
      </c>
      <c r="G518" s="191"/>
      <c r="H518" s="194">
        <v>9</v>
      </c>
      <c r="I518" s="195"/>
      <c r="J518" s="191"/>
      <c r="K518" s="191"/>
      <c r="L518" s="196"/>
      <c r="M518" s="197"/>
      <c r="N518" s="198"/>
      <c r="O518" s="198"/>
      <c r="P518" s="198"/>
      <c r="Q518" s="198"/>
      <c r="R518" s="198"/>
      <c r="S518" s="198"/>
      <c r="T518" s="199"/>
      <c r="AT518" s="200" t="s">
        <v>201</v>
      </c>
      <c r="AU518" s="200" t="s">
        <v>83</v>
      </c>
      <c r="AV518" s="11" t="s">
        <v>83</v>
      </c>
      <c r="AW518" s="11" t="s">
        <v>34</v>
      </c>
      <c r="AX518" s="11" t="s">
        <v>73</v>
      </c>
      <c r="AY518" s="200" t="s">
        <v>169</v>
      </c>
    </row>
    <row r="519" spans="2:65" s="11" customFormat="1" ht="11.25">
      <c r="B519" s="190"/>
      <c r="C519" s="191"/>
      <c r="D519" s="185" t="s">
        <v>201</v>
      </c>
      <c r="E519" s="192" t="s">
        <v>1</v>
      </c>
      <c r="F519" s="193" t="s">
        <v>1078</v>
      </c>
      <c r="G519" s="191"/>
      <c r="H519" s="194">
        <v>30.6</v>
      </c>
      <c r="I519" s="195"/>
      <c r="J519" s="191"/>
      <c r="K519" s="191"/>
      <c r="L519" s="196"/>
      <c r="M519" s="197"/>
      <c r="N519" s="198"/>
      <c r="O519" s="198"/>
      <c r="P519" s="198"/>
      <c r="Q519" s="198"/>
      <c r="R519" s="198"/>
      <c r="S519" s="198"/>
      <c r="T519" s="199"/>
      <c r="AT519" s="200" t="s">
        <v>201</v>
      </c>
      <c r="AU519" s="200" t="s">
        <v>83</v>
      </c>
      <c r="AV519" s="11" t="s">
        <v>83</v>
      </c>
      <c r="AW519" s="11" t="s">
        <v>34</v>
      </c>
      <c r="AX519" s="11" t="s">
        <v>73</v>
      </c>
      <c r="AY519" s="200" t="s">
        <v>169</v>
      </c>
    </row>
    <row r="520" spans="2:65" s="12" customFormat="1" ht="11.25">
      <c r="B520" s="201"/>
      <c r="C520" s="202"/>
      <c r="D520" s="185" t="s">
        <v>201</v>
      </c>
      <c r="E520" s="203" t="s">
        <v>1</v>
      </c>
      <c r="F520" s="204" t="s">
        <v>212</v>
      </c>
      <c r="G520" s="202"/>
      <c r="H520" s="205">
        <v>97.9</v>
      </c>
      <c r="I520" s="206"/>
      <c r="J520" s="202"/>
      <c r="K520" s="202"/>
      <c r="L520" s="207"/>
      <c r="M520" s="208"/>
      <c r="N520" s="209"/>
      <c r="O520" s="209"/>
      <c r="P520" s="209"/>
      <c r="Q520" s="209"/>
      <c r="R520" s="209"/>
      <c r="S520" s="209"/>
      <c r="T520" s="210"/>
      <c r="AT520" s="211" t="s">
        <v>201</v>
      </c>
      <c r="AU520" s="211" t="s">
        <v>83</v>
      </c>
      <c r="AV520" s="12" t="s">
        <v>199</v>
      </c>
      <c r="AW520" s="12" t="s">
        <v>34</v>
      </c>
      <c r="AX520" s="12" t="s">
        <v>81</v>
      </c>
      <c r="AY520" s="211" t="s">
        <v>169</v>
      </c>
    </row>
    <row r="521" spans="2:65" s="1" customFormat="1" ht="16.5" customHeight="1">
      <c r="B521" s="33"/>
      <c r="C521" s="173" t="s">
        <v>1079</v>
      </c>
      <c r="D521" s="173" t="s">
        <v>172</v>
      </c>
      <c r="E521" s="174" t="s">
        <v>1080</v>
      </c>
      <c r="F521" s="175" t="s">
        <v>1081</v>
      </c>
      <c r="G521" s="176" t="s">
        <v>546</v>
      </c>
      <c r="H521" s="249"/>
      <c r="I521" s="178"/>
      <c r="J521" s="179">
        <f>ROUND(I521*H521,2)</f>
        <v>0</v>
      </c>
      <c r="K521" s="175" t="s">
        <v>176</v>
      </c>
      <c r="L521" s="37"/>
      <c r="M521" s="180" t="s">
        <v>1</v>
      </c>
      <c r="N521" s="181" t="s">
        <v>44</v>
      </c>
      <c r="O521" s="59"/>
      <c r="P521" s="182">
        <f>O521*H521</f>
        <v>0</v>
      </c>
      <c r="Q521" s="182">
        <v>0</v>
      </c>
      <c r="R521" s="182">
        <f>Q521*H521</f>
        <v>0</v>
      </c>
      <c r="S521" s="182">
        <v>0</v>
      </c>
      <c r="T521" s="183">
        <f>S521*H521</f>
        <v>0</v>
      </c>
      <c r="AR521" s="16" t="s">
        <v>125</v>
      </c>
      <c r="AT521" s="16" t="s">
        <v>172</v>
      </c>
      <c r="AU521" s="16" t="s">
        <v>83</v>
      </c>
      <c r="AY521" s="16" t="s">
        <v>169</v>
      </c>
      <c r="BE521" s="184">
        <f>IF(N521="základní",J521,0)</f>
        <v>0</v>
      </c>
      <c r="BF521" s="184">
        <f>IF(N521="snížená",J521,0)</f>
        <v>0</v>
      </c>
      <c r="BG521" s="184">
        <f>IF(N521="zákl. přenesená",J521,0)</f>
        <v>0</v>
      </c>
      <c r="BH521" s="184">
        <f>IF(N521="sníž. přenesená",J521,0)</f>
        <v>0</v>
      </c>
      <c r="BI521" s="184">
        <f>IF(N521="nulová",J521,0)</f>
        <v>0</v>
      </c>
      <c r="BJ521" s="16" t="s">
        <v>81</v>
      </c>
      <c r="BK521" s="184">
        <f>ROUND(I521*H521,2)</f>
        <v>0</v>
      </c>
      <c r="BL521" s="16" t="s">
        <v>125</v>
      </c>
      <c r="BM521" s="16" t="s">
        <v>1082</v>
      </c>
    </row>
    <row r="522" spans="2:65" s="10" customFormat="1" ht="22.9" customHeight="1">
      <c r="B522" s="157"/>
      <c r="C522" s="158"/>
      <c r="D522" s="159" t="s">
        <v>72</v>
      </c>
      <c r="E522" s="171" t="s">
        <v>1083</v>
      </c>
      <c r="F522" s="171" t="s">
        <v>1084</v>
      </c>
      <c r="G522" s="158"/>
      <c r="H522" s="158"/>
      <c r="I522" s="161"/>
      <c r="J522" s="172">
        <f>BK522</f>
        <v>0</v>
      </c>
      <c r="K522" s="158"/>
      <c r="L522" s="163"/>
      <c r="M522" s="164"/>
      <c r="N522" s="165"/>
      <c r="O522" s="165"/>
      <c r="P522" s="166">
        <f>SUM(P523:P532)</f>
        <v>0</v>
      </c>
      <c r="Q522" s="165"/>
      <c r="R522" s="166">
        <f>SUM(R523:R532)</f>
        <v>0</v>
      </c>
      <c r="S522" s="165"/>
      <c r="T522" s="167">
        <f>SUM(T523:T532)</f>
        <v>0</v>
      </c>
      <c r="AR522" s="168" t="s">
        <v>83</v>
      </c>
      <c r="AT522" s="169" t="s">
        <v>72</v>
      </c>
      <c r="AU522" s="169" t="s">
        <v>81</v>
      </c>
      <c r="AY522" s="168" t="s">
        <v>169</v>
      </c>
      <c r="BK522" s="170">
        <f>SUM(BK523:BK532)</f>
        <v>0</v>
      </c>
    </row>
    <row r="523" spans="2:65" s="1" customFormat="1" ht="16.5" customHeight="1">
      <c r="B523" s="33"/>
      <c r="C523" s="173" t="s">
        <v>1085</v>
      </c>
      <c r="D523" s="173" t="s">
        <v>172</v>
      </c>
      <c r="E523" s="174" t="s">
        <v>1086</v>
      </c>
      <c r="F523" s="175" t="s">
        <v>1087</v>
      </c>
      <c r="G523" s="176" t="s">
        <v>301</v>
      </c>
      <c r="H523" s="177">
        <v>24.7</v>
      </c>
      <c r="I523" s="178"/>
      <c r="J523" s="179">
        <f>ROUND(I523*H523,2)</f>
        <v>0</v>
      </c>
      <c r="K523" s="175" t="s">
        <v>1</v>
      </c>
      <c r="L523" s="37"/>
      <c r="M523" s="180" t="s">
        <v>1</v>
      </c>
      <c r="N523" s="181" t="s">
        <v>44</v>
      </c>
      <c r="O523" s="59"/>
      <c r="P523" s="182">
        <f>O523*H523</f>
        <v>0</v>
      </c>
      <c r="Q523" s="182">
        <v>0</v>
      </c>
      <c r="R523" s="182">
        <f>Q523*H523</f>
        <v>0</v>
      </c>
      <c r="S523" s="182">
        <v>0</v>
      </c>
      <c r="T523" s="183">
        <f>S523*H523</f>
        <v>0</v>
      </c>
      <c r="AR523" s="16" t="s">
        <v>125</v>
      </c>
      <c r="AT523" s="16" t="s">
        <v>172</v>
      </c>
      <c r="AU523" s="16" t="s">
        <v>83</v>
      </c>
      <c r="AY523" s="16" t="s">
        <v>169</v>
      </c>
      <c r="BE523" s="184">
        <f>IF(N523="základní",J523,0)</f>
        <v>0</v>
      </c>
      <c r="BF523" s="184">
        <f>IF(N523="snížená",J523,0)</f>
        <v>0</v>
      </c>
      <c r="BG523" s="184">
        <f>IF(N523="zákl. přenesená",J523,0)</f>
        <v>0</v>
      </c>
      <c r="BH523" s="184">
        <f>IF(N523="sníž. přenesená",J523,0)</f>
        <v>0</v>
      </c>
      <c r="BI523" s="184">
        <f>IF(N523="nulová",J523,0)</f>
        <v>0</v>
      </c>
      <c r="BJ523" s="16" t="s">
        <v>81</v>
      </c>
      <c r="BK523" s="184">
        <f>ROUND(I523*H523,2)</f>
        <v>0</v>
      </c>
      <c r="BL523" s="16" t="s">
        <v>125</v>
      </c>
      <c r="BM523" s="16" t="s">
        <v>1088</v>
      </c>
    </row>
    <row r="524" spans="2:65" s="11" customFormat="1" ht="11.25">
      <c r="B524" s="190"/>
      <c r="C524" s="191"/>
      <c r="D524" s="185" t="s">
        <v>201</v>
      </c>
      <c r="E524" s="192" t="s">
        <v>1</v>
      </c>
      <c r="F524" s="193" t="s">
        <v>1089</v>
      </c>
      <c r="G524" s="191"/>
      <c r="H524" s="194">
        <v>9.6</v>
      </c>
      <c r="I524" s="195"/>
      <c r="J524" s="191"/>
      <c r="K524" s="191"/>
      <c r="L524" s="196"/>
      <c r="M524" s="197"/>
      <c r="N524" s="198"/>
      <c r="O524" s="198"/>
      <c r="P524" s="198"/>
      <c r="Q524" s="198"/>
      <c r="R524" s="198"/>
      <c r="S524" s="198"/>
      <c r="T524" s="199"/>
      <c r="AT524" s="200" t="s">
        <v>201</v>
      </c>
      <c r="AU524" s="200" t="s">
        <v>83</v>
      </c>
      <c r="AV524" s="11" t="s">
        <v>83</v>
      </c>
      <c r="AW524" s="11" t="s">
        <v>34</v>
      </c>
      <c r="AX524" s="11" t="s">
        <v>73</v>
      </c>
      <c r="AY524" s="200" t="s">
        <v>169</v>
      </c>
    </row>
    <row r="525" spans="2:65" s="11" customFormat="1" ht="11.25">
      <c r="B525" s="190"/>
      <c r="C525" s="191"/>
      <c r="D525" s="185" t="s">
        <v>201</v>
      </c>
      <c r="E525" s="192" t="s">
        <v>1</v>
      </c>
      <c r="F525" s="193" t="s">
        <v>1090</v>
      </c>
      <c r="G525" s="191"/>
      <c r="H525" s="194">
        <v>10</v>
      </c>
      <c r="I525" s="195"/>
      <c r="J525" s="191"/>
      <c r="K525" s="191"/>
      <c r="L525" s="196"/>
      <c r="M525" s="197"/>
      <c r="N525" s="198"/>
      <c r="O525" s="198"/>
      <c r="P525" s="198"/>
      <c r="Q525" s="198"/>
      <c r="R525" s="198"/>
      <c r="S525" s="198"/>
      <c r="T525" s="199"/>
      <c r="AT525" s="200" t="s">
        <v>201</v>
      </c>
      <c r="AU525" s="200" t="s">
        <v>83</v>
      </c>
      <c r="AV525" s="11" t="s">
        <v>83</v>
      </c>
      <c r="AW525" s="11" t="s">
        <v>34</v>
      </c>
      <c r="AX525" s="11" t="s">
        <v>73</v>
      </c>
      <c r="AY525" s="200" t="s">
        <v>169</v>
      </c>
    </row>
    <row r="526" spans="2:65" s="11" customFormat="1" ht="11.25">
      <c r="B526" s="190"/>
      <c r="C526" s="191"/>
      <c r="D526" s="185" t="s">
        <v>201</v>
      </c>
      <c r="E526" s="192" t="s">
        <v>1</v>
      </c>
      <c r="F526" s="193" t="s">
        <v>1091</v>
      </c>
      <c r="G526" s="191"/>
      <c r="H526" s="194">
        <v>5.0999999999999996</v>
      </c>
      <c r="I526" s="195"/>
      <c r="J526" s="191"/>
      <c r="K526" s="191"/>
      <c r="L526" s="196"/>
      <c r="M526" s="197"/>
      <c r="N526" s="198"/>
      <c r="O526" s="198"/>
      <c r="P526" s="198"/>
      <c r="Q526" s="198"/>
      <c r="R526" s="198"/>
      <c r="S526" s="198"/>
      <c r="T526" s="199"/>
      <c r="AT526" s="200" t="s">
        <v>201</v>
      </c>
      <c r="AU526" s="200" t="s">
        <v>83</v>
      </c>
      <c r="AV526" s="11" t="s">
        <v>83</v>
      </c>
      <c r="AW526" s="11" t="s">
        <v>34</v>
      </c>
      <c r="AX526" s="11" t="s">
        <v>73</v>
      </c>
      <c r="AY526" s="200" t="s">
        <v>169</v>
      </c>
    </row>
    <row r="527" spans="2:65" s="12" customFormat="1" ht="11.25">
      <c r="B527" s="201"/>
      <c r="C527" s="202"/>
      <c r="D527" s="185" t="s">
        <v>201</v>
      </c>
      <c r="E527" s="203" t="s">
        <v>1</v>
      </c>
      <c r="F527" s="204" t="s">
        <v>212</v>
      </c>
      <c r="G527" s="202"/>
      <c r="H527" s="205">
        <v>24.7</v>
      </c>
      <c r="I527" s="206"/>
      <c r="J527" s="202"/>
      <c r="K527" s="202"/>
      <c r="L527" s="207"/>
      <c r="M527" s="208"/>
      <c r="N527" s="209"/>
      <c r="O527" s="209"/>
      <c r="P527" s="209"/>
      <c r="Q527" s="209"/>
      <c r="R527" s="209"/>
      <c r="S527" s="209"/>
      <c r="T527" s="210"/>
      <c r="AT527" s="211" t="s">
        <v>201</v>
      </c>
      <c r="AU527" s="211" t="s">
        <v>83</v>
      </c>
      <c r="AV527" s="12" t="s">
        <v>199</v>
      </c>
      <c r="AW527" s="12" t="s">
        <v>34</v>
      </c>
      <c r="AX527" s="12" t="s">
        <v>81</v>
      </c>
      <c r="AY527" s="211" t="s">
        <v>169</v>
      </c>
    </row>
    <row r="528" spans="2:65" s="1" customFormat="1" ht="16.5" customHeight="1">
      <c r="B528" s="33"/>
      <c r="C528" s="173" t="s">
        <v>1092</v>
      </c>
      <c r="D528" s="173" t="s">
        <v>172</v>
      </c>
      <c r="E528" s="174" t="s">
        <v>1093</v>
      </c>
      <c r="F528" s="175" t="s">
        <v>1094</v>
      </c>
      <c r="G528" s="176" t="s">
        <v>301</v>
      </c>
      <c r="H528" s="177">
        <v>0.9</v>
      </c>
      <c r="I528" s="178"/>
      <c r="J528" s="179">
        <f>ROUND(I528*H528,2)</f>
        <v>0</v>
      </c>
      <c r="K528" s="175" t="s">
        <v>1</v>
      </c>
      <c r="L528" s="37"/>
      <c r="M528" s="180" t="s">
        <v>1</v>
      </c>
      <c r="N528" s="181" t="s">
        <v>44</v>
      </c>
      <c r="O528" s="59"/>
      <c r="P528" s="182">
        <f>O528*H528</f>
        <v>0</v>
      </c>
      <c r="Q528" s="182">
        <v>0</v>
      </c>
      <c r="R528" s="182">
        <f>Q528*H528</f>
        <v>0</v>
      </c>
      <c r="S528" s="182">
        <v>0</v>
      </c>
      <c r="T528" s="183">
        <f>S528*H528</f>
        <v>0</v>
      </c>
      <c r="AR528" s="16" t="s">
        <v>125</v>
      </c>
      <c r="AT528" s="16" t="s">
        <v>172</v>
      </c>
      <c r="AU528" s="16" t="s">
        <v>83</v>
      </c>
      <c r="AY528" s="16" t="s">
        <v>169</v>
      </c>
      <c r="BE528" s="184">
        <f>IF(N528="základní",J528,0)</f>
        <v>0</v>
      </c>
      <c r="BF528" s="184">
        <f>IF(N528="snížená",J528,0)</f>
        <v>0</v>
      </c>
      <c r="BG528" s="184">
        <f>IF(N528="zákl. přenesená",J528,0)</f>
        <v>0</v>
      </c>
      <c r="BH528" s="184">
        <f>IF(N528="sníž. přenesená",J528,0)</f>
        <v>0</v>
      </c>
      <c r="BI528" s="184">
        <f>IF(N528="nulová",J528,0)</f>
        <v>0</v>
      </c>
      <c r="BJ528" s="16" t="s">
        <v>81</v>
      </c>
      <c r="BK528" s="184">
        <f>ROUND(I528*H528,2)</f>
        <v>0</v>
      </c>
      <c r="BL528" s="16" t="s">
        <v>125</v>
      </c>
      <c r="BM528" s="16" t="s">
        <v>1095</v>
      </c>
    </row>
    <row r="529" spans="2:65" s="1" customFormat="1" ht="16.5" customHeight="1">
      <c r="B529" s="33"/>
      <c r="C529" s="173" t="s">
        <v>1096</v>
      </c>
      <c r="D529" s="173" t="s">
        <v>172</v>
      </c>
      <c r="E529" s="174" t="s">
        <v>1097</v>
      </c>
      <c r="F529" s="175" t="s">
        <v>1098</v>
      </c>
      <c r="G529" s="176" t="s">
        <v>198</v>
      </c>
      <c r="H529" s="177">
        <v>64.819999999999993</v>
      </c>
      <c r="I529" s="178"/>
      <c r="J529" s="179">
        <f>ROUND(I529*H529,2)</f>
        <v>0</v>
      </c>
      <c r="K529" s="175" t="s">
        <v>1</v>
      </c>
      <c r="L529" s="37"/>
      <c r="M529" s="180" t="s">
        <v>1</v>
      </c>
      <c r="N529" s="181" t="s">
        <v>44</v>
      </c>
      <c r="O529" s="59"/>
      <c r="P529" s="182">
        <f>O529*H529</f>
        <v>0</v>
      </c>
      <c r="Q529" s="182">
        <v>0</v>
      </c>
      <c r="R529" s="182">
        <f>Q529*H529</f>
        <v>0</v>
      </c>
      <c r="S529" s="182">
        <v>0</v>
      </c>
      <c r="T529" s="183">
        <f>S529*H529</f>
        <v>0</v>
      </c>
      <c r="AR529" s="16" t="s">
        <v>125</v>
      </c>
      <c r="AT529" s="16" t="s">
        <v>172</v>
      </c>
      <c r="AU529" s="16" t="s">
        <v>83</v>
      </c>
      <c r="AY529" s="16" t="s">
        <v>169</v>
      </c>
      <c r="BE529" s="184">
        <f>IF(N529="základní",J529,0)</f>
        <v>0</v>
      </c>
      <c r="BF529" s="184">
        <f>IF(N529="snížená",J529,0)</f>
        <v>0</v>
      </c>
      <c r="BG529" s="184">
        <f>IF(N529="zákl. přenesená",J529,0)</f>
        <v>0</v>
      </c>
      <c r="BH529" s="184">
        <f>IF(N529="sníž. přenesená",J529,0)</f>
        <v>0</v>
      </c>
      <c r="BI529" s="184">
        <f>IF(N529="nulová",J529,0)</f>
        <v>0</v>
      </c>
      <c r="BJ529" s="16" t="s">
        <v>81</v>
      </c>
      <c r="BK529" s="184">
        <f>ROUND(I529*H529,2)</f>
        <v>0</v>
      </c>
      <c r="BL529" s="16" t="s">
        <v>125</v>
      </c>
      <c r="BM529" s="16" t="s">
        <v>1099</v>
      </c>
    </row>
    <row r="530" spans="2:65" s="11" customFormat="1" ht="11.25">
      <c r="B530" s="190"/>
      <c r="C530" s="191"/>
      <c r="D530" s="185" t="s">
        <v>201</v>
      </c>
      <c r="E530" s="192" t="s">
        <v>1</v>
      </c>
      <c r="F530" s="193" t="s">
        <v>1100</v>
      </c>
      <c r="G530" s="191"/>
      <c r="H530" s="194">
        <v>34.49</v>
      </c>
      <c r="I530" s="195"/>
      <c r="J530" s="191"/>
      <c r="K530" s="191"/>
      <c r="L530" s="196"/>
      <c r="M530" s="197"/>
      <c r="N530" s="198"/>
      <c r="O530" s="198"/>
      <c r="P530" s="198"/>
      <c r="Q530" s="198"/>
      <c r="R530" s="198"/>
      <c r="S530" s="198"/>
      <c r="T530" s="199"/>
      <c r="AT530" s="200" t="s">
        <v>201</v>
      </c>
      <c r="AU530" s="200" t="s">
        <v>83</v>
      </c>
      <c r="AV530" s="11" t="s">
        <v>83</v>
      </c>
      <c r="AW530" s="11" t="s">
        <v>34</v>
      </c>
      <c r="AX530" s="11" t="s">
        <v>73</v>
      </c>
      <c r="AY530" s="200" t="s">
        <v>169</v>
      </c>
    </row>
    <row r="531" spans="2:65" s="11" customFormat="1" ht="11.25">
      <c r="B531" s="190"/>
      <c r="C531" s="191"/>
      <c r="D531" s="185" t="s">
        <v>201</v>
      </c>
      <c r="E531" s="192" t="s">
        <v>1</v>
      </c>
      <c r="F531" s="193" t="s">
        <v>1101</v>
      </c>
      <c r="G531" s="191"/>
      <c r="H531" s="194">
        <v>30.33</v>
      </c>
      <c r="I531" s="195"/>
      <c r="J531" s="191"/>
      <c r="K531" s="191"/>
      <c r="L531" s="196"/>
      <c r="M531" s="197"/>
      <c r="N531" s="198"/>
      <c r="O531" s="198"/>
      <c r="P531" s="198"/>
      <c r="Q531" s="198"/>
      <c r="R531" s="198"/>
      <c r="S531" s="198"/>
      <c r="T531" s="199"/>
      <c r="AT531" s="200" t="s">
        <v>201</v>
      </c>
      <c r="AU531" s="200" t="s">
        <v>83</v>
      </c>
      <c r="AV531" s="11" t="s">
        <v>83</v>
      </c>
      <c r="AW531" s="11" t="s">
        <v>34</v>
      </c>
      <c r="AX531" s="11" t="s">
        <v>73</v>
      </c>
      <c r="AY531" s="200" t="s">
        <v>169</v>
      </c>
    </row>
    <row r="532" spans="2:65" s="12" customFormat="1" ht="11.25">
      <c r="B532" s="201"/>
      <c r="C532" s="202"/>
      <c r="D532" s="185" t="s">
        <v>201</v>
      </c>
      <c r="E532" s="203" t="s">
        <v>1</v>
      </c>
      <c r="F532" s="204" t="s">
        <v>212</v>
      </c>
      <c r="G532" s="202"/>
      <c r="H532" s="205">
        <v>64.819999999999993</v>
      </c>
      <c r="I532" s="206"/>
      <c r="J532" s="202"/>
      <c r="K532" s="202"/>
      <c r="L532" s="207"/>
      <c r="M532" s="208"/>
      <c r="N532" s="209"/>
      <c r="O532" s="209"/>
      <c r="P532" s="209"/>
      <c r="Q532" s="209"/>
      <c r="R532" s="209"/>
      <c r="S532" s="209"/>
      <c r="T532" s="210"/>
      <c r="AT532" s="211" t="s">
        <v>201</v>
      </c>
      <c r="AU532" s="211" t="s">
        <v>83</v>
      </c>
      <c r="AV532" s="12" t="s">
        <v>199</v>
      </c>
      <c r="AW532" s="12" t="s">
        <v>34</v>
      </c>
      <c r="AX532" s="12" t="s">
        <v>81</v>
      </c>
      <c r="AY532" s="211" t="s">
        <v>169</v>
      </c>
    </row>
    <row r="533" spans="2:65" s="10" customFormat="1" ht="22.9" customHeight="1">
      <c r="B533" s="157"/>
      <c r="C533" s="158"/>
      <c r="D533" s="159" t="s">
        <v>72</v>
      </c>
      <c r="E533" s="171" t="s">
        <v>1102</v>
      </c>
      <c r="F533" s="171" t="s">
        <v>1103</v>
      </c>
      <c r="G533" s="158"/>
      <c r="H533" s="158"/>
      <c r="I533" s="161"/>
      <c r="J533" s="172">
        <f>BK533</f>
        <v>0</v>
      </c>
      <c r="K533" s="158"/>
      <c r="L533" s="163"/>
      <c r="M533" s="164"/>
      <c r="N533" s="165"/>
      <c r="O533" s="165"/>
      <c r="P533" s="166">
        <f>SUM(P534:P546)</f>
        <v>0</v>
      </c>
      <c r="Q533" s="165"/>
      <c r="R533" s="166">
        <f>SUM(R534:R546)</f>
        <v>0</v>
      </c>
      <c r="S533" s="165"/>
      <c r="T533" s="167">
        <f>SUM(T534:T546)</f>
        <v>0</v>
      </c>
      <c r="AR533" s="168" t="s">
        <v>83</v>
      </c>
      <c r="AT533" s="169" t="s">
        <v>72</v>
      </c>
      <c r="AU533" s="169" t="s">
        <v>81</v>
      </c>
      <c r="AY533" s="168" t="s">
        <v>169</v>
      </c>
      <c r="BK533" s="170">
        <f>SUM(BK534:BK546)</f>
        <v>0</v>
      </c>
    </row>
    <row r="534" spans="2:65" s="1" customFormat="1" ht="16.5" customHeight="1">
      <c r="B534" s="33"/>
      <c r="C534" s="173" t="s">
        <v>1104</v>
      </c>
      <c r="D534" s="173" t="s">
        <v>172</v>
      </c>
      <c r="E534" s="174" t="s">
        <v>1105</v>
      </c>
      <c r="F534" s="175" t="s">
        <v>1106</v>
      </c>
      <c r="G534" s="176" t="s">
        <v>198</v>
      </c>
      <c r="H534" s="177">
        <v>478.15</v>
      </c>
      <c r="I534" s="178"/>
      <c r="J534" s="179">
        <f>ROUND(I534*H534,2)</f>
        <v>0</v>
      </c>
      <c r="K534" s="175" t="s">
        <v>1</v>
      </c>
      <c r="L534" s="37"/>
      <c r="M534" s="180" t="s">
        <v>1</v>
      </c>
      <c r="N534" s="181" t="s">
        <v>44</v>
      </c>
      <c r="O534" s="59"/>
      <c r="P534" s="182">
        <f>O534*H534</f>
        <v>0</v>
      </c>
      <c r="Q534" s="182">
        <v>0</v>
      </c>
      <c r="R534" s="182">
        <f>Q534*H534</f>
        <v>0</v>
      </c>
      <c r="S534" s="182">
        <v>0</v>
      </c>
      <c r="T534" s="183">
        <f>S534*H534</f>
        <v>0</v>
      </c>
      <c r="AR534" s="16" t="s">
        <v>125</v>
      </c>
      <c r="AT534" s="16" t="s">
        <v>172</v>
      </c>
      <c r="AU534" s="16" t="s">
        <v>83</v>
      </c>
      <c r="AY534" s="16" t="s">
        <v>169</v>
      </c>
      <c r="BE534" s="184">
        <f>IF(N534="základní",J534,0)</f>
        <v>0</v>
      </c>
      <c r="BF534" s="184">
        <f>IF(N534="snížená",J534,0)</f>
        <v>0</v>
      </c>
      <c r="BG534" s="184">
        <f>IF(N534="zákl. přenesená",J534,0)</f>
        <v>0</v>
      </c>
      <c r="BH534" s="184">
        <f>IF(N534="sníž. přenesená",J534,0)</f>
        <v>0</v>
      </c>
      <c r="BI534" s="184">
        <f>IF(N534="nulová",J534,0)</f>
        <v>0</v>
      </c>
      <c r="BJ534" s="16" t="s">
        <v>81</v>
      </c>
      <c r="BK534" s="184">
        <f>ROUND(I534*H534,2)</f>
        <v>0</v>
      </c>
      <c r="BL534" s="16" t="s">
        <v>125</v>
      </c>
      <c r="BM534" s="16" t="s">
        <v>1107</v>
      </c>
    </row>
    <row r="535" spans="2:65" s="11" customFormat="1" ht="11.25">
      <c r="B535" s="190"/>
      <c r="C535" s="191"/>
      <c r="D535" s="185" t="s">
        <v>201</v>
      </c>
      <c r="E535" s="192" t="s">
        <v>1</v>
      </c>
      <c r="F535" s="193" t="s">
        <v>1108</v>
      </c>
      <c r="G535" s="191"/>
      <c r="H535" s="194">
        <v>144.43</v>
      </c>
      <c r="I535" s="195"/>
      <c r="J535" s="191"/>
      <c r="K535" s="191"/>
      <c r="L535" s="196"/>
      <c r="M535" s="197"/>
      <c r="N535" s="198"/>
      <c r="O535" s="198"/>
      <c r="P535" s="198"/>
      <c r="Q535" s="198"/>
      <c r="R535" s="198"/>
      <c r="S535" s="198"/>
      <c r="T535" s="199"/>
      <c r="AT535" s="200" t="s">
        <v>201</v>
      </c>
      <c r="AU535" s="200" t="s">
        <v>83</v>
      </c>
      <c r="AV535" s="11" t="s">
        <v>83</v>
      </c>
      <c r="AW535" s="11" t="s">
        <v>34</v>
      </c>
      <c r="AX535" s="11" t="s">
        <v>73</v>
      </c>
      <c r="AY535" s="200" t="s">
        <v>169</v>
      </c>
    </row>
    <row r="536" spans="2:65" s="11" customFormat="1" ht="11.25">
      <c r="B536" s="190"/>
      <c r="C536" s="191"/>
      <c r="D536" s="185" t="s">
        <v>201</v>
      </c>
      <c r="E536" s="192" t="s">
        <v>1</v>
      </c>
      <c r="F536" s="193" t="s">
        <v>1109</v>
      </c>
      <c r="G536" s="191"/>
      <c r="H536" s="194">
        <v>41.76</v>
      </c>
      <c r="I536" s="195"/>
      <c r="J536" s="191"/>
      <c r="K536" s="191"/>
      <c r="L536" s="196"/>
      <c r="M536" s="197"/>
      <c r="N536" s="198"/>
      <c r="O536" s="198"/>
      <c r="P536" s="198"/>
      <c r="Q536" s="198"/>
      <c r="R536" s="198"/>
      <c r="S536" s="198"/>
      <c r="T536" s="199"/>
      <c r="AT536" s="200" t="s">
        <v>201</v>
      </c>
      <c r="AU536" s="200" t="s">
        <v>83</v>
      </c>
      <c r="AV536" s="11" t="s">
        <v>83</v>
      </c>
      <c r="AW536" s="11" t="s">
        <v>34</v>
      </c>
      <c r="AX536" s="11" t="s">
        <v>73</v>
      </c>
      <c r="AY536" s="200" t="s">
        <v>169</v>
      </c>
    </row>
    <row r="537" spans="2:65" s="11" customFormat="1" ht="11.25">
      <c r="B537" s="190"/>
      <c r="C537" s="191"/>
      <c r="D537" s="185" t="s">
        <v>201</v>
      </c>
      <c r="E537" s="192" t="s">
        <v>1</v>
      </c>
      <c r="F537" s="193" t="s">
        <v>1110</v>
      </c>
      <c r="G537" s="191"/>
      <c r="H537" s="194">
        <v>109.8</v>
      </c>
      <c r="I537" s="195"/>
      <c r="J537" s="191"/>
      <c r="K537" s="191"/>
      <c r="L537" s="196"/>
      <c r="M537" s="197"/>
      <c r="N537" s="198"/>
      <c r="O537" s="198"/>
      <c r="P537" s="198"/>
      <c r="Q537" s="198"/>
      <c r="R537" s="198"/>
      <c r="S537" s="198"/>
      <c r="T537" s="199"/>
      <c r="AT537" s="200" t="s">
        <v>201</v>
      </c>
      <c r="AU537" s="200" t="s">
        <v>83</v>
      </c>
      <c r="AV537" s="11" t="s">
        <v>83</v>
      </c>
      <c r="AW537" s="11" t="s">
        <v>34</v>
      </c>
      <c r="AX537" s="11" t="s">
        <v>73</v>
      </c>
      <c r="AY537" s="200" t="s">
        <v>169</v>
      </c>
    </row>
    <row r="538" spans="2:65" s="11" customFormat="1" ht="11.25">
      <c r="B538" s="190"/>
      <c r="C538" s="191"/>
      <c r="D538" s="185" t="s">
        <v>201</v>
      </c>
      <c r="E538" s="192" t="s">
        <v>1</v>
      </c>
      <c r="F538" s="193" t="s">
        <v>1111</v>
      </c>
      <c r="G538" s="191"/>
      <c r="H538" s="194">
        <v>38.880000000000003</v>
      </c>
      <c r="I538" s="195"/>
      <c r="J538" s="191"/>
      <c r="K538" s="191"/>
      <c r="L538" s="196"/>
      <c r="M538" s="197"/>
      <c r="N538" s="198"/>
      <c r="O538" s="198"/>
      <c r="P538" s="198"/>
      <c r="Q538" s="198"/>
      <c r="R538" s="198"/>
      <c r="S538" s="198"/>
      <c r="T538" s="199"/>
      <c r="AT538" s="200" t="s">
        <v>201</v>
      </c>
      <c r="AU538" s="200" t="s">
        <v>83</v>
      </c>
      <c r="AV538" s="11" t="s">
        <v>83</v>
      </c>
      <c r="AW538" s="11" t="s">
        <v>34</v>
      </c>
      <c r="AX538" s="11" t="s">
        <v>73</v>
      </c>
      <c r="AY538" s="200" t="s">
        <v>169</v>
      </c>
    </row>
    <row r="539" spans="2:65" s="11" customFormat="1" ht="11.25">
      <c r="B539" s="190"/>
      <c r="C539" s="191"/>
      <c r="D539" s="185" t="s">
        <v>201</v>
      </c>
      <c r="E539" s="192" t="s">
        <v>1</v>
      </c>
      <c r="F539" s="193" t="s">
        <v>1112</v>
      </c>
      <c r="G539" s="191"/>
      <c r="H539" s="194">
        <v>143.28</v>
      </c>
      <c r="I539" s="195"/>
      <c r="J539" s="191"/>
      <c r="K539" s="191"/>
      <c r="L539" s="196"/>
      <c r="M539" s="197"/>
      <c r="N539" s="198"/>
      <c r="O539" s="198"/>
      <c r="P539" s="198"/>
      <c r="Q539" s="198"/>
      <c r="R539" s="198"/>
      <c r="S539" s="198"/>
      <c r="T539" s="199"/>
      <c r="AT539" s="200" t="s">
        <v>201</v>
      </c>
      <c r="AU539" s="200" t="s">
        <v>83</v>
      </c>
      <c r="AV539" s="11" t="s">
        <v>83</v>
      </c>
      <c r="AW539" s="11" t="s">
        <v>34</v>
      </c>
      <c r="AX539" s="11" t="s">
        <v>73</v>
      </c>
      <c r="AY539" s="200" t="s">
        <v>169</v>
      </c>
    </row>
    <row r="540" spans="2:65" s="12" customFormat="1" ht="11.25">
      <c r="B540" s="201"/>
      <c r="C540" s="202"/>
      <c r="D540" s="185" t="s">
        <v>201</v>
      </c>
      <c r="E540" s="203" t="s">
        <v>1</v>
      </c>
      <c r="F540" s="204" t="s">
        <v>212</v>
      </c>
      <c r="G540" s="202"/>
      <c r="H540" s="205">
        <v>478.15</v>
      </c>
      <c r="I540" s="206"/>
      <c r="J540" s="202"/>
      <c r="K540" s="202"/>
      <c r="L540" s="207"/>
      <c r="M540" s="208"/>
      <c r="N540" s="209"/>
      <c r="O540" s="209"/>
      <c r="P540" s="209"/>
      <c r="Q540" s="209"/>
      <c r="R540" s="209"/>
      <c r="S540" s="209"/>
      <c r="T540" s="210"/>
      <c r="AT540" s="211" t="s">
        <v>201</v>
      </c>
      <c r="AU540" s="211" t="s">
        <v>83</v>
      </c>
      <c r="AV540" s="12" t="s">
        <v>199</v>
      </c>
      <c r="AW540" s="12" t="s">
        <v>34</v>
      </c>
      <c r="AX540" s="12" t="s">
        <v>81</v>
      </c>
      <c r="AY540" s="211" t="s">
        <v>169</v>
      </c>
    </row>
    <row r="541" spans="2:65" s="1" customFormat="1" ht="16.5" customHeight="1">
      <c r="B541" s="33"/>
      <c r="C541" s="173" t="s">
        <v>1113</v>
      </c>
      <c r="D541" s="173" t="s">
        <v>172</v>
      </c>
      <c r="E541" s="174" t="s">
        <v>1114</v>
      </c>
      <c r="F541" s="175" t="s">
        <v>1115</v>
      </c>
      <c r="G541" s="176" t="s">
        <v>198</v>
      </c>
      <c r="H541" s="177">
        <v>104.07</v>
      </c>
      <c r="I541" s="178"/>
      <c r="J541" s="179">
        <f>ROUND(I541*H541,2)</f>
        <v>0</v>
      </c>
      <c r="K541" s="175" t="s">
        <v>1</v>
      </c>
      <c r="L541" s="37"/>
      <c r="M541" s="180" t="s">
        <v>1</v>
      </c>
      <c r="N541" s="181" t="s">
        <v>44</v>
      </c>
      <c r="O541" s="59"/>
      <c r="P541" s="182">
        <f>O541*H541</f>
        <v>0</v>
      </c>
      <c r="Q541" s="182">
        <v>0</v>
      </c>
      <c r="R541" s="182">
        <f>Q541*H541</f>
        <v>0</v>
      </c>
      <c r="S541" s="182">
        <v>0</v>
      </c>
      <c r="T541" s="183">
        <f>S541*H541</f>
        <v>0</v>
      </c>
      <c r="AR541" s="16" t="s">
        <v>125</v>
      </c>
      <c r="AT541" s="16" t="s">
        <v>172</v>
      </c>
      <c r="AU541" s="16" t="s">
        <v>83</v>
      </c>
      <c r="AY541" s="16" t="s">
        <v>169</v>
      </c>
      <c r="BE541" s="184">
        <f>IF(N541="základní",J541,0)</f>
        <v>0</v>
      </c>
      <c r="BF541" s="184">
        <f>IF(N541="snížená",J541,0)</f>
        <v>0</v>
      </c>
      <c r="BG541" s="184">
        <f>IF(N541="zákl. přenesená",J541,0)</f>
        <v>0</v>
      </c>
      <c r="BH541" s="184">
        <f>IF(N541="sníž. přenesená",J541,0)</f>
        <v>0</v>
      </c>
      <c r="BI541" s="184">
        <f>IF(N541="nulová",J541,0)</f>
        <v>0</v>
      </c>
      <c r="BJ541" s="16" t="s">
        <v>81</v>
      </c>
      <c r="BK541" s="184">
        <f>ROUND(I541*H541,2)</f>
        <v>0</v>
      </c>
      <c r="BL541" s="16" t="s">
        <v>125</v>
      </c>
      <c r="BM541" s="16" t="s">
        <v>1116</v>
      </c>
    </row>
    <row r="542" spans="2:65" s="11" customFormat="1" ht="11.25">
      <c r="B542" s="190"/>
      <c r="C542" s="191"/>
      <c r="D542" s="185" t="s">
        <v>201</v>
      </c>
      <c r="E542" s="192" t="s">
        <v>1</v>
      </c>
      <c r="F542" s="193" t="s">
        <v>1117</v>
      </c>
      <c r="G542" s="191"/>
      <c r="H542" s="194">
        <v>22.23</v>
      </c>
      <c r="I542" s="195"/>
      <c r="J542" s="191"/>
      <c r="K542" s="191"/>
      <c r="L542" s="196"/>
      <c r="M542" s="197"/>
      <c r="N542" s="198"/>
      <c r="O542" s="198"/>
      <c r="P542" s="198"/>
      <c r="Q542" s="198"/>
      <c r="R542" s="198"/>
      <c r="S542" s="198"/>
      <c r="T542" s="199"/>
      <c r="AT542" s="200" t="s">
        <v>201</v>
      </c>
      <c r="AU542" s="200" t="s">
        <v>83</v>
      </c>
      <c r="AV542" s="11" t="s">
        <v>83</v>
      </c>
      <c r="AW542" s="11" t="s">
        <v>34</v>
      </c>
      <c r="AX542" s="11" t="s">
        <v>73</v>
      </c>
      <c r="AY542" s="200" t="s">
        <v>169</v>
      </c>
    </row>
    <row r="543" spans="2:65" s="11" customFormat="1" ht="11.25">
      <c r="B543" s="190"/>
      <c r="C543" s="191"/>
      <c r="D543" s="185" t="s">
        <v>201</v>
      </c>
      <c r="E543" s="192" t="s">
        <v>1</v>
      </c>
      <c r="F543" s="193" t="s">
        <v>1118</v>
      </c>
      <c r="G543" s="191"/>
      <c r="H543" s="194">
        <v>62.64</v>
      </c>
      <c r="I543" s="195"/>
      <c r="J543" s="191"/>
      <c r="K543" s="191"/>
      <c r="L543" s="196"/>
      <c r="M543" s="197"/>
      <c r="N543" s="198"/>
      <c r="O543" s="198"/>
      <c r="P543" s="198"/>
      <c r="Q543" s="198"/>
      <c r="R543" s="198"/>
      <c r="S543" s="198"/>
      <c r="T543" s="199"/>
      <c r="AT543" s="200" t="s">
        <v>201</v>
      </c>
      <c r="AU543" s="200" t="s">
        <v>83</v>
      </c>
      <c r="AV543" s="11" t="s">
        <v>83</v>
      </c>
      <c r="AW543" s="11" t="s">
        <v>34</v>
      </c>
      <c r="AX543" s="11" t="s">
        <v>73</v>
      </c>
      <c r="AY543" s="200" t="s">
        <v>169</v>
      </c>
    </row>
    <row r="544" spans="2:65" s="11" customFormat="1" ht="11.25">
      <c r="B544" s="190"/>
      <c r="C544" s="191"/>
      <c r="D544" s="185" t="s">
        <v>201</v>
      </c>
      <c r="E544" s="192" t="s">
        <v>1</v>
      </c>
      <c r="F544" s="193" t="s">
        <v>1119</v>
      </c>
      <c r="G544" s="191"/>
      <c r="H544" s="194">
        <v>10.4</v>
      </c>
      <c r="I544" s="195"/>
      <c r="J544" s="191"/>
      <c r="K544" s="191"/>
      <c r="L544" s="196"/>
      <c r="M544" s="197"/>
      <c r="N544" s="198"/>
      <c r="O544" s="198"/>
      <c r="P544" s="198"/>
      <c r="Q544" s="198"/>
      <c r="R544" s="198"/>
      <c r="S544" s="198"/>
      <c r="T544" s="199"/>
      <c r="AT544" s="200" t="s">
        <v>201</v>
      </c>
      <c r="AU544" s="200" t="s">
        <v>83</v>
      </c>
      <c r="AV544" s="11" t="s">
        <v>83</v>
      </c>
      <c r="AW544" s="11" t="s">
        <v>34</v>
      </c>
      <c r="AX544" s="11" t="s">
        <v>73</v>
      </c>
      <c r="AY544" s="200" t="s">
        <v>169</v>
      </c>
    </row>
    <row r="545" spans="2:65" s="11" customFormat="1" ht="11.25">
      <c r="B545" s="190"/>
      <c r="C545" s="191"/>
      <c r="D545" s="185" t="s">
        <v>201</v>
      </c>
      <c r="E545" s="192" t="s">
        <v>1</v>
      </c>
      <c r="F545" s="193" t="s">
        <v>1120</v>
      </c>
      <c r="G545" s="191"/>
      <c r="H545" s="194">
        <v>8.8000000000000007</v>
      </c>
      <c r="I545" s="195"/>
      <c r="J545" s="191"/>
      <c r="K545" s="191"/>
      <c r="L545" s="196"/>
      <c r="M545" s="197"/>
      <c r="N545" s="198"/>
      <c r="O545" s="198"/>
      <c r="P545" s="198"/>
      <c r="Q545" s="198"/>
      <c r="R545" s="198"/>
      <c r="S545" s="198"/>
      <c r="T545" s="199"/>
      <c r="AT545" s="200" t="s">
        <v>201</v>
      </c>
      <c r="AU545" s="200" t="s">
        <v>83</v>
      </c>
      <c r="AV545" s="11" t="s">
        <v>83</v>
      </c>
      <c r="AW545" s="11" t="s">
        <v>34</v>
      </c>
      <c r="AX545" s="11" t="s">
        <v>73</v>
      </c>
      <c r="AY545" s="200" t="s">
        <v>169</v>
      </c>
    </row>
    <row r="546" spans="2:65" s="12" customFormat="1" ht="11.25">
      <c r="B546" s="201"/>
      <c r="C546" s="202"/>
      <c r="D546" s="185" t="s">
        <v>201</v>
      </c>
      <c r="E546" s="203" t="s">
        <v>1</v>
      </c>
      <c r="F546" s="204" t="s">
        <v>212</v>
      </c>
      <c r="G546" s="202"/>
      <c r="H546" s="205">
        <v>104.07</v>
      </c>
      <c r="I546" s="206"/>
      <c r="J546" s="202"/>
      <c r="K546" s="202"/>
      <c r="L546" s="207"/>
      <c r="M546" s="208"/>
      <c r="N546" s="209"/>
      <c r="O546" s="209"/>
      <c r="P546" s="209"/>
      <c r="Q546" s="209"/>
      <c r="R546" s="209"/>
      <c r="S546" s="209"/>
      <c r="T546" s="210"/>
      <c r="AT546" s="211" t="s">
        <v>201</v>
      </c>
      <c r="AU546" s="211" t="s">
        <v>83</v>
      </c>
      <c r="AV546" s="12" t="s">
        <v>199</v>
      </c>
      <c r="AW546" s="12" t="s">
        <v>34</v>
      </c>
      <c r="AX546" s="12" t="s">
        <v>81</v>
      </c>
      <c r="AY546" s="211" t="s">
        <v>169</v>
      </c>
    </row>
    <row r="547" spans="2:65" s="10" customFormat="1" ht="22.9" customHeight="1">
      <c r="B547" s="157"/>
      <c r="C547" s="158"/>
      <c r="D547" s="159" t="s">
        <v>72</v>
      </c>
      <c r="E547" s="171" t="s">
        <v>1121</v>
      </c>
      <c r="F547" s="171" t="s">
        <v>1122</v>
      </c>
      <c r="G547" s="158"/>
      <c r="H547" s="158"/>
      <c r="I547" s="161"/>
      <c r="J547" s="172">
        <f>BK547</f>
        <v>0</v>
      </c>
      <c r="K547" s="158"/>
      <c r="L547" s="163"/>
      <c r="M547" s="164"/>
      <c r="N547" s="165"/>
      <c r="O547" s="165"/>
      <c r="P547" s="166">
        <f>SUM(P548:P554)</f>
        <v>0</v>
      </c>
      <c r="Q547" s="165"/>
      <c r="R547" s="166">
        <f>SUM(R548:R554)</f>
        <v>0</v>
      </c>
      <c r="S547" s="165"/>
      <c r="T547" s="167">
        <f>SUM(T548:T554)</f>
        <v>0</v>
      </c>
      <c r="AR547" s="168" t="s">
        <v>83</v>
      </c>
      <c r="AT547" s="169" t="s">
        <v>72</v>
      </c>
      <c r="AU547" s="169" t="s">
        <v>81</v>
      </c>
      <c r="AY547" s="168" t="s">
        <v>169</v>
      </c>
      <c r="BK547" s="170">
        <f>SUM(BK548:BK554)</f>
        <v>0</v>
      </c>
    </row>
    <row r="548" spans="2:65" s="1" customFormat="1" ht="16.5" customHeight="1">
      <c r="B548" s="33"/>
      <c r="C548" s="173" t="s">
        <v>1123</v>
      </c>
      <c r="D548" s="173" t="s">
        <v>172</v>
      </c>
      <c r="E548" s="174" t="s">
        <v>1124</v>
      </c>
      <c r="F548" s="175" t="s">
        <v>1125</v>
      </c>
      <c r="G548" s="176" t="s">
        <v>444</v>
      </c>
      <c r="H548" s="177">
        <v>3</v>
      </c>
      <c r="I548" s="178"/>
      <c r="J548" s="179">
        <f t="shared" ref="J548:J554" si="10">ROUND(I548*H548,2)</f>
        <v>0</v>
      </c>
      <c r="K548" s="175" t="s">
        <v>1</v>
      </c>
      <c r="L548" s="37"/>
      <c r="M548" s="180" t="s">
        <v>1</v>
      </c>
      <c r="N548" s="181" t="s">
        <v>44</v>
      </c>
      <c r="O548" s="59"/>
      <c r="P548" s="182">
        <f t="shared" ref="P548:P554" si="11">O548*H548</f>
        <v>0</v>
      </c>
      <c r="Q548" s="182">
        <v>0</v>
      </c>
      <c r="R548" s="182">
        <f t="shared" ref="R548:R554" si="12">Q548*H548</f>
        <v>0</v>
      </c>
      <c r="S548" s="182">
        <v>0</v>
      </c>
      <c r="T548" s="183">
        <f t="shared" ref="T548:T554" si="13">S548*H548</f>
        <v>0</v>
      </c>
      <c r="AR548" s="16" t="s">
        <v>125</v>
      </c>
      <c r="AT548" s="16" t="s">
        <v>172</v>
      </c>
      <c r="AU548" s="16" t="s">
        <v>83</v>
      </c>
      <c r="AY548" s="16" t="s">
        <v>169</v>
      </c>
      <c r="BE548" s="184">
        <f t="shared" ref="BE548:BE554" si="14">IF(N548="základní",J548,0)</f>
        <v>0</v>
      </c>
      <c r="BF548" s="184">
        <f t="shared" ref="BF548:BF554" si="15">IF(N548="snížená",J548,0)</f>
        <v>0</v>
      </c>
      <c r="BG548" s="184">
        <f t="shared" ref="BG548:BG554" si="16">IF(N548="zákl. přenesená",J548,0)</f>
        <v>0</v>
      </c>
      <c r="BH548" s="184">
        <f t="shared" ref="BH548:BH554" si="17">IF(N548="sníž. přenesená",J548,0)</f>
        <v>0</v>
      </c>
      <c r="BI548" s="184">
        <f t="shared" ref="BI548:BI554" si="18">IF(N548="nulová",J548,0)</f>
        <v>0</v>
      </c>
      <c r="BJ548" s="16" t="s">
        <v>81</v>
      </c>
      <c r="BK548" s="184">
        <f t="shared" ref="BK548:BK554" si="19">ROUND(I548*H548,2)</f>
        <v>0</v>
      </c>
      <c r="BL548" s="16" t="s">
        <v>125</v>
      </c>
      <c r="BM548" s="16" t="s">
        <v>1126</v>
      </c>
    </row>
    <row r="549" spans="2:65" s="1" customFormat="1" ht="22.5" customHeight="1">
      <c r="B549" s="33"/>
      <c r="C549" s="173" t="s">
        <v>1127</v>
      </c>
      <c r="D549" s="173" t="s">
        <v>172</v>
      </c>
      <c r="E549" s="174" t="s">
        <v>1128</v>
      </c>
      <c r="F549" s="175" t="s">
        <v>1129</v>
      </c>
      <c r="G549" s="176" t="s">
        <v>175</v>
      </c>
      <c r="H549" s="177">
        <v>1</v>
      </c>
      <c r="I549" s="178"/>
      <c r="J549" s="179">
        <f t="shared" si="10"/>
        <v>0</v>
      </c>
      <c r="K549" s="175" t="s">
        <v>1</v>
      </c>
      <c r="L549" s="37"/>
      <c r="M549" s="180" t="s">
        <v>1</v>
      </c>
      <c r="N549" s="181" t="s">
        <v>44</v>
      </c>
      <c r="O549" s="59"/>
      <c r="P549" s="182">
        <f t="shared" si="11"/>
        <v>0</v>
      </c>
      <c r="Q549" s="182">
        <v>0</v>
      </c>
      <c r="R549" s="182">
        <f t="shared" si="12"/>
        <v>0</v>
      </c>
      <c r="S549" s="182">
        <v>0</v>
      </c>
      <c r="T549" s="183">
        <f t="shared" si="13"/>
        <v>0</v>
      </c>
      <c r="AR549" s="16" t="s">
        <v>125</v>
      </c>
      <c r="AT549" s="16" t="s">
        <v>172</v>
      </c>
      <c r="AU549" s="16" t="s">
        <v>83</v>
      </c>
      <c r="AY549" s="16" t="s">
        <v>169</v>
      </c>
      <c r="BE549" s="184">
        <f t="shared" si="14"/>
        <v>0</v>
      </c>
      <c r="BF549" s="184">
        <f t="shared" si="15"/>
        <v>0</v>
      </c>
      <c r="BG549" s="184">
        <f t="shared" si="16"/>
        <v>0</v>
      </c>
      <c r="BH549" s="184">
        <f t="shared" si="17"/>
        <v>0</v>
      </c>
      <c r="BI549" s="184">
        <f t="shared" si="18"/>
        <v>0</v>
      </c>
      <c r="BJ549" s="16" t="s">
        <v>81</v>
      </c>
      <c r="BK549" s="184">
        <f t="shared" si="19"/>
        <v>0</v>
      </c>
      <c r="BL549" s="16" t="s">
        <v>125</v>
      </c>
      <c r="BM549" s="16" t="s">
        <v>1130</v>
      </c>
    </row>
    <row r="550" spans="2:65" s="1" customFormat="1" ht="16.5" customHeight="1">
      <c r="B550" s="33"/>
      <c r="C550" s="173" t="s">
        <v>1131</v>
      </c>
      <c r="D550" s="173" t="s">
        <v>172</v>
      </c>
      <c r="E550" s="174" t="s">
        <v>1132</v>
      </c>
      <c r="F550" s="175" t="s">
        <v>1133</v>
      </c>
      <c r="G550" s="176" t="s">
        <v>175</v>
      </c>
      <c r="H550" s="177">
        <v>1</v>
      </c>
      <c r="I550" s="178"/>
      <c r="J550" s="179">
        <f t="shared" si="10"/>
        <v>0</v>
      </c>
      <c r="K550" s="175" t="s">
        <v>1</v>
      </c>
      <c r="L550" s="37"/>
      <c r="M550" s="180" t="s">
        <v>1</v>
      </c>
      <c r="N550" s="181" t="s">
        <v>44</v>
      </c>
      <c r="O550" s="59"/>
      <c r="P550" s="182">
        <f t="shared" si="11"/>
        <v>0</v>
      </c>
      <c r="Q550" s="182">
        <v>0</v>
      </c>
      <c r="R550" s="182">
        <f t="shared" si="12"/>
        <v>0</v>
      </c>
      <c r="S550" s="182">
        <v>0</v>
      </c>
      <c r="T550" s="183">
        <f t="shared" si="13"/>
        <v>0</v>
      </c>
      <c r="AR550" s="16" t="s">
        <v>125</v>
      </c>
      <c r="AT550" s="16" t="s">
        <v>172</v>
      </c>
      <c r="AU550" s="16" t="s">
        <v>83</v>
      </c>
      <c r="AY550" s="16" t="s">
        <v>169</v>
      </c>
      <c r="BE550" s="184">
        <f t="shared" si="14"/>
        <v>0</v>
      </c>
      <c r="BF550" s="184">
        <f t="shared" si="15"/>
        <v>0</v>
      </c>
      <c r="BG550" s="184">
        <f t="shared" si="16"/>
        <v>0</v>
      </c>
      <c r="BH550" s="184">
        <f t="shared" si="17"/>
        <v>0</v>
      </c>
      <c r="BI550" s="184">
        <f t="shared" si="18"/>
        <v>0</v>
      </c>
      <c r="BJ550" s="16" t="s">
        <v>81</v>
      </c>
      <c r="BK550" s="184">
        <f t="shared" si="19"/>
        <v>0</v>
      </c>
      <c r="BL550" s="16" t="s">
        <v>125</v>
      </c>
      <c r="BM550" s="16" t="s">
        <v>1134</v>
      </c>
    </row>
    <row r="551" spans="2:65" s="1" customFormat="1" ht="22.5" customHeight="1">
      <c r="B551" s="33"/>
      <c r="C551" s="173" t="s">
        <v>1135</v>
      </c>
      <c r="D551" s="173" t="s">
        <v>172</v>
      </c>
      <c r="E551" s="174" t="s">
        <v>1136</v>
      </c>
      <c r="F551" s="175" t="s">
        <v>1137</v>
      </c>
      <c r="G551" s="176" t="s">
        <v>175</v>
      </c>
      <c r="H551" s="177">
        <v>1</v>
      </c>
      <c r="I551" s="178"/>
      <c r="J551" s="179">
        <f t="shared" si="10"/>
        <v>0</v>
      </c>
      <c r="K551" s="175" t="s">
        <v>1</v>
      </c>
      <c r="L551" s="37"/>
      <c r="M551" s="180" t="s">
        <v>1</v>
      </c>
      <c r="N551" s="181" t="s">
        <v>44</v>
      </c>
      <c r="O551" s="59"/>
      <c r="P551" s="182">
        <f t="shared" si="11"/>
        <v>0</v>
      </c>
      <c r="Q551" s="182">
        <v>0</v>
      </c>
      <c r="R551" s="182">
        <f t="shared" si="12"/>
        <v>0</v>
      </c>
      <c r="S551" s="182">
        <v>0</v>
      </c>
      <c r="T551" s="183">
        <f t="shared" si="13"/>
        <v>0</v>
      </c>
      <c r="AR551" s="16" t="s">
        <v>125</v>
      </c>
      <c r="AT551" s="16" t="s">
        <v>172</v>
      </c>
      <c r="AU551" s="16" t="s">
        <v>83</v>
      </c>
      <c r="AY551" s="16" t="s">
        <v>169</v>
      </c>
      <c r="BE551" s="184">
        <f t="shared" si="14"/>
        <v>0</v>
      </c>
      <c r="BF551" s="184">
        <f t="shared" si="15"/>
        <v>0</v>
      </c>
      <c r="BG551" s="184">
        <f t="shared" si="16"/>
        <v>0</v>
      </c>
      <c r="BH551" s="184">
        <f t="shared" si="17"/>
        <v>0</v>
      </c>
      <c r="BI551" s="184">
        <f t="shared" si="18"/>
        <v>0</v>
      </c>
      <c r="BJ551" s="16" t="s">
        <v>81</v>
      </c>
      <c r="BK551" s="184">
        <f t="shared" si="19"/>
        <v>0</v>
      </c>
      <c r="BL551" s="16" t="s">
        <v>125</v>
      </c>
      <c r="BM551" s="16" t="s">
        <v>1138</v>
      </c>
    </row>
    <row r="552" spans="2:65" s="1" customFormat="1" ht="22.5" customHeight="1">
      <c r="B552" s="33"/>
      <c r="C552" s="173" t="s">
        <v>1139</v>
      </c>
      <c r="D552" s="173" t="s">
        <v>172</v>
      </c>
      <c r="E552" s="174" t="s">
        <v>1140</v>
      </c>
      <c r="F552" s="175" t="s">
        <v>1141</v>
      </c>
      <c r="G552" s="176" t="s">
        <v>175</v>
      </c>
      <c r="H552" s="177">
        <v>3</v>
      </c>
      <c r="I552" s="178"/>
      <c r="J552" s="179">
        <f t="shared" si="10"/>
        <v>0</v>
      </c>
      <c r="K552" s="175" t="s">
        <v>1</v>
      </c>
      <c r="L552" s="37"/>
      <c r="M552" s="180" t="s">
        <v>1</v>
      </c>
      <c r="N552" s="181" t="s">
        <v>44</v>
      </c>
      <c r="O552" s="59"/>
      <c r="P552" s="182">
        <f t="shared" si="11"/>
        <v>0</v>
      </c>
      <c r="Q552" s="182">
        <v>0</v>
      </c>
      <c r="R552" s="182">
        <f t="shared" si="12"/>
        <v>0</v>
      </c>
      <c r="S552" s="182">
        <v>0</v>
      </c>
      <c r="T552" s="183">
        <f t="shared" si="13"/>
        <v>0</v>
      </c>
      <c r="AR552" s="16" t="s">
        <v>125</v>
      </c>
      <c r="AT552" s="16" t="s">
        <v>172</v>
      </c>
      <c r="AU552" s="16" t="s">
        <v>83</v>
      </c>
      <c r="AY552" s="16" t="s">
        <v>169</v>
      </c>
      <c r="BE552" s="184">
        <f t="shared" si="14"/>
        <v>0</v>
      </c>
      <c r="BF552" s="184">
        <f t="shared" si="15"/>
        <v>0</v>
      </c>
      <c r="BG552" s="184">
        <f t="shared" si="16"/>
        <v>0</v>
      </c>
      <c r="BH552" s="184">
        <f t="shared" si="17"/>
        <v>0</v>
      </c>
      <c r="BI552" s="184">
        <f t="shared" si="18"/>
        <v>0</v>
      </c>
      <c r="BJ552" s="16" t="s">
        <v>81</v>
      </c>
      <c r="BK552" s="184">
        <f t="shared" si="19"/>
        <v>0</v>
      </c>
      <c r="BL552" s="16" t="s">
        <v>125</v>
      </c>
      <c r="BM552" s="16" t="s">
        <v>1142</v>
      </c>
    </row>
    <row r="553" spans="2:65" s="1" customFormat="1" ht="22.5" customHeight="1">
      <c r="B553" s="33"/>
      <c r="C553" s="173" t="s">
        <v>1143</v>
      </c>
      <c r="D553" s="173" t="s">
        <v>172</v>
      </c>
      <c r="E553" s="174" t="s">
        <v>1144</v>
      </c>
      <c r="F553" s="175" t="s">
        <v>1145</v>
      </c>
      <c r="G553" s="176" t="s">
        <v>444</v>
      </c>
      <c r="H553" s="177">
        <v>14</v>
      </c>
      <c r="I553" s="178"/>
      <c r="J553" s="179">
        <f t="shared" si="10"/>
        <v>0</v>
      </c>
      <c r="K553" s="175" t="s">
        <v>1</v>
      </c>
      <c r="L553" s="37"/>
      <c r="M553" s="180" t="s">
        <v>1</v>
      </c>
      <c r="N553" s="181" t="s">
        <v>44</v>
      </c>
      <c r="O553" s="59"/>
      <c r="P553" s="182">
        <f t="shared" si="11"/>
        <v>0</v>
      </c>
      <c r="Q553" s="182">
        <v>0</v>
      </c>
      <c r="R553" s="182">
        <f t="shared" si="12"/>
        <v>0</v>
      </c>
      <c r="S553" s="182">
        <v>0</v>
      </c>
      <c r="T553" s="183">
        <f t="shared" si="13"/>
        <v>0</v>
      </c>
      <c r="AR553" s="16" t="s">
        <v>125</v>
      </c>
      <c r="AT553" s="16" t="s">
        <v>172</v>
      </c>
      <c r="AU553" s="16" t="s">
        <v>83</v>
      </c>
      <c r="AY553" s="16" t="s">
        <v>169</v>
      </c>
      <c r="BE553" s="184">
        <f t="shared" si="14"/>
        <v>0</v>
      </c>
      <c r="BF553" s="184">
        <f t="shared" si="15"/>
        <v>0</v>
      </c>
      <c r="BG553" s="184">
        <f t="shared" si="16"/>
        <v>0</v>
      </c>
      <c r="BH553" s="184">
        <f t="shared" si="17"/>
        <v>0</v>
      </c>
      <c r="BI553" s="184">
        <f t="shared" si="18"/>
        <v>0</v>
      </c>
      <c r="BJ553" s="16" t="s">
        <v>81</v>
      </c>
      <c r="BK553" s="184">
        <f t="shared" si="19"/>
        <v>0</v>
      </c>
      <c r="BL553" s="16" t="s">
        <v>125</v>
      </c>
      <c r="BM553" s="16" t="s">
        <v>1146</v>
      </c>
    </row>
    <row r="554" spans="2:65" s="1" customFormat="1" ht="16.5" customHeight="1">
      <c r="B554" s="33"/>
      <c r="C554" s="173" t="s">
        <v>1147</v>
      </c>
      <c r="D554" s="173" t="s">
        <v>172</v>
      </c>
      <c r="E554" s="174" t="s">
        <v>1148</v>
      </c>
      <c r="F554" s="175" t="s">
        <v>1149</v>
      </c>
      <c r="G554" s="176" t="s">
        <v>444</v>
      </c>
      <c r="H554" s="177">
        <v>1</v>
      </c>
      <c r="I554" s="178"/>
      <c r="J554" s="179">
        <f t="shared" si="10"/>
        <v>0</v>
      </c>
      <c r="K554" s="175" t="s">
        <v>1</v>
      </c>
      <c r="L554" s="37"/>
      <c r="M554" s="213" t="s">
        <v>1</v>
      </c>
      <c r="N554" s="214" t="s">
        <v>44</v>
      </c>
      <c r="O554" s="188"/>
      <c r="P554" s="215">
        <f t="shared" si="11"/>
        <v>0</v>
      </c>
      <c r="Q554" s="215">
        <v>0</v>
      </c>
      <c r="R554" s="215">
        <f t="shared" si="12"/>
        <v>0</v>
      </c>
      <c r="S554" s="215">
        <v>0</v>
      </c>
      <c r="T554" s="216">
        <f t="shared" si="13"/>
        <v>0</v>
      </c>
      <c r="AR554" s="16" t="s">
        <v>125</v>
      </c>
      <c r="AT554" s="16" t="s">
        <v>172</v>
      </c>
      <c r="AU554" s="16" t="s">
        <v>83</v>
      </c>
      <c r="AY554" s="16" t="s">
        <v>169</v>
      </c>
      <c r="BE554" s="184">
        <f t="shared" si="14"/>
        <v>0</v>
      </c>
      <c r="BF554" s="184">
        <f t="shared" si="15"/>
        <v>0</v>
      </c>
      <c r="BG554" s="184">
        <f t="shared" si="16"/>
        <v>0</v>
      </c>
      <c r="BH554" s="184">
        <f t="shared" si="17"/>
        <v>0</v>
      </c>
      <c r="BI554" s="184">
        <f t="shared" si="18"/>
        <v>0</v>
      </c>
      <c r="BJ554" s="16" t="s">
        <v>81</v>
      </c>
      <c r="BK554" s="184">
        <f t="shared" si="19"/>
        <v>0</v>
      </c>
      <c r="BL554" s="16" t="s">
        <v>125</v>
      </c>
      <c r="BM554" s="16" t="s">
        <v>1150</v>
      </c>
    </row>
    <row r="555" spans="2:65" s="1" customFormat="1" ht="6.95" customHeight="1">
      <c r="B555" s="45"/>
      <c r="C555" s="46"/>
      <c r="D555" s="46"/>
      <c r="E555" s="46"/>
      <c r="F555" s="46"/>
      <c r="G555" s="46"/>
      <c r="H555" s="46"/>
      <c r="I555" s="124"/>
      <c r="J555" s="46"/>
      <c r="K555" s="46"/>
      <c r="L555" s="37"/>
    </row>
  </sheetData>
  <sheetProtection algorithmName="SHA-512" hashValue="cP14zG5h+UFLMQWlc8Z8vkkGw1kMwwGX2iSATW3Rnqj9s2ZRRtpvHA/lGMnViorsq2M7yY2xxZrd8axfDddF2w==" saltValue="zc7dn7KhdgyBCIPj3j/wOpzrUR0VUv6f+U6aGilWUceWie9MvlWXy4GZ0LtUCQXhIarGi1yZcrvfhxvnR2jA3w==" spinCount="100000" sheet="1" objects="1" scenarios="1" formatColumns="0" formatRows="0" autoFilter="0"/>
  <autoFilter ref="C98:K554" xr:uid="{00000000-0009-0000-0000-000003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rowBreaks count="5" manualBreakCount="5">
    <brk id="179" min="2" max="10" man="1"/>
    <brk id="229" min="2" max="10" man="1"/>
    <brk id="268" min="2" max="10" man="1"/>
    <brk id="405" min="2" max="10" man="1"/>
    <brk id="532" min="2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4"/>
  <sheetViews>
    <sheetView showGridLines="0" view="pageBreakPreview" topLeftCell="A140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92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1151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ROUND(J88,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ROUND((SUM(BE88:BE163)),  2)</f>
        <v>0</v>
      </c>
      <c r="I33" s="113">
        <v>0.21</v>
      </c>
      <c r="J33" s="112">
        <f>ROUND(((SUM(BE88:BE163))*I33),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ROUND((SUM(BF88:BF163)),  2)</f>
        <v>0</v>
      </c>
      <c r="I34" s="113">
        <v>0.15</v>
      </c>
      <c r="J34" s="112">
        <f>ROUND(((SUM(BF88:BF163))*I34),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ROUND((SUM(BG88:BG163)),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ROUND((SUM(BH88:BH163)),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ROUND((SUM(BI88:BI163)),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04 - SO 02 - HASIČSKÁ ZBROJNICE JSHD - ZTI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J88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190</v>
      </c>
      <c r="E60" s="136"/>
      <c r="F60" s="136"/>
      <c r="G60" s="136"/>
      <c r="H60" s="136"/>
      <c r="I60" s="137"/>
      <c r="J60" s="138">
        <f>J89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191</v>
      </c>
      <c r="E61" s="143"/>
      <c r="F61" s="143"/>
      <c r="G61" s="143"/>
      <c r="H61" s="143"/>
      <c r="I61" s="144"/>
      <c r="J61" s="145">
        <f>J90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1152</v>
      </c>
      <c r="E62" s="143"/>
      <c r="F62" s="143"/>
      <c r="G62" s="143"/>
      <c r="H62" s="143"/>
      <c r="I62" s="144"/>
      <c r="J62" s="145">
        <f>J102</f>
        <v>0</v>
      </c>
      <c r="K62" s="141"/>
      <c r="L62" s="146"/>
    </row>
    <row r="63" spans="2:47" s="7" customFormat="1" ht="24.95" customHeight="1">
      <c r="B63" s="133"/>
      <c r="C63" s="134"/>
      <c r="D63" s="135" t="s">
        <v>251</v>
      </c>
      <c r="E63" s="136"/>
      <c r="F63" s="136"/>
      <c r="G63" s="136"/>
      <c r="H63" s="136"/>
      <c r="I63" s="137"/>
      <c r="J63" s="138">
        <f>J105</f>
        <v>0</v>
      </c>
      <c r="K63" s="134"/>
      <c r="L63" s="139"/>
    </row>
    <row r="64" spans="2:47" s="8" customFormat="1" ht="19.899999999999999" customHeight="1">
      <c r="B64" s="140"/>
      <c r="C64" s="141"/>
      <c r="D64" s="142" t="s">
        <v>1153</v>
      </c>
      <c r="E64" s="143"/>
      <c r="F64" s="143"/>
      <c r="G64" s="143"/>
      <c r="H64" s="143"/>
      <c r="I64" s="144"/>
      <c r="J64" s="145">
        <f>J106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1154</v>
      </c>
      <c r="E65" s="143"/>
      <c r="F65" s="143"/>
      <c r="G65" s="143"/>
      <c r="H65" s="143"/>
      <c r="I65" s="144"/>
      <c r="J65" s="145">
        <f>J118</f>
        <v>0</v>
      </c>
      <c r="K65" s="141"/>
      <c r="L65" s="146"/>
    </row>
    <row r="66" spans="2:12" s="8" customFormat="1" ht="19.899999999999999" customHeight="1">
      <c r="B66" s="140"/>
      <c r="C66" s="141"/>
      <c r="D66" s="142" t="s">
        <v>1155</v>
      </c>
      <c r="E66" s="143"/>
      <c r="F66" s="143"/>
      <c r="G66" s="143"/>
      <c r="H66" s="143"/>
      <c r="I66" s="144"/>
      <c r="J66" s="145">
        <f>J132</f>
        <v>0</v>
      </c>
      <c r="K66" s="141"/>
      <c r="L66" s="146"/>
    </row>
    <row r="67" spans="2:12" s="8" customFormat="1" ht="19.899999999999999" customHeight="1">
      <c r="B67" s="140"/>
      <c r="C67" s="141"/>
      <c r="D67" s="142" t="s">
        <v>1156</v>
      </c>
      <c r="E67" s="143"/>
      <c r="F67" s="143"/>
      <c r="G67" s="143"/>
      <c r="H67" s="143"/>
      <c r="I67" s="144"/>
      <c r="J67" s="145">
        <f>J146</f>
        <v>0</v>
      </c>
      <c r="K67" s="141"/>
      <c r="L67" s="146"/>
    </row>
    <row r="68" spans="2:12" s="8" customFormat="1" ht="19.899999999999999" customHeight="1">
      <c r="B68" s="140"/>
      <c r="C68" s="141"/>
      <c r="D68" s="142" t="s">
        <v>1157</v>
      </c>
      <c r="E68" s="143"/>
      <c r="F68" s="143"/>
      <c r="G68" s="143"/>
      <c r="H68" s="143"/>
      <c r="I68" s="144"/>
      <c r="J68" s="145">
        <f>J159</f>
        <v>0</v>
      </c>
      <c r="K68" s="141"/>
      <c r="L68" s="146"/>
    </row>
    <row r="69" spans="2:12" s="1" customFormat="1" ht="21.75" customHeight="1">
      <c r="B69" s="33"/>
      <c r="C69" s="34"/>
      <c r="D69" s="34"/>
      <c r="E69" s="34"/>
      <c r="F69" s="34"/>
      <c r="G69" s="34"/>
      <c r="H69" s="34"/>
      <c r="I69" s="102"/>
      <c r="J69" s="34"/>
      <c r="K69" s="34"/>
      <c r="L69" s="37"/>
    </row>
    <row r="70" spans="2:12" s="1" customFormat="1" ht="6.95" customHeight="1">
      <c r="B70" s="45"/>
      <c r="C70" s="46"/>
      <c r="D70" s="46"/>
      <c r="E70" s="46"/>
      <c r="F70" s="46"/>
      <c r="G70" s="46"/>
      <c r="H70" s="46"/>
      <c r="I70" s="124"/>
      <c r="J70" s="46"/>
      <c r="K70" s="46"/>
      <c r="L70" s="37"/>
    </row>
    <row r="74" spans="2:12" s="1" customFormat="1" ht="6.95" customHeight="1">
      <c r="B74" s="47"/>
      <c r="C74" s="48"/>
      <c r="D74" s="48"/>
      <c r="E74" s="48"/>
      <c r="F74" s="48"/>
      <c r="G74" s="48"/>
      <c r="H74" s="48"/>
      <c r="I74" s="127"/>
      <c r="J74" s="48"/>
      <c r="K74" s="48"/>
      <c r="L74" s="37"/>
    </row>
    <row r="75" spans="2:12" s="1" customFormat="1" ht="24.95" customHeight="1">
      <c r="B75" s="33"/>
      <c r="C75" s="22" t="s">
        <v>153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6.95" customHeight="1">
      <c r="B76" s="33"/>
      <c r="C76" s="34"/>
      <c r="D76" s="34"/>
      <c r="E76" s="34"/>
      <c r="F76" s="34"/>
      <c r="G76" s="34"/>
      <c r="H76" s="34"/>
      <c r="I76" s="102"/>
      <c r="J76" s="34"/>
      <c r="K76" s="34"/>
      <c r="L76" s="37"/>
    </row>
    <row r="77" spans="2:12" s="1" customFormat="1" ht="12" customHeight="1">
      <c r="B77" s="33"/>
      <c r="C77" s="28" t="s">
        <v>16</v>
      </c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6.5" customHeight="1">
      <c r="B78" s="33"/>
      <c r="C78" s="34"/>
      <c r="D78" s="34"/>
      <c r="E78" s="299" t="str">
        <f>E7</f>
        <v>Hasičská zbrojnice s manipulačním prostorem a moderní zázemí technických služeb obce Líbeznice</v>
      </c>
      <c r="F78" s="300"/>
      <c r="G78" s="300"/>
      <c r="H78" s="300"/>
      <c r="I78" s="102"/>
      <c r="J78" s="34"/>
      <c r="K78" s="34"/>
      <c r="L78" s="37"/>
    </row>
    <row r="79" spans="2:12" s="1" customFormat="1" ht="12" customHeight="1">
      <c r="B79" s="33"/>
      <c r="C79" s="28" t="s">
        <v>143</v>
      </c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6.5" customHeight="1">
      <c r="B80" s="33"/>
      <c r="C80" s="34"/>
      <c r="D80" s="34"/>
      <c r="E80" s="271" t="str">
        <f>E9</f>
        <v>04 - SO 02 - HASIČSKÁ ZBROJNICE JSHD - ZTI</v>
      </c>
      <c r="F80" s="270"/>
      <c r="G80" s="270"/>
      <c r="H80" s="270"/>
      <c r="I80" s="102"/>
      <c r="J80" s="34"/>
      <c r="K80" s="34"/>
      <c r="L80" s="37"/>
    </row>
    <row r="81" spans="2:65" s="1" customFormat="1" ht="6.95" customHeight="1">
      <c r="B81" s="33"/>
      <c r="C81" s="34"/>
      <c r="D81" s="34"/>
      <c r="E81" s="34"/>
      <c r="F81" s="34"/>
      <c r="G81" s="34"/>
      <c r="H81" s="34"/>
      <c r="I81" s="102"/>
      <c r="J81" s="34"/>
      <c r="K81" s="34"/>
      <c r="L81" s="37"/>
    </row>
    <row r="82" spans="2:65" s="1" customFormat="1" ht="12" customHeight="1">
      <c r="B82" s="33"/>
      <c r="C82" s="28" t="s">
        <v>22</v>
      </c>
      <c r="D82" s="34"/>
      <c r="E82" s="34"/>
      <c r="F82" s="26" t="str">
        <f>F12</f>
        <v>k.ú. Líbeznice</v>
      </c>
      <c r="G82" s="34"/>
      <c r="H82" s="34"/>
      <c r="I82" s="103" t="s">
        <v>24</v>
      </c>
      <c r="J82" s="54" t="str">
        <f>IF(J12="","",J12)</f>
        <v>30. 10. 2018</v>
      </c>
      <c r="K82" s="34"/>
      <c r="L82" s="37"/>
    </row>
    <row r="83" spans="2:65" s="1" customFormat="1" ht="6.95" customHeight="1">
      <c r="B83" s="33"/>
      <c r="C83" s="34"/>
      <c r="D83" s="34"/>
      <c r="E83" s="34"/>
      <c r="F83" s="34"/>
      <c r="G83" s="34"/>
      <c r="H83" s="34"/>
      <c r="I83" s="102"/>
      <c r="J83" s="34"/>
      <c r="K83" s="34"/>
      <c r="L83" s="37"/>
    </row>
    <row r="84" spans="2:65" s="1" customFormat="1" ht="13.7" customHeight="1">
      <c r="B84" s="33"/>
      <c r="C84" s="28" t="s">
        <v>26</v>
      </c>
      <c r="D84" s="34"/>
      <c r="E84" s="34"/>
      <c r="F84" s="26" t="str">
        <f>E15</f>
        <v>Obec Líbeznice</v>
      </c>
      <c r="G84" s="34"/>
      <c r="H84" s="34"/>
      <c r="I84" s="103" t="s">
        <v>32</v>
      </c>
      <c r="J84" s="31" t="str">
        <f>E21</f>
        <v>Atelier RENO spol.s.r.o.</v>
      </c>
      <c r="K84" s="34"/>
      <c r="L84" s="37"/>
    </row>
    <row r="85" spans="2:65" s="1" customFormat="1" ht="13.7" customHeight="1">
      <c r="B85" s="33"/>
      <c r="C85" s="28" t="s">
        <v>30</v>
      </c>
      <c r="D85" s="34"/>
      <c r="E85" s="34"/>
      <c r="F85" s="26" t="str">
        <f>IF(E18="","",E18)</f>
        <v>Vyplň údaj</v>
      </c>
      <c r="G85" s="34"/>
      <c r="H85" s="34"/>
      <c r="I85" s="103" t="s">
        <v>35</v>
      </c>
      <c r="J85" s="31" t="str">
        <f>E24</f>
        <v>Vladimír Mrázek</v>
      </c>
      <c r="K85" s="34"/>
      <c r="L85" s="37"/>
    </row>
    <row r="86" spans="2:65" s="1" customFormat="1" ht="10.35" customHeight="1">
      <c r="B86" s="33"/>
      <c r="C86" s="34"/>
      <c r="D86" s="34"/>
      <c r="E86" s="34"/>
      <c r="F86" s="34"/>
      <c r="G86" s="34"/>
      <c r="H86" s="34"/>
      <c r="I86" s="102"/>
      <c r="J86" s="34"/>
      <c r="K86" s="34"/>
      <c r="L86" s="37"/>
    </row>
    <row r="87" spans="2:65" s="9" customFormat="1" ht="29.25" customHeight="1">
      <c r="B87" s="147"/>
      <c r="C87" s="148" t="s">
        <v>154</v>
      </c>
      <c r="D87" s="149" t="s">
        <v>58</v>
      </c>
      <c r="E87" s="149" t="s">
        <v>54</v>
      </c>
      <c r="F87" s="149" t="s">
        <v>55</v>
      </c>
      <c r="G87" s="149" t="s">
        <v>155</v>
      </c>
      <c r="H87" s="149" t="s">
        <v>156</v>
      </c>
      <c r="I87" s="150" t="s">
        <v>157</v>
      </c>
      <c r="J87" s="149" t="s">
        <v>147</v>
      </c>
      <c r="K87" s="151" t="s">
        <v>158</v>
      </c>
      <c r="L87" s="152"/>
      <c r="M87" s="63" t="s">
        <v>1</v>
      </c>
      <c r="N87" s="64" t="s">
        <v>43</v>
      </c>
      <c r="O87" s="64" t="s">
        <v>159</v>
      </c>
      <c r="P87" s="64" t="s">
        <v>160</v>
      </c>
      <c r="Q87" s="64" t="s">
        <v>161</v>
      </c>
      <c r="R87" s="64" t="s">
        <v>162</v>
      </c>
      <c r="S87" s="64" t="s">
        <v>163</v>
      </c>
      <c r="T87" s="65" t="s">
        <v>164</v>
      </c>
    </row>
    <row r="88" spans="2:65" s="1" customFormat="1" ht="22.9" customHeight="1">
      <c r="B88" s="33"/>
      <c r="C88" s="70" t="s">
        <v>165</v>
      </c>
      <c r="D88" s="34"/>
      <c r="E88" s="34"/>
      <c r="F88" s="34"/>
      <c r="G88" s="34"/>
      <c r="H88" s="34"/>
      <c r="I88" s="102"/>
      <c r="J88" s="153">
        <f>BK88</f>
        <v>0</v>
      </c>
      <c r="K88" s="34"/>
      <c r="L88" s="37"/>
      <c r="M88" s="66"/>
      <c r="N88" s="67"/>
      <c r="O88" s="67"/>
      <c r="P88" s="154">
        <f>P89+P105</f>
        <v>0</v>
      </c>
      <c r="Q88" s="67"/>
      <c r="R88" s="154">
        <f>R89+R105</f>
        <v>0.46504999999999996</v>
      </c>
      <c r="S88" s="67"/>
      <c r="T88" s="155">
        <f>T89+T105</f>
        <v>0</v>
      </c>
      <c r="AT88" s="16" t="s">
        <v>72</v>
      </c>
      <c r="AU88" s="16" t="s">
        <v>149</v>
      </c>
      <c r="BK88" s="156">
        <f>BK89+BK105</f>
        <v>0</v>
      </c>
    </row>
    <row r="89" spans="2:65" s="10" customFormat="1" ht="25.9" customHeight="1">
      <c r="B89" s="157"/>
      <c r="C89" s="158"/>
      <c r="D89" s="159" t="s">
        <v>72</v>
      </c>
      <c r="E89" s="160" t="s">
        <v>193</v>
      </c>
      <c r="F89" s="160" t="s">
        <v>194</v>
      </c>
      <c r="G89" s="158"/>
      <c r="H89" s="158"/>
      <c r="I89" s="161"/>
      <c r="J89" s="162">
        <f>BK89</f>
        <v>0</v>
      </c>
      <c r="K89" s="158"/>
      <c r="L89" s="163"/>
      <c r="M89" s="164"/>
      <c r="N89" s="165"/>
      <c r="O89" s="165"/>
      <c r="P89" s="166">
        <f>P90+P102</f>
        <v>0</v>
      </c>
      <c r="Q89" s="165"/>
      <c r="R89" s="166">
        <f>R90+R102</f>
        <v>0</v>
      </c>
      <c r="S89" s="165"/>
      <c r="T89" s="167">
        <f>T90+T102</f>
        <v>0</v>
      </c>
      <c r="AR89" s="168" t="s">
        <v>81</v>
      </c>
      <c r="AT89" s="169" t="s">
        <v>72</v>
      </c>
      <c r="AU89" s="169" t="s">
        <v>73</v>
      </c>
      <c r="AY89" s="168" t="s">
        <v>169</v>
      </c>
      <c r="BK89" s="170">
        <f>BK90+BK102</f>
        <v>0</v>
      </c>
    </row>
    <row r="90" spans="2:65" s="10" customFormat="1" ht="22.9" customHeight="1">
      <c r="B90" s="157"/>
      <c r="C90" s="158"/>
      <c r="D90" s="159" t="s">
        <v>72</v>
      </c>
      <c r="E90" s="171" t="s">
        <v>81</v>
      </c>
      <c r="F90" s="171" t="s">
        <v>195</v>
      </c>
      <c r="G90" s="158"/>
      <c r="H90" s="158"/>
      <c r="I90" s="161"/>
      <c r="J90" s="172">
        <f>BK90</f>
        <v>0</v>
      </c>
      <c r="K90" s="158"/>
      <c r="L90" s="163"/>
      <c r="M90" s="164"/>
      <c r="N90" s="165"/>
      <c r="O90" s="165"/>
      <c r="P90" s="166">
        <f>SUM(P91:P101)</f>
        <v>0</v>
      </c>
      <c r="Q90" s="165"/>
      <c r="R90" s="166">
        <f>SUM(R91:R101)</f>
        <v>0</v>
      </c>
      <c r="S90" s="165"/>
      <c r="T90" s="167">
        <f>SUM(T91:T101)</f>
        <v>0</v>
      </c>
      <c r="AR90" s="168" t="s">
        <v>81</v>
      </c>
      <c r="AT90" s="169" t="s">
        <v>72</v>
      </c>
      <c r="AU90" s="169" t="s">
        <v>81</v>
      </c>
      <c r="AY90" s="168" t="s">
        <v>169</v>
      </c>
      <c r="BK90" s="170">
        <f>SUM(BK91:BK101)</f>
        <v>0</v>
      </c>
    </row>
    <row r="91" spans="2:65" s="1" customFormat="1" ht="16.5" customHeight="1">
      <c r="B91" s="33"/>
      <c r="C91" s="173" t="s">
        <v>81</v>
      </c>
      <c r="D91" s="173" t="s">
        <v>172</v>
      </c>
      <c r="E91" s="174" t="s">
        <v>1158</v>
      </c>
      <c r="F91" s="175" t="s">
        <v>1159</v>
      </c>
      <c r="G91" s="176" t="s">
        <v>208</v>
      </c>
      <c r="H91" s="177">
        <v>6.48</v>
      </c>
      <c r="I91" s="178"/>
      <c r="J91" s="179">
        <f>ROUND(I91*H91,2)</f>
        <v>0</v>
      </c>
      <c r="K91" s="175" t="s">
        <v>176</v>
      </c>
      <c r="L91" s="37"/>
      <c r="M91" s="180" t="s">
        <v>1</v>
      </c>
      <c r="N91" s="181" t="s">
        <v>44</v>
      </c>
      <c r="O91" s="59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AR91" s="16" t="s">
        <v>199</v>
      </c>
      <c r="AT91" s="16" t="s">
        <v>172</v>
      </c>
      <c r="AU91" s="16" t="s">
        <v>83</v>
      </c>
      <c r="AY91" s="16" t="s">
        <v>169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6" t="s">
        <v>81</v>
      </c>
      <c r="BK91" s="184">
        <f>ROUND(I91*H91,2)</f>
        <v>0</v>
      </c>
      <c r="BL91" s="16" t="s">
        <v>199</v>
      </c>
      <c r="BM91" s="16" t="s">
        <v>1160</v>
      </c>
    </row>
    <row r="92" spans="2:65" s="11" customFormat="1" ht="11.25">
      <c r="B92" s="190"/>
      <c r="C92" s="191"/>
      <c r="D92" s="185" t="s">
        <v>201</v>
      </c>
      <c r="E92" s="192" t="s">
        <v>1</v>
      </c>
      <c r="F92" s="193" t="s">
        <v>1161</v>
      </c>
      <c r="G92" s="191"/>
      <c r="H92" s="194">
        <v>6.48</v>
      </c>
      <c r="I92" s="195"/>
      <c r="J92" s="191"/>
      <c r="K92" s="191"/>
      <c r="L92" s="196"/>
      <c r="M92" s="197"/>
      <c r="N92" s="198"/>
      <c r="O92" s="198"/>
      <c r="P92" s="198"/>
      <c r="Q92" s="198"/>
      <c r="R92" s="198"/>
      <c r="S92" s="198"/>
      <c r="T92" s="199"/>
      <c r="AT92" s="200" t="s">
        <v>201</v>
      </c>
      <c r="AU92" s="200" t="s">
        <v>83</v>
      </c>
      <c r="AV92" s="11" t="s">
        <v>83</v>
      </c>
      <c r="AW92" s="11" t="s">
        <v>34</v>
      </c>
      <c r="AX92" s="11" t="s">
        <v>81</v>
      </c>
      <c r="AY92" s="200" t="s">
        <v>169</v>
      </c>
    </row>
    <row r="93" spans="2:65" s="1" customFormat="1" ht="16.5" customHeight="1">
      <c r="B93" s="33"/>
      <c r="C93" s="173" t="s">
        <v>83</v>
      </c>
      <c r="D93" s="173" t="s">
        <v>172</v>
      </c>
      <c r="E93" s="174" t="s">
        <v>1162</v>
      </c>
      <c r="F93" s="175" t="s">
        <v>1163</v>
      </c>
      <c r="G93" s="176" t="s">
        <v>208</v>
      </c>
      <c r="H93" s="177">
        <v>6.48</v>
      </c>
      <c r="I93" s="178"/>
      <c r="J93" s="179">
        <f>ROUND(I93*H93,2)</f>
        <v>0</v>
      </c>
      <c r="K93" s="175" t="s">
        <v>176</v>
      </c>
      <c r="L93" s="37"/>
      <c r="M93" s="180" t="s">
        <v>1</v>
      </c>
      <c r="N93" s="181" t="s">
        <v>44</v>
      </c>
      <c r="O93" s="59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AR93" s="16" t="s">
        <v>199</v>
      </c>
      <c r="AT93" s="16" t="s">
        <v>172</v>
      </c>
      <c r="AU93" s="16" t="s">
        <v>83</v>
      </c>
      <c r="AY93" s="16" t="s">
        <v>169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6" t="s">
        <v>81</v>
      </c>
      <c r="BK93" s="184">
        <f>ROUND(I93*H93,2)</f>
        <v>0</v>
      </c>
      <c r="BL93" s="16" t="s">
        <v>199</v>
      </c>
      <c r="BM93" s="16" t="s">
        <v>1164</v>
      </c>
    </row>
    <row r="94" spans="2:65" s="1" customFormat="1" ht="16.5" customHeight="1">
      <c r="B94" s="33"/>
      <c r="C94" s="173" t="s">
        <v>184</v>
      </c>
      <c r="D94" s="173" t="s">
        <v>172</v>
      </c>
      <c r="E94" s="174" t="s">
        <v>282</v>
      </c>
      <c r="F94" s="175" t="s">
        <v>283</v>
      </c>
      <c r="G94" s="176" t="s">
        <v>208</v>
      </c>
      <c r="H94" s="177">
        <v>2.16</v>
      </c>
      <c r="I94" s="178"/>
      <c r="J94" s="179">
        <f>ROUND(I94*H94,2)</f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AR94" s="16" t="s">
        <v>199</v>
      </c>
      <c r="AT94" s="16" t="s">
        <v>172</v>
      </c>
      <c r="AU94" s="16" t="s">
        <v>83</v>
      </c>
      <c r="AY94" s="16" t="s">
        <v>169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6" t="s">
        <v>81</v>
      </c>
      <c r="BK94" s="184">
        <f>ROUND(I94*H94,2)</f>
        <v>0</v>
      </c>
      <c r="BL94" s="16" t="s">
        <v>199</v>
      </c>
      <c r="BM94" s="16" t="s">
        <v>1165</v>
      </c>
    </row>
    <row r="95" spans="2:65" s="11" customFormat="1" ht="11.25">
      <c r="B95" s="190"/>
      <c r="C95" s="191"/>
      <c r="D95" s="185" t="s">
        <v>201</v>
      </c>
      <c r="E95" s="192" t="s">
        <v>1</v>
      </c>
      <c r="F95" s="193" t="s">
        <v>1166</v>
      </c>
      <c r="G95" s="191"/>
      <c r="H95" s="194">
        <v>2.16</v>
      </c>
      <c r="I95" s="195"/>
      <c r="J95" s="191"/>
      <c r="K95" s="191"/>
      <c r="L95" s="196"/>
      <c r="M95" s="197"/>
      <c r="N95" s="198"/>
      <c r="O95" s="198"/>
      <c r="P95" s="198"/>
      <c r="Q95" s="198"/>
      <c r="R95" s="198"/>
      <c r="S95" s="198"/>
      <c r="T95" s="199"/>
      <c r="AT95" s="200" t="s">
        <v>201</v>
      </c>
      <c r="AU95" s="200" t="s">
        <v>83</v>
      </c>
      <c r="AV95" s="11" t="s">
        <v>83</v>
      </c>
      <c r="AW95" s="11" t="s">
        <v>34</v>
      </c>
      <c r="AX95" s="11" t="s">
        <v>81</v>
      </c>
      <c r="AY95" s="200" t="s">
        <v>169</v>
      </c>
    </row>
    <row r="96" spans="2:65" s="1" customFormat="1" ht="16.5" customHeight="1">
      <c r="B96" s="33"/>
      <c r="C96" s="173" t="s">
        <v>199</v>
      </c>
      <c r="D96" s="173" t="s">
        <v>172</v>
      </c>
      <c r="E96" s="174" t="s">
        <v>213</v>
      </c>
      <c r="F96" s="175" t="s">
        <v>214</v>
      </c>
      <c r="G96" s="176" t="s">
        <v>208</v>
      </c>
      <c r="H96" s="177">
        <v>4.32</v>
      </c>
      <c r="I96" s="178"/>
      <c r="J96" s="179">
        <f>ROUND(I96*H96,2)</f>
        <v>0</v>
      </c>
      <c r="K96" s="175" t="s">
        <v>176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AR96" s="16" t="s">
        <v>199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199</v>
      </c>
      <c r="BM96" s="16" t="s">
        <v>1167</v>
      </c>
    </row>
    <row r="97" spans="2:65" s="1" customFormat="1" ht="16.5" customHeight="1">
      <c r="B97" s="33"/>
      <c r="C97" s="173" t="s">
        <v>168</v>
      </c>
      <c r="D97" s="173" t="s">
        <v>172</v>
      </c>
      <c r="E97" s="174" t="s">
        <v>287</v>
      </c>
      <c r="F97" s="175" t="s">
        <v>288</v>
      </c>
      <c r="G97" s="176" t="s">
        <v>208</v>
      </c>
      <c r="H97" s="177">
        <v>2.16</v>
      </c>
      <c r="I97" s="178"/>
      <c r="J97" s="179">
        <f>ROUND(I97*H97,2)</f>
        <v>0</v>
      </c>
      <c r="K97" s="175" t="s">
        <v>176</v>
      </c>
      <c r="L97" s="37"/>
      <c r="M97" s="180" t="s">
        <v>1</v>
      </c>
      <c r="N97" s="181" t="s">
        <v>44</v>
      </c>
      <c r="O97" s="59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AR97" s="16" t="s">
        <v>199</v>
      </c>
      <c r="AT97" s="16" t="s">
        <v>172</v>
      </c>
      <c r="AU97" s="16" t="s">
        <v>83</v>
      </c>
      <c r="AY97" s="16" t="s">
        <v>169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6" t="s">
        <v>81</v>
      </c>
      <c r="BK97" s="184">
        <f>ROUND(I97*H97,2)</f>
        <v>0</v>
      </c>
      <c r="BL97" s="16" t="s">
        <v>199</v>
      </c>
      <c r="BM97" s="16" t="s">
        <v>1168</v>
      </c>
    </row>
    <row r="98" spans="2:65" s="1" customFormat="1" ht="16.5" customHeight="1">
      <c r="B98" s="33"/>
      <c r="C98" s="173" t="s">
        <v>221</v>
      </c>
      <c r="D98" s="173" t="s">
        <v>172</v>
      </c>
      <c r="E98" s="174" t="s">
        <v>218</v>
      </c>
      <c r="F98" s="175" t="s">
        <v>219</v>
      </c>
      <c r="G98" s="176" t="s">
        <v>208</v>
      </c>
      <c r="H98" s="177">
        <v>4.32</v>
      </c>
      <c r="I98" s="178"/>
      <c r="J98" s="179">
        <f>ROUND(I98*H98,2)</f>
        <v>0</v>
      </c>
      <c r="K98" s="175" t="s">
        <v>176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AR98" s="16" t="s">
        <v>199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199</v>
      </c>
      <c r="BM98" s="16" t="s">
        <v>1169</v>
      </c>
    </row>
    <row r="99" spans="2:65" s="1" customFormat="1" ht="16.5" customHeight="1">
      <c r="B99" s="33"/>
      <c r="C99" s="173" t="s">
        <v>229</v>
      </c>
      <c r="D99" s="173" t="s">
        <v>172</v>
      </c>
      <c r="E99" s="174" t="s">
        <v>222</v>
      </c>
      <c r="F99" s="175" t="s">
        <v>223</v>
      </c>
      <c r="G99" s="176" t="s">
        <v>224</v>
      </c>
      <c r="H99" s="177">
        <v>7.3440000000000003</v>
      </c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199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199</v>
      </c>
      <c r="BM99" s="16" t="s">
        <v>1170</v>
      </c>
    </row>
    <row r="100" spans="2:65" s="11" customFormat="1" ht="11.25">
      <c r="B100" s="190"/>
      <c r="C100" s="191"/>
      <c r="D100" s="185" t="s">
        <v>201</v>
      </c>
      <c r="E100" s="192" t="s">
        <v>1</v>
      </c>
      <c r="F100" s="193" t="s">
        <v>1171</v>
      </c>
      <c r="G100" s="191"/>
      <c r="H100" s="194">
        <v>7.3440000000000003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201</v>
      </c>
      <c r="AU100" s="200" t="s">
        <v>83</v>
      </c>
      <c r="AV100" s="11" t="s">
        <v>83</v>
      </c>
      <c r="AW100" s="11" t="s">
        <v>34</v>
      </c>
      <c r="AX100" s="11" t="s">
        <v>81</v>
      </c>
      <c r="AY100" s="200" t="s">
        <v>169</v>
      </c>
    </row>
    <row r="101" spans="2:65" s="1" customFormat="1" ht="16.5" customHeight="1">
      <c r="B101" s="33"/>
      <c r="C101" s="173" t="s">
        <v>233</v>
      </c>
      <c r="D101" s="173" t="s">
        <v>172</v>
      </c>
      <c r="E101" s="174" t="s">
        <v>293</v>
      </c>
      <c r="F101" s="175" t="s">
        <v>294</v>
      </c>
      <c r="G101" s="176" t="s">
        <v>208</v>
      </c>
      <c r="H101" s="177">
        <v>2.16</v>
      </c>
      <c r="I101" s="178"/>
      <c r="J101" s="179">
        <f>ROUND(I101*H101,2)</f>
        <v>0</v>
      </c>
      <c r="K101" s="175" t="s">
        <v>176</v>
      </c>
      <c r="L101" s="37"/>
      <c r="M101" s="180" t="s">
        <v>1</v>
      </c>
      <c r="N101" s="181" t="s">
        <v>44</v>
      </c>
      <c r="O101" s="59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AR101" s="16" t="s">
        <v>199</v>
      </c>
      <c r="AT101" s="16" t="s">
        <v>172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199</v>
      </c>
      <c r="BM101" s="16" t="s">
        <v>1172</v>
      </c>
    </row>
    <row r="102" spans="2:65" s="10" customFormat="1" ht="22.9" customHeight="1">
      <c r="B102" s="157"/>
      <c r="C102" s="158"/>
      <c r="D102" s="159" t="s">
        <v>72</v>
      </c>
      <c r="E102" s="171" t="s">
        <v>199</v>
      </c>
      <c r="F102" s="171" t="s">
        <v>1173</v>
      </c>
      <c r="G102" s="158"/>
      <c r="H102" s="158"/>
      <c r="I102" s="161"/>
      <c r="J102" s="172">
        <f>BK102</f>
        <v>0</v>
      </c>
      <c r="K102" s="158"/>
      <c r="L102" s="163"/>
      <c r="M102" s="164"/>
      <c r="N102" s="165"/>
      <c r="O102" s="165"/>
      <c r="P102" s="166">
        <f>SUM(P103:P104)</f>
        <v>0</v>
      </c>
      <c r="Q102" s="165"/>
      <c r="R102" s="166">
        <f>SUM(R103:R104)</f>
        <v>0</v>
      </c>
      <c r="S102" s="165"/>
      <c r="T102" s="167">
        <f>SUM(T103:T104)</f>
        <v>0</v>
      </c>
      <c r="AR102" s="168" t="s">
        <v>81</v>
      </c>
      <c r="AT102" s="169" t="s">
        <v>72</v>
      </c>
      <c r="AU102" s="169" t="s">
        <v>81</v>
      </c>
      <c r="AY102" s="168" t="s">
        <v>169</v>
      </c>
      <c r="BK102" s="170">
        <f>SUM(BK103:BK104)</f>
        <v>0</v>
      </c>
    </row>
    <row r="103" spans="2:65" s="1" customFormat="1" ht="16.5" customHeight="1">
      <c r="B103" s="33"/>
      <c r="C103" s="173" t="s">
        <v>237</v>
      </c>
      <c r="D103" s="173" t="s">
        <v>172</v>
      </c>
      <c r="E103" s="174" t="s">
        <v>1174</v>
      </c>
      <c r="F103" s="175" t="s">
        <v>1175</v>
      </c>
      <c r="G103" s="176" t="s">
        <v>208</v>
      </c>
      <c r="H103" s="177">
        <v>4.32</v>
      </c>
      <c r="I103" s="178"/>
      <c r="J103" s="179">
        <f>ROUND(I103*H103,2)</f>
        <v>0</v>
      </c>
      <c r="K103" s="175" t="s">
        <v>176</v>
      </c>
      <c r="L103" s="37"/>
      <c r="M103" s="180" t="s">
        <v>1</v>
      </c>
      <c r="N103" s="181" t="s">
        <v>44</v>
      </c>
      <c r="O103" s="59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AR103" s="16" t="s">
        <v>199</v>
      </c>
      <c r="AT103" s="16" t="s">
        <v>172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199</v>
      </c>
      <c r="BM103" s="16" t="s">
        <v>1176</v>
      </c>
    </row>
    <row r="104" spans="2:65" s="11" customFormat="1" ht="11.25">
      <c r="B104" s="190"/>
      <c r="C104" s="191"/>
      <c r="D104" s="185" t="s">
        <v>201</v>
      </c>
      <c r="E104" s="192" t="s">
        <v>1</v>
      </c>
      <c r="F104" s="193" t="s">
        <v>1177</v>
      </c>
      <c r="G104" s="191"/>
      <c r="H104" s="194">
        <v>4.32</v>
      </c>
      <c r="I104" s="195"/>
      <c r="J104" s="191"/>
      <c r="K104" s="191"/>
      <c r="L104" s="196"/>
      <c r="M104" s="197"/>
      <c r="N104" s="198"/>
      <c r="O104" s="198"/>
      <c r="P104" s="198"/>
      <c r="Q104" s="198"/>
      <c r="R104" s="198"/>
      <c r="S104" s="198"/>
      <c r="T104" s="199"/>
      <c r="AT104" s="200" t="s">
        <v>201</v>
      </c>
      <c r="AU104" s="200" t="s">
        <v>83</v>
      </c>
      <c r="AV104" s="11" t="s">
        <v>83</v>
      </c>
      <c r="AW104" s="11" t="s">
        <v>34</v>
      </c>
      <c r="AX104" s="11" t="s">
        <v>81</v>
      </c>
      <c r="AY104" s="200" t="s">
        <v>169</v>
      </c>
    </row>
    <row r="105" spans="2:65" s="10" customFormat="1" ht="25.9" customHeight="1">
      <c r="B105" s="157"/>
      <c r="C105" s="158"/>
      <c r="D105" s="159" t="s">
        <v>72</v>
      </c>
      <c r="E105" s="160" t="s">
        <v>480</v>
      </c>
      <c r="F105" s="160" t="s">
        <v>481</v>
      </c>
      <c r="G105" s="158"/>
      <c r="H105" s="158"/>
      <c r="I105" s="161"/>
      <c r="J105" s="162">
        <f>BK105</f>
        <v>0</v>
      </c>
      <c r="K105" s="158"/>
      <c r="L105" s="163"/>
      <c r="M105" s="164"/>
      <c r="N105" s="165"/>
      <c r="O105" s="165"/>
      <c r="P105" s="166">
        <f>P106+P118+P132+P146+P159</f>
        <v>0</v>
      </c>
      <c r="Q105" s="165"/>
      <c r="R105" s="166">
        <f>R106+R118+R132+R146+R159</f>
        <v>0.46504999999999996</v>
      </c>
      <c r="S105" s="165"/>
      <c r="T105" s="167">
        <f>T106+T118+T132+T146+T159</f>
        <v>0</v>
      </c>
      <c r="AR105" s="168" t="s">
        <v>83</v>
      </c>
      <c r="AT105" s="169" t="s">
        <v>72</v>
      </c>
      <c r="AU105" s="169" t="s">
        <v>73</v>
      </c>
      <c r="AY105" s="168" t="s">
        <v>169</v>
      </c>
      <c r="BK105" s="170">
        <f>BK106+BK118+BK132+BK146+BK159</f>
        <v>0</v>
      </c>
    </row>
    <row r="106" spans="2:65" s="10" customFormat="1" ht="22.9" customHeight="1">
      <c r="B106" s="157"/>
      <c r="C106" s="158"/>
      <c r="D106" s="159" t="s">
        <v>72</v>
      </c>
      <c r="E106" s="171" t="s">
        <v>1178</v>
      </c>
      <c r="F106" s="171" t="s">
        <v>1179</v>
      </c>
      <c r="G106" s="158"/>
      <c r="H106" s="158"/>
      <c r="I106" s="161"/>
      <c r="J106" s="172">
        <f>BK106</f>
        <v>0</v>
      </c>
      <c r="K106" s="158"/>
      <c r="L106" s="163"/>
      <c r="M106" s="164"/>
      <c r="N106" s="165"/>
      <c r="O106" s="165"/>
      <c r="P106" s="166">
        <f>SUM(P107:P117)</f>
        <v>0</v>
      </c>
      <c r="Q106" s="165"/>
      <c r="R106" s="166">
        <f>SUM(R107:R117)</f>
        <v>4.6730000000000001E-2</v>
      </c>
      <c r="S106" s="165"/>
      <c r="T106" s="167">
        <f>SUM(T107:T117)</f>
        <v>0</v>
      </c>
      <c r="AR106" s="168" t="s">
        <v>83</v>
      </c>
      <c r="AT106" s="169" t="s">
        <v>72</v>
      </c>
      <c r="AU106" s="169" t="s">
        <v>81</v>
      </c>
      <c r="AY106" s="168" t="s">
        <v>169</v>
      </c>
      <c r="BK106" s="170">
        <f>SUM(BK107:BK117)</f>
        <v>0</v>
      </c>
    </row>
    <row r="107" spans="2:65" s="1" customFormat="1" ht="16.5" customHeight="1">
      <c r="B107" s="33"/>
      <c r="C107" s="173" t="s">
        <v>108</v>
      </c>
      <c r="D107" s="173" t="s">
        <v>172</v>
      </c>
      <c r="E107" s="174" t="s">
        <v>1180</v>
      </c>
      <c r="F107" s="175" t="s">
        <v>1181</v>
      </c>
      <c r="G107" s="176" t="s">
        <v>301</v>
      </c>
      <c r="H107" s="177">
        <v>14</v>
      </c>
      <c r="I107" s="178"/>
      <c r="J107" s="179">
        <f t="shared" ref="J107:J117" si="0">ROUND(I107*H107,2)</f>
        <v>0</v>
      </c>
      <c r="K107" s="175" t="s">
        <v>176</v>
      </c>
      <c r="L107" s="37"/>
      <c r="M107" s="180" t="s">
        <v>1</v>
      </c>
      <c r="N107" s="181" t="s">
        <v>44</v>
      </c>
      <c r="O107" s="59"/>
      <c r="P107" s="182">
        <f t="shared" ref="P107:P117" si="1">O107*H107</f>
        <v>0</v>
      </c>
      <c r="Q107" s="182">
        <v>1.25E-3</v>
      </c>
      <c r="R107" s="182">
        <f t="shared" ref="R107:R117" si="2">Q107*H107</f>
        <v>1.7500000000000002E-2</v>
      </c>
      <c r="S107" s="182">
        <v>0</v>
      </c>
      <c r="T107" s="183">
        <f t="shared" ref="T107:T117" si="3">S107*H107</f>
        <v>0</v>
      </c>
      <c r="AR107" s="16" t="s">
        <v>125</v>
      </c>
      <c r="AT107" s="16" t="s">
        <v>172</v>
      </c>
      <c r="AU107" s="16" t="s">
        <v>83</v>
      </c>
      <c r="AY107" s="16" t="s">
        <v>169</v>
      </c>
      <c r="BE107" s="184">
        <f t="shared" ref="BE107:BE117" si="4">IF(N107="základní",J107,0)</f>
        <v>0</v>
      </c>
      <c r="BF107" s="184">
        <f t="shared" ref="BF107:BF117" si="5">IF(N107="snížená",J107,0)</f>
        <v>0</v>
      </c>
      <c r="BG107" s="184">
        <f t="shared" ref="BG107:BG117" si="6">IF(N107="zákl. přenesená",J107,0)</f>
        <v>0</v>
      </c>
      <c r="BH107" s="184">
        <f t="shared" ref="BH107:BH117" si="7">IF(N107="sníž. přenesená",J107,0)</f>
        <v>0</v>
      </c>
      <c r="BI107" s="184">
        <f t="shared" ref="BI107:BI117" si="8">IF(N107="nulová",J107,0)</f>
        <v>0</v>
      </c>
      <c r="BJ107" s="16" t="s">
        <v>81</v>
      </c>
      <c r="BK107" s="184">
        <f t="shared" ref="BK107:BK117" si="9">ROUND(I107*H107,2)</f>
        <v>0</v>
      </c>
      <c r="BL107" s="16" t="s">
        <v>125</v>
      </c>
      <c r="BM107" s="16" t="s">
        <v>1182</v>
      </c>
    </row>
    <row r="108" spans="2:65" s="1" customFormat="1" ht="16.5" customHeight="1">
      <c r="B108" s="33"/>
      <c r="C108" s="173" t="s">
        <v>111</v>
      </c>
      <c r="D108" s="173" t="s">
        <v>172</v>
      </c>
      <c r="E108" s="174" t="s">
        <v>1183</v>
      </c>
      <c r="F108" s="175" t="s">
        <v>1184</v>
      </c>
      <c r="G108" s="176" t="s">
        <v>301</v>
      </c>
      <c r="H108" s="177">
        <v>4</v>
      </c>
      <c r="I108" s="178"/>
      <c r="J108" s="179">
        <f t="shared" si="0"/>
        <v>0</v>
      </c>
      <c r="K108" s="175" t="s">
        <v>176</v>
      </c>
      <c r="L108" s="37"/>
      <c r="M108" s="180" t="s">
        <v>1</v>
      </c>
      <c r="N108" s="181" t="s">
        <v>44</v>
      </c>
      <c r="O108" s="59"/>
      <c r="P108" s="182">
        <f t="shared" si="1"/>
        <v>0</v>
      </c>
      <c r="Q108" s="182">
        <v>1.7600000000000001E-3</v>
      </c>
      <c r="R108" s="182">
        <f t="shared" si="2"/>
        <v>7.0400000000000003E-3</v>
      </c>
      <c r="S108" s="182">
        <v>0</v>
      </c>
      <c r="T108" s="183">
        <f t="shared" si="3"/>
        <v>0</v>
      </c>
      <c r="AR108" s="16" t="s">
        <v>125</v>
      </c>
      <c r="AT108" s="16" t="s">
        <v>172</v>
      </c>
      <c r="AU108" s="16" t="s">
        <v>83</v>
      </c>
      <c r="AY108" s="16" t="s">
        <v>169</v>
      </c>
      <c r="BE108" s="184">
        <f t="shared" si="4"/>
        <v>0</v>
      </c>
      <c r="BF108" s="184">
        <f t="shared" si="5"/>
        <v>0</v>
      </c>
      <c r="BG108" s="184">
        <f t="shared" si="6"/>
        <v>0</v>
      </c>
      <c r="BH108" s="184">
        <f t="shared" si="7"/>
        <v>0</v>
      </c>
      <c r="BI108" s="184">
        <f t="shared" si="8"/>
        <v>0</v>
      </c>
      <c r="BJ108" s="16" t="s">
        <v>81</v>
      </c>
      <c r="BK108" s="184">
        <f t="shared" si="9"/>
        <v>0</v>
      </c>
      <c r="BL108" s="16" t="s">
        <v>125</v>
      </c>
      <c r="BM108" s="16" t="s">
        <v>1185</v>
      </c>
    </row>
    <row r="109" spans="2:65" s="1" customFormat="1" ht="16.5" customHeight="1">
      <c r="B109" s="33"/>
      <c r="C109" s="173" t="s">
        <v>114</v>
      </c>
      <c r="D109" s="173" t="s">
        <v>172</v>
      </c>
      <c r="E109" s="174" t="s">
        <v>1186</v>
      </c>
      <c r="F109" s="175" t="s">
        <v>1187</v>
      </c>
      <c r="G109" s="176" t="s">
        <v>301</v>
      </c>
      <c r="H109" s="177">
        <v>4</v>
      </c>
      <c r="I109" s="178"/>
      <c r="J109" s="179">
        <f t="shared" si="0"/>
        <v>0</v>
      </c>
      <c r="K109" s="175" t="s">
        <v>1</v>
      </c>
      <c r="L109" s="37"/>
      <c r="M109" s="180" t="s">
        <v>1</v>
      </c>
      <c r="N109" s="181" t="s">
        <v>44</v>
      </c>
      <c r="O109" s="59"/>
      <c r="P109" s="182">
        <f t="shared" si="1"/>
        <v>0</v>
      </c>
      <c r="Q109" s="182">
        <v>1.06E-3</v>
      </c>
      <c r="R109" s="182">
        <f t="shared" si="2"/>
        <v>4.2399999999999998E-3</v>
      </c>
      <c r="S109" s="182">
        <v>0</v>
      </c>
      <c r="T109" s="183">
        <f t="shared" si="3"/>
        <v>0</v>
      </c>
      <c r="AR109" s="16" t="s">
        <v>125</v>
      </c>
      <c r="AT109" s="16" t="s">
        <v>172</v>
      </c>
      <c r="AU109" s="16" t="s">
        <v>83</v>
      </c>
      <c r="AY109" s="16" t="s">
        <v>169</v>
      </c>
      <c r="BE109" s="184">
        <f t="shared" si="4"/>
        <v>0</v>
      </c>
      <c r="BF109" s="184">
        <f t="shared" si="5"/>
        <v>0</v>
      </c>
      <c r="BG109" s="184">
        <f t="shared" si="6"/>
        <v>0</v>
      </c>
      <c r="BH109" s="184">
        <f t="shared" si="7"/>
        <v>0</v>
      </c>
      <c r="BI109" s="184">
        <f t="shared" si="8"/>
        <v>0</v>
      </c>
      <c r="BJ109" s="16" t="s">
        <v>81</v>
      </c>
      <c r="BK109" s="184">
        <f t="shared" si="9"/>
        <v>0</v>
      </c>
      <c r="BL109" s="16" t="s">
        <v>125</v>
      </c>
      <c r="BM109" s="16" t="s">
        <v>1188</v>
      </c>
    </row>
    <row r="110" spans="2:65" s="1" customFormat="1" ht="16.5" customHeight="1">
      <c r="B110" s="33"/>
      <c r="C110" s="173" t="s">
        <v>117</v>
      </c>
      <c r="D110" s="173" t="s">
        <v>172</v>
      </c>
      <c r="E110" s="174" t="s">
        <v>1189</v>
      </c>
      <c r="F110" s="175" t="s">
        <v>1190</v>
      </c>
      <c r="G110" s="176" t="s">
        <v>301</v>
      </c>
      <c r="H110" s="177">
        <v>6</v>
      </c>
      <c r="I110" s="178"/>
      <c r="J110" s="179">
        <f t="shared" si="0"/>
        <v>0</v>
      </c>
      <c r="K110" s="175" t="s">
        <v>1</v>
      </c>
      <c r="L110" s="37"/>
      <c r="M110" s="180" t="s">
        <v>1</v>
      </c>
      <c r="N110" s="181" t="s">
        <v>44</v>
      </c>
      <c r="O110" s="59"/>
      <c r="P110" s="182">
        <f t="shared" si="1"/>
        <v>0</v>
      </c>
      <c r="Q110" s="182">
        <v>1.6800000000000001E-3</v>
      </c>
      <c r="R110" s="182">
        <f t="shared" si="2"/>
        <v>1.008E-2</v>
      </c>
      <c r="S110" s="182">
        <v>0</v>
      </c>
      <c r="T110" s="183">
        <f t="shared" si="3"/>
        <v>0</v>
      </c>
      <c r="AR110" s="16" t="s">
        <v>125</v>
      </c>
      <c r="AT110" s="16" t="s">
        <v>172</v>
      </c>
      <c r="AU110" s="16" t="s">
        <v>83</v>
      </c>
      <c r="AY110" s="16" t="s">
        <v>169</v>
      </c>
      <c r="BE110" s="184">
        <f t="shared" si="4"/>
        <v>0</v>
      </c>
      <c r="BF110" s="184">
        <f t="shared" si="5"/>
        <v>0</v>
      </c>
      <c r="BG110" s="184">
        <f t="shared" si="6"/>
        <v>0</v>
      </c>
      <c r="BH110" s="184">
        <f t="shared" si="7"/>
        <v>0</v>
      </c>
      <c r="BI110" s="184">
        <f t="shared" si="8"/>
        <v>0</v>
      </c>
      <c r="BJ110" s="16" t="s">
        <v>81</v>
      </c>
      <c r="BK110" s="184">
        <f t="shared" si="9"/>
        <v>0</v>
      </c>
      <c r="BL110" s="16" t="s">
        <v>125</v>
      </c>
      <c r="BM110" s="16" t="s">
        <v>1191</v>
      </c>
    </row>
    <row r="111" spans="2:65" s="1" customFormat="1" ht="16.5" customHeight="1">
      <c r="B111" s="33"/>
      <c r="C111" s="173" t="s">
        <v>120</v>
      </c>
      <c r="D111" s="173" t="s">
        <v>172</v>
      </c>
      <c r="E111" s="174" t="s">
        <v>1192</v>
      </c>
      <c r="F111" s="175" t="s">
        <v>1193</v>
      </c>
      <c r="G111" s="176" t="s">
        <v>301</v>
      </c>
      <c r="H111" s="177">
        <v>4</v>
      </c>
      <c r="I111" s="178"/>
      <c r="J111" s="179">
        <f t="shared" si="0"/>
        <v>0</v>
      </c>
      <c r="K111" s="175" t="s">
        <v>1</v>
      </c>
      <c r="L111" s="37"/>
      <c r="M111" s="180" t="s">
        <v>1</v>
      </c>
      <c r="N111" s="181" t="s">
        <v>44</v>
      </c>
      <c r="O111" s="59"/>
      <c r="P111" s="182">
        <f t="shared" si="1"/>
        <v>0</v>
      </c>
      <c r="Q111" s="182">
        <v>4.6000000000000001E-4</v>
      </c>
      <c r="R111" s="182">
        <f t="shared" si="2"/>
        <v>1.8400000000000001E-3</v>
      </c>
      <c r="S111" s="182">
        <v>0</v>
      </c>
      <c r="T111" s="183">
        <f t="shared" si="3"/>
        <v>0</v>
      </c>
      <c r="AR111" s="16" t="s">
        <v>125</v>
      </c>
      <c r="AT111" s="16" t="s">
        <v>172</v>
      </c>
      <c r="AU111" s="16" t="s">
        <v>83</v>
      </c>
      <c r="AY111" s="16" t="s">
        <v>169</v>
      </c>
      <c r="BE111" s="184">
        <f t="shared" si="4"/>
        <v>0</v>
      </c>
      <c r="BF111" s="184">
        <f t="shared" si="5"/>
        <v>0</v>
      </c>
      <c r="BG111" s="184">
        <f t="shared" si="6"/>
        <v>0</v>
      </c>
      <c r="BH111" s="184">
        <f t="shared" si="7"/>
        <v>0</v>
      </c>
      <c r="BI111" s="184">
        <f t="shared" si="8"/>
        <v>0</v>
      </c>
      <c r="BJ111" s="16" t="s">
        <v>81</v>
      </c>
      <c r="BK111" s="184">
        <f t="shared" si="9"/>
        <v>0</v>
      </c>
      <c r="BL111" s="16" t="s">
        <v>125</v>
      </c>
      <c r="BM111" s="16" t="s">
        <v>1194</v>
      </c>
    </row>
    <row r="112" spans="2:65" s="1" customFormat="1" ht="16.5" customHeight="1">
      <c r="B112" s="33"/>
      <c r="C112" s="173" t="s">
        <v>8</v>
      </c>
      <c r="D112" s="173" t="s">
        <v>172</v>
      </c>
      <c r="E112" s="174" t="s">
        <v>1195</v>
      </c>
      <c r="F112" s="175" t="s">
        <v>1196</v>
      </c>
      <c r="G112" s="176" t="s">
        <v>301</v>
      </c>
      <c r="H112" s="177">
        <v>8</v>
      </c>
      <c r="I112" s="178"/>
      <c r="J112" s="179">
        <f t="shared" si="0"/>
        <v>0</v>
      </c>
      <c r="K112" s="175" t="s">
        <v>176</v>
      </c>
      <c r="L112" s="37"/>
      <c r="M112" s="180" t="s">
        <v>1</v>
      </c>
      <c r="N112" s="181" t="s">
        <v>44</v>
      </c>
      <c r="O112" s="59"/>
      <c r="P112" s="182">
        <f t="shared" si="1"/>
        <v>0</v>
      </c>
      <c r="Q112" s="182">
        <v>5.1999999999999995E-4</v>
      </c>
      <c r="R112" s="182">
        <f t="shared" si="2"/>
        <v>4.1599999999999996E-3</v>
      </c>
      <c r="S112" s="182">
        <v>0</v>
      </c>
      <c r="T112" s="183">
        <f t="shared" si="3"/>
        <v>0</v>
      </c>
      <c r="AR112" s="16" t="s">
        <v>125</v>
      </c>
      <c r="AT112" s="16" t="s">
        <v>172</v>
      </c>
      <c r="AU112" s="16" t="s">
        <v>83</v>
      </c>
      <c r="AY112" s="16" t="s">
        <v>169</v>
      </c>
      <c r="BE112" s="184">
        <f t="shared" si="4"/>
        <v>0</v>
      </c>
      <c r="BF112" s="184">
        <f t="shared" si="5"/>
        <v>0</v>
      </c>
      <c r="BG112" s="184">
        <f t="shared" si="6"/>
        <v>0</v>
      </c>
      <c r="BH112" s="184">
        <f t="shared" si="7"/>
        <v>0</v>
      </c>
      <c r="BI112" s="184">
        <f t="shared" si="8"/>
        <v>0</v>
      </c>
      <c r="BJ112" s="16" t="s">
        <v>81</v>
      </c>
      <c r="BK112" s="184">
        <f t="shared" si="9"/>
        <v>0</v>
      </c>
      <c r="BL112" s="16" t="s">
        <v>125</v>
      </c>
      <c r="BM112" s="16" t="s">
        <v>1197</v>
      </c>
    </row>
    <row r="113" spans="2:65" s="1" customFormat="1" ht="16.5" customHeight="1">
      <c r="B113" s="33"/>
      <c r="C113" s="173" t="s">
        <v>125</v>
      </c>
      <c r="D113" s="173" t="s">
        <v>172</v>
      </c>
      <c r="E113" s="174" t="s">
        <v>1198</v>
      </c>
      <c r="F113" s="175" t="s">
        <v>1199</v>
      </c>
      <c r="G113" s="176" t="s">
        <v>444</v>
      </c>
      <c r="H113" s="177">
        <v>2</v>
      </c>
      <c r="I113" s="178"/>
      <c r="J113" s="179">
        <f t="shared" si="0"/>
        <v>0</v>
      </c>
      <c r="K113" s="175" t="s">
        <v>1</v>
      </c>
      <c r="L113" s="37"/>
      <c r="M113" s="180" t="s">
        <v>1</v>
      </c>
      <c r="N113" s="181" t="s">
        <v>44</v>
      </c>
      <c r="O113" s="59"/>
      <c r="P113" s="182">
        <f t="shared" si="1"/>
        <v>0</v>
      </c>
      <c r="Q113" s="182">
        <v>5.0000000000000001E-4</v>
      </c>
      <c r="R113" s="182">
        <f t="shared" si="2"/>
        <v>1E-3</v>
      </c>
      <c r="S113" s="182">
        <v>0</v>
      </c>
      <c r="T113" s="183">
        <f t="shared" si="3"/>
        <v>0</v>
      </c>
      <c r="AR113" s="16" t="s">
        <v>125</v>
      </c>
      <c r="AT113" s="16" t="s">
        <v>172</v>
      </c>
      <c r="AU113" s="16" t="s">
        <v>83</v>
      </c>
      <c r="AY113" s="16" t="s">
        <v>169</v>
      </c>
      <c r="BE113" s="184">
        <f t="shared" si="4"/>
        <v>0</v>
      </c>
      <c r="BF113" s="184">
        <f t="shared" si="5"/>
        <v>0</v>
      </c>
      <c r="BG113" s="184">
        <f t="shared" si="6"/>
        <v>0</v>
      </c>
      <c r="BH113" s="184">
        <f t="shared" si="7"/>
        <v>0</v>
      </c>
      <c r="BI113" s="184">
        <f t="shared" si="8"/>
        <v>0</v>
      </c>
      <c r="BJ113" s="16" t="s">
        <v>81</v>
      </c>
      <c r="BK113" s="184">
        <f t="shared" si="9"/>
        <v>0</v>
      </c>
      <c r="BL113" s="16" t="s">
        <v>125</v>
      </c>
      <c r="BM113" s="16" t="s">
        <v>1200</v>
      </c>
    </row>
    <row r="114" spans="2:65" s="1" customFormat="1" ht="16.5" customHeight="1">
      <c r="B114" s="33"/>
      <c r="C114" s="173" t="s">
        <v>128</v>
      </c>
      <c r="D114" s="173" t="s">
        <v>172</v>
      </c>
      <c r="E114" s="174" t="s">
        <v>1201</v>
      </c>
      <c r="F114" s="175" t="s">
        <v>1202</v>
      </c>
      <c r="G114" s="176" t="s">
        <v>444</v>
      </c>
      <c r="H114" s="177">
        <v>1</v>
      </c>
      <c r="I114" s="178"/>
      <c r="J114" s="179">
        <f t="shared" si="0"/>
        <v>0</v>
      </c>
      <c r="K114" s="175" t="s">
        <v>176</v>
      </c>
      <c r="L114" s="37"/>
      <c r="M114" s="180" t="s">
        <v>1</v>
      </c>
      <c r="N114" s="181" t="s">
        <v>44</v>
      </c>
      <c r="O114" s="59"/>
      <c r="P114" s="182">
        <f t="shared" si="1"/>
        <v>0</v>
      </c>
      <c r="Q114" s="182">
        <v>2.9E-4</v>
      </c>
      <c r="R114" s="182">
        <f t="shared" si="2"/>
        <v>2.9E-4</v>
      </c>
      <c r="S114" s="182">
        <v>0</v>
      </c>
      <c r="T114" s="183">
        <f t="shared" si="3"/>
        <v>0</v>
      </c>
      <c r="AR114" s="16" t="s">
        <v>125</v>
      </c>
      <c r="AT114" s="16" t="s">
        <v>172</v>
      </c>
      <c r="AU114" s="16" t="s">
        <v>83</v>
      </c>
      <c r="AY114" s="16" t="s">
        <v>169</v>
      </c>
      <c r="BE114" s="184">
        <f t="shared" si="4"/>
        <v>0</v>
      </c>
      <c r="BF114" s="184">
        <f t="shared" si="5"/>
        <v>0</v>
      </c>
      <c r="BG114" s="184">
        <f t="shared" si="6"/>
        <v>0</v>
      </c>
      <c r="BH114" s="184">
        <f t="shared" si="7"/>
        <v>0</v>
      </c>
      <c r="BI114" s="184">
        <f t="shared" si="8"/>
        <v>0</v>
      </c>
      <c r="BJ114" s="16" t="s">
        <v>81</v>
      </c>
      <c r="BK114" s="184">
        <f t="shared" si="9"/>
        <v>0</v>
      </c>
      <c r="BL114" s="16" t="s">
        <v>125</v>
      </c>
      <c r="BM114" s="16" t="s">
        <v>1203</v>
      </c>
    </row>
    <row r="115" spans="2:65" s="1" customFormat="1" ht="16.5" customHeight="1">
      <c r="B115" s="33"/>
      <c r="C115" s="173" t="s">
        <v>131</v>
      </c>
      <c r="D115" s="173" t="s">
        <v>172</v>
      </c>
      <c r="E115" s="174" t="s">
        <v>1204</v>
      </c>
      <c r="F115" s="175" t="s">
        <v>1205</v>
      </c>
      <c r="G115" s="176" t="s">
        <v>444</v>
      </c>
      <c r="H115" s="177">
        <v>2</v>
      </c>
      <c r="I115" s="178"/>
      <c r="J115" s="179">
        <f t="shared" si="0"/>
        <v>0</v>
      </c>
      <c r="K115" s="175" t="s">
        <v>1</v>
      </c>
      <c r="L115" s="37"/>
      <c r="M115" s="180" t="s">
        <v>1</v>
      </c>
      <c r="N115" s="181" t="s">
        <v>44</v>
      </c>
      <c r="O115" s="59"/>
      <c r="P115" s="182">
        <f t="shared" si="1"/>
        <v>0</v>
      </c>
      <c r="Q115" s="182">
        <v>2.9E-4</v>
      </c>
      <c r="R115" s="182">
        <f t="shared" si="2"/>
        <v>5.8E-4</v>
      </c>
      <c r="S115" s="182">
        <v>0</v>
      </c>
      <c r="T115" s="183">
        <f t="shared" si="3"/>
        <v>0</v>
      </c>
      <c r="AR115" s="16" t="s">
        <v>125</v>
      </c>
      <c r="AT115" s="16" t="s">
        <v>172</v>
      </c>
      <c r="AU115" s="16" t="s">
        <v>83</v>
      </c>
      <c r="AY115" s="16" t="s">
        <v>169</v>
      </c>
      <c r="BE115" s="184">
        <f t="shared" si="4"/>
        <v>0</v>
      </c>
      <c r="BF115" s="184">
        <f t="shared" si="5"/>
        <v>0</v>
      </c>
      <c r="BG115" s="184">
        <f t="shared" si="6"/>
        <v>0</v>
      </c>
      <c r="BH115" s="184">
        <f t="shared" si="7"/>
        <v>0</v>
      </c>
      <c r="BI115" s="184">
        <f t="shared" si="8"/>
        <v>0</v>
      </c>
      <c r="BJ115" s="16" t="s">
        <v>81</v>
      </c>
      <c r="BK115" s="184">
        <f t="shared" si="9"/>
        <v>0</v>
      </c>
      <c r="BL115" s="16" t="s">
        <v>125</v>
      </c>
      <c r="BM115" s="16" t="s">
        <v>1206</v>
      </c>
    </row>
    <row r="116" spans="2:65" s="1" customFormat="1" ht="16.5" customHeight="1">
      <c r="B116" s="33"/>
      <c r="C116" s="173" t="s">
        <v>134</v>
      </c>
      <c r="D116" s="173" t="s">
        <v>172</v>
      </c>
      <c r="E116" s="174" t="s">
        <v>1207</v>
      </c>
      <c r="F116" s="175" t="s">
        <v>1208</v>
      </c>
      <c r="G116" s="176" t="s">
        <v>301</v>
      </c>
      <c r="H116" s="177">
        <v>40</v>
      </c>
      <c r="I116" s="178"/>
      <c r="J116" s="179">
        <f t="shared" si="0"/>
        <v>0</v>
      </c>
      <c r="K116" s="175" t="s">
        <v>176</v>
      </c>
      <c r="L116" s="37"/>
      <c r="M116" s="180" t="s">
        <v>1</v>
      </c>
      <c r="N116" s="181" t="s">
        <v>44</v>
      </c>
      <c r="O116" s="59"/>
      <c r="P116" s="182">
        <f t="shared" si="1"/>
        <v>0</v>
      </c>
      <c r="Q116" s="182">
        <v>0</v>
      </c>
      <c r="R116" s="182">
        <f t="shared" si="2"/>
        <v>0</v>
      </c>
      <c r="S116" s="182">
        <v>0</v>
      </c>
      <c r="T116" s="183">
        <f t="shared" si="3"/>
        <v>0</v>
      </c>
      <c r="AR116" s="16" t="s">
        <v>125</v>
      </c>
      <c r="AT116" s="16" t="s">
        <v>172</v>
      </c>
      <c r="AU116" s="16" t="s">
        <v>83</v>
      </c>
      <c r="AY116" s="16" t="s">
        <v>169</v>
      </c>
      <c r="BE116" s="184">
        <f t="shared" si="4"/>
        <v>0</v>
      </c>
      <c r="BF116" s="184">
        <f t="shared" si="5"/>
        <v>0</v>
      </c>
      <c r="BG116" s="184">
        <f t="shared" si="6"/>
        <v>0</v>
      </c>
      <c r="BH116" s="184">
        <f t="shared" si="7"/>
        <v>0</v>
      </c>
      <c r="BI116" s="184">
        <f t="shared" si="8"/>
        <v>0</v>
      </c>
      <c r="BJ116" s="16" t="s">
        <v>81</v>
      </c>
      <c r="BK116" s="184">
        <f t="shared" si="9"/>
        <v>0</v>
      </c>
      <c r="BL116" s="16" t="s">
        <v>125</v>
      </c>
      <c r="BM116" s="16" t="s">
        <v>1209</v>
      </c>
    </row>
    <row r="117" spans="2:65" s="1" customFormat="1" ht="16.5" customHeight="1">
      <c r="B117" s="33"/>
      <c r="C117" s="173" t="s">
        <v>137</v>
      </c>
      <c r="D117" s="173" t="s">
        <v>172</v>
      </c>
      <c r="E117" s="174" t="s">
        <v>1210</v>
      </c>
      <c r="F117" s="175" t="s">
        <v>1211</v>
      </c>
      <c r="G117" s="176" t="s">
        <v>546</v>
      </c>
      <c r="H117" s="249"/>
      <c r="I117" s="178"/>
      <c r="J117" s="179">
        <f t="shared" si="0"/>
        <v>0</v>
      </c>
      <c r="K117" s="175" t="s">
        <v>176</v>
      </c>
      <c r="L117" s="37"/>
      <c r="M117" s="180" t="s">
        <v>1</v>
      </c>
      <c r="N117" s="181" t="s">
        <v>44</v>
      </c>
      <c r="O117" s="59"/>
      <c r="P117" s="182">
        <f t="shared" si="1"/>
        <v>0</v>
      </c>
      <c r="Q117" s="182">
        <v>0</v>
      </c>
      <c r="R117" s="182">
        <f t="shared" si="2"/>
        <v>0</v>
      </c>
      <c r="S117" s="182">
        <v>0</v>
      </c>
      <c r="T117" s="183">
        <f t="shared" si="3"/>
        <v>0</v>
      </c>
      <c r="AR117" s="16" t="s">
        <v>125</v>
      </c>
      <c r="AT117" s="16" t="s">
        <v>172</v>
      </c>
      <c r="AU117" s="16" t="s">
        <v>83</v>
      </c>
      <c r="AY117" s="16" t="s">
        <v>169</v>
      </c>
      <c r="BE117" s="184">
        <f t="shared" si="4"/>
        <v>0</v>
      </c>
      <c r="BF117" s="184">
        <f t="shared" si="5"/>
        <v>0</v>
      </c>
      <c r="BG117" s="184">
        <f t="shared" si="6"/>
        <v>0</v>
      </c>
      <c r="BH117" s="184">
        <f t="shared" si="7"/>
        <v>0</v>
      </c>
      <c r="BI117" s="184">
        <f t="shared" si="8"/>
        <v>0</v>
      </c>
      <c r="BJ117" s="16" t="s">
        <v>81</v>
      </c>
      <c r="BK117" s="184">
        <f t="shared" si="9"/>
        <v>0</v>
      </c>
      <c r="BL117" s="16" t="s">
        <v>125</v>
      </c>
      <c r="BM117" s="16" t="s">
        <v>1212</v>
      </c>
    </row>
    <row r="118" spans="2:65" s="10" customFormat="1" ht="22.9" customHeight="1">
      <c r="B118" s="157"/>
      <c r="C118" s="158"/>
      <c r="D118" s="159" t="s">
        <v>72</v>
      </c>
      <c r="E118" s="171" t="s">
        <v>1213</v>
      </c>
      <c r="F118" s="171" t="s">
        <v>1214</v>
      </c>
      <c r="G118" s="158"/>
      <c r="H118" s="158"/>
      <c r="I118" s="161"/>
      <c r="J118" s="172">
        <f>BK118</f>
        <v>0</v>
      </c>
      <c r="K118" s="158"/>
      <c r="L118" s="163"/>
      <c r="M118" s="164"/>
      <c r="N118" s="165"/>
      <c r="O118" s="165"/>
      <c r="P118" s="166">
        <f>SUM(P119:P131)</f>
        <v>0</v>
      </c>
      <c r="Q118" s="165"/>
      <c r="R118" s="166">
        <f>SUM(R119:R131)</f>
        <v>7.415999999999999E-2</v>
      </c>
      <c r="S118" s="165"/>
      <c r="T118" s="167">
        <f>SUM(T119:T131)</f>
        <v>0</v>
      </c>
      <c r="AR118" s="168" t="s">
        <v>83</v>
      </c>
      <c r="AT118" s="169" t="s">
        <v>72</v>
      </c>
      <c r="AU118" s="169" t="s">
        <v>81</v>
      </c>
      <c r="AY118" s="168" t="s">
        <v>169</v>
      </c>
      <c r="BK118" s="170">
        <f>SUM(BK119:BK131)</f>
        <v>0</v>
      </c>
    </row>
    <row r="119" spans="2:65" s="1" customFormat="1" ht="16.5" customHeight="1">
      <c r="B119" s="33"/>
      <c r="C119" s="173" t="s">
        <v>7</v>
      </c>
      <c r="D119" s="173" t="s">
        <v>172</v>
      </c>
      <c r="E119" s="174" t="s">
        <v>1215</v>
      </c>
      <c r="F119" s="175" t="s">
        <v>1216</v>
      </c>
      <c r="G119" s="176" t="s">
        <v>301</v>
      </c>
      <c r="H119" s="177">
        <v>20</v>
      </c>
      <c r="I119" s="178"/>
      <c r="J119" s="179">
        <f t="shared" ref="J119:J131" si="10">ROUND(I119*H119,2)</f>
        <v>0</v>
      </c>
      <c r="K119" s="175" t="s">
        <v>176</v>
      </c>
      <c r="L119" s="37"/>
      <c r="M119" s="180" t="s">
        <v>1</v>
      </c>
      <c r="N119" s="181" t="s">
        <v>44</v>
      </c>
      <c r="O119" s="59"/>
      <c r="P119" s="182">
        <f t="shared" ref="P119:P131" si="11">O119*H119</f>
        <v>0</v>
      </c>
      <c r="Q119" s="182">
        <v>9.6000000000000002E-4</v>
      </c>
      <c r="R119" s="182">
        <f t="shared" ref="R119:R131" si="12">Q119*H119</f>
        <v>1.9200000000000002E-2</v>
      </c>
      <c r="S119" s="182">
        <v>0</v>
      </c>
      <c r="T119" s="183">
        <f t="shared" ref="T119:T131" si="13">S119*H119</f>
        <v>0</v>
      </c>
      <c r="AR119" s="16" t="s">
        <v>125</v>
      </c>
      <c r="AT119" s="16" t="s">
        <v>172</v>
      </c>
      <c r="AU119" s="16" t="s">
        <v>83</v>
      </c>
      <c r="AY119" s="16" t="s">
        <v>169</v>
      </c>
      <c r="BE119" s="184">
        <f t="shared" ref="BE119:BE131" si="14">IF(N119="základní",J119,0)</f>
        <v>0</v>
      </c>
      <c r="BF119" s="184">
        <f t="shared" ref="BF119:BF131" si="15">IF(N119="snížená",J119,0)</f>
        <v>0</v>
      </c>
      <c r="BG119" s="184">
        <f t="shared" ref="BG119:BG131" si="16">IF(N119="zákl. přenesená",J119,0)</f>
        <v>0</v>
      </c>
      <c r="BH119" s="184">
        <f t="shared" ref="BH119:BH131" si="17">IF(N119="sníž. přenesená",J119,0)</f>
        <v>0</v>
      </c>
      <c r="BI119" s="184">
        <f t="shared" ref="BI119:BI131" si="18">IF(N119="nulová",J119,0)</f>
        <v>0</v>
      </c>
      <c r="BJ119" s="16" t="s">
        <v>81</v>
      </c>
      <c r="BK119" s="184">
        <f t="shared" ref="BK119:BK131" si="19">ROUND(I119*H119,2)</f>
        <v>0</v>
      </c>
      <c r="BL119" s="16" t="s">
        <v>125</v>
      </c>
      <c r="BM119" s="16" t="s">
        <v>1217</v>
      </c>
    </row>
    <row r="120" spans="2:65" s="1" customFormat="1" ht="16.5" customHeight="1">
      <c r="B120" s="33"/>
      <c r="C120" s="173" t="s">
        <v>375</v>
      </c>
      <c r="D120" s="173" t="s">
        <v>172</v>
      </c>
      <c r="E120" s="174" t="s">
        <v>1218</v>
      </c>
      <c r="F120" s="175" t="s">
        <v>1219</v>
      </c>
      <c r="G120" s="176" t="s">
        <v>301</v>
      </c>
      <c r="H120" s="177">
        <v>16</v>
      </c>
      <c r="I120" s="178"/>
      <c r="J120" s="179">
        <f t="shared" si="10"/>
        <v>0</v>
      </c>
      <c r="K120" s="175" t="s">
        <v>176</v>
      </c>
      <c r="L120" s="37"/>
      <c r="M120" s="180" t="s">
        <v>1</v>
      </c>
      <c r="N120" s="181" t="s">
        <v>44</v>
      </c>
      <c r="O120" s="59"/>
      <c r="P120" s="182">
        <f t="shared" si="11"/>
        <v>0</v>
      </c>
      <c r="Q120" s="182">
        <v>1.25E-3</v>
      </c>
      <c r="R120" s="182">
        <f t="shared" si="12"/>
        <v>0.02</v>
      </c>
      <c r="S120" s="182">
        <v>0</v>
      </c>
      <c r="T120" s="183">
        <f t="shared" si="13"/>
        <v>0</v>
      </c>
      <c r="AR120" s="16" t="s">
        <v>125</v>
      </c>
      <c r="AT120" s="16" t="s">
        <v>172</v>
      </c>
      <c r="AU120" s="16" t="s">
        <v>83</v>
      </c>
      <c r="AY120" s="16" t="s">
        <v>169</v>
      </c>
      <c r="BE120" s="184">
        <f t="shared" si="14"/>
        <v>0</v>
      </c>
      <c r="BF120" s="184">
        <f t="shared" si="15"/>
        <v>0</v>
      </c>
      <c r="BG120" s="184">
        <f t="shared" si="16"/>
        <v>0</v>
      </c>
      <c r="BH120" s="184">
        <f t="shared" si="17"/>
        <v>0</v>
      </c>
      <c r="BI120" s="184">
        <f t="shared" si="18"/>
        <v>0</v>
      </c>
      <c r="BJ120" s="16" t="s">
        <v>81</v>
      </c>
      <c r="BK120" s="184">
        <f t="shared" si="19"/>
        <v>0</v>
      </c>
      <c r="BL120" s="16" t="s">
        <v>125</v>
      </c>
      <c r="BM120" s="16" t="s">
        <v>1220</v>
      </c>
    </row>
    <row r="121" spans="2:65" s="1" customFormat="1" ht="16.5" customHeight="1">
      <c r="B121" s="33"/>
      <c r="C121" s="173" t="s">
        <v>379</v>
      </c>
      <c r="D121" s="173" t="s">
        <v>172</v>
      </c>
      <c r="E121" s="174" t="s">
        <v>1221</v>
      </c>
      <c r="F121" s="175" t="s">
        <v>1222</v>
      </c>
      <c r="G121" s="176" t="s">
        <v>301</v>
      </c>
      <c r="H121" s="177">
        <v>16</v>
      </c>
      <c r="I121" s="178"/>
      <c r="J121" s="179">
        <f t="shared" si="10"/>
        <v>0</v>
      </c>
      <c r="K121" s="175" t="s">
        <v>1</v>
      </c>
      <c r="L121" s="37"/>
      <c r="M121" s="180" t="s">
        <v>1</v>
      </c>
      <c r="N121" s="181" t="s">
        <v>44</v>
      </c>
      <c r="O121" s="59"/>
      <c r="P121" s="182">
        <f t="shared" si="11"/>
        <v>0</v>
      </c>
      <c r="Q121" s="182">
        <v>1.25E-3</v>
      </c>
      <c r="R121" s="182">
        <f t="shared" si="12"/>
        <v>0.02</v>
      </c>
      <c r="S121" s="182">
        <v>0</v>
      </c>
      <c r="T121" s="183">
        <f t="shared" si="13"/>
        <v>0</v>
      </c>
      <c r="AR121" s="16" t="s">
        <v>125</v>
      </c>
      <c r="AT121" s="16" t="s">
        <v>172</v>
      </c>
      <c r="AU121" s="16" t="s">
        <v>83</v>
      </c>
      <c r="AY121" s="16" t="s">
        <v>169</v>
      </c>
      <c r="BE121" s="184">
        <f t="shared" si="14"/>
        <v>0</v>
      </c>
      <c r="BF121" s="184">
        <f t="shared" si="15"/>
        <v>0</v>
      </c>
      <c r="BG121" s="184">
        <f t="shared" si="16"/>
        <v>0</v>
      </c>
      <c r="BH121" s="184">
        <f t="shared" si="17"/>
        <v>0</v>
      </c>
      <c r="BI121" s="184">
        <f t="shared" si="18"/>
        <v>0</v>
      </c>
      <c r="BJ121" s="16" t="s">
        <v>81</v>
      </c>
      <c r="BK121" s="184">
        <f t="shared" si="19"/>
        <v>0</v>
      </c>
      <c r="BL121" s="16" t="s">
        <v>125</v>
      </c>
      <c r="BM121" s="16" t="s">
        <v>1223</v>
      </c>
    </row>
    <row r="122" spans="2:65" s="1" customFormat="1" ht="16.5" customHeight="1">
      <c r="B122" s="33"/>
      <c r="C122" s="173" t="s">
        <v>383</v>
      </c>
      <c r="D122" s="173" t="s">
        <v>172</v>
      </c>
      <c r="E122" s="174" t="s">
        <v>1224</v>
      </c>
      <c r="F122" s="175" t="s">
        <v>1225</v>
      </c>
      <c r="G122" s="176" t="s">
        <v>301</v>
      </c>
      <c r="H122" s="177">
        <v>36</v>
      </c>
      <c r="I122" s="178"/>
      <c r="J122" s="179">
        <f t="shared" si="10"/>
        <v>0</v>
      </c>
      <c r="K122" s="175" t="s">
        <v>176</v>
      </c>
      <c r="L122" s="37"/>
      <c r="M122" s="180" t="s">
        <v>1</v>
      </c>
      <c r="N122" s="181" t="s">
        <v>44</v>
      </c>
      <c r="O122" s="59"/>
      <c r="P122" s="182">
        <f t="shared" si="11"/>
        <v>0</v>
      </c>
      <c r="Q122" s="182">
        <v>4.0000000000000003E-5</v>
      </c>
      <c r="R122" s="182">
        <f t="shared" si="12"/>
        <v>1.4400000000000001E-3</v>
      </c>
      <c r="S122" s="182">
        <v>0</v>
      </c>
      <c r="T122" s="183">
        <f t="shared" si="13"/>
        <v>0</v>
      </c>
      <c r="AR122" s="16" t="s">
        <v>125</v>
      </c>
      <c r="AT122" s="16" t="s">
        <v>172</v>
      </c>
      <c r="AU122" s="16" t="s">
        <v>83</v>
      </c>
      <c r="AY122" s="16" t="s">
        <v>169</v>
      </c>
      <c r="BE122" s="184">
        <f t="shared" si="14"/>
        <v>0</v>
      </c>
      <c r="BF122" s="184">
        <f t="shared" si="15"/>
        <v>0</v>
      </c>
      <c r="BG122" s="184">
        <f t="shared" si="16"/>
        <v>0</v>
      </c>
      <c r="BH122" s="184">
        <f t="shared" si="17"/>
        <v>0</v>
      </c>
      <c r="BI122" s="184">
        <f t="shared" si="18"/>
        <v>0</v>
      </c>
      <c r="BJ122" s="16" t="s">
        <v>81</v>
      </c>
      <c r="BK122" s="184">
        <f t="shared" si="19"/>
        <v>0</v>
      </c>
      <c r="BL122" s="16" t="s">
        <v>125</v>
      </c>
      <c r="BM122" s="16" t="s">
        <v>1226</v>
      </c>
    </row>
    <row r="123" spans="2:65" s="1" customFormat="1" ht="16.5" customHeight="1">
      <c r="B123" s="33"/>
      <c r="C123" s="173" t="s">
        <v>400</v>
      </c>
      <c r="D123" s="173" t="s">
        <v>172</v>
      </c>
      <c r="E123" s="174" t="s">
        <v>1227</v>
      </c>
      <c r="F123" s="175" t="s">
        <v>1228</v>
      </c>
      <c r="G123" s="176" t="s">
        <v>444</v>
      </c>
      <c r="H123" s="177">
        <v>1</v>
      </c>
      <c r="I123" s="178"/>
      <c r="J123" s="179">
        <f t="shared" si="10"/>
        <v>0</v>
      </c>
      <c r="K123" s="175" t="s">
        <v>1</v>
      </c>
      <c r="L123" s="37"/>
      <c r="M123" s="180" t="s">
        <v>1</v>
      </c>
      <c r="N123" s="181" t="s">
        <v>44</v>
      </c>
      <c r="O123" s="59"/>
      <c r="P123" s="182">
        <f t="shared" si="11"/>
        <v>0</v>
      </c>
      <c r="Q123" s="182">
        <v>2.4000000000000001E-4</v>
      </c>
      <c r="R123" s="182">
        <f t="shared" si="12"/>
        <v>2.4000000000000001E-4</v>
      </c>
      <c r="S123" s="182">
        <v>0</v>
      </c>
      <c r="T123" s="183">
        <f t="shared" si="13"/>
        <v>0</v>
      </c>
      <c r="AR123" s="16" t="s">
        <v>125</v>
      </c>
      <c r="AT123" s="16" t="s">
        <v>172</v>
      </c>
      <c r="AU123" s="16" t="s">
        <v>83</v>
      </c>
      <c r="AY123" s="16" t="s">
        <v>169</v>
      </c>
      <c r="BE123" s="184">
        <f t="shared" si="14"/>
        <v>0</v>
      </c>
      <c r="BF123" s="184">
        <f t="shared" si="15"/>
        <v>0</v>
      </c>
      <c r="BG123" s="184">
        <f t="shared" si="16"/>
        <v>0</v>
      </c>
      <c r="BH123" s="184">
        <f t="shared" si="17"/>
        <v>0</v>
      </c>
      <c r="BI123" s="184">
        <f t="shared" si="18"/>
        <v>0</v>
      </c>
      <c r="BJ123" s="16" t="s">
        <v>81</v>
      </c>
      <c r="BK123" s="184">
        <f t="shared" si="19"/>
        <v>0</v>
      </c>
      <c r="BL123" s="16" t="s">
        <v>125</v>
      </c>
      <c r="BM123" s="16" t="s">
        <v>1229</v>
      </c>
    </row>
    <row r="124" spans="2:65" s="1" customFormat="1" ht="16.5" customHeight="1">
      <c r="B124" s="33"/>
      <c r="C124" s="173" t="s">
        <v>407</v>
      </c>
      <c r="D124" s="173" t="s">
        <v>172</v>
      </c>
      <c r="E124" s="174" t="s">
        <v>1230</v>
      </c>
      <c r="F124" s="175" t="s">
        <v>1231</v>
      </c>
      <c r="G124" s="176" t="s">
        <v>444</v>
      </c>
      <c r="H124" s="177">
        <v>1</v>
      </c>
      <c r="I124" s="178"/>
      <c r="J124" s="179">
        <f t="shared" si="10"/>
        <v>0</v>
      </c>
      <c r="K124" s="175" t="s">
        <v>1</v>
      </c>
      <c r="L124" s="37"/>
      <c r="M124" s="180" t="s">
        <v>1</v>
      </c>
      <c r="N124" s="181" t="s">
        <v>44</v>
      </c>
      <c r="O124" s="59"/>
      <c r="P124" s="182">
        <f t="shared" si="11"/>
        <v>0</v>
      </c>
      <c r="Q124" s="182">
        <v>2.4000000000000001E-4</v>
      </c>
      <c r="R124" s="182">
        <f t="shared" si="12"/>
        <v>2.4000000000000001E-4</v>
      </c>
      <c r="S124" s="182">
        <v>0</v>
      </c>
      <c r="T124" s="183">
        <f t="shared" si="13"/>
        <v>0</v>
      </c>
      <c r="AR124" s="16" t="s">
        <v>125</v>
      </c>
      <c r="AT124" s="16" t="s">
        <v>172</v>
      </c>
      <c r="AU124" s="16" t="s">
        <v>83</v>
      </c>
      <c r="AY124" s="16" t="s">
        <v>169</v>
      </c>
      <c r="BE124" s="184">
        <f t="shared" si="14"/>
        <v>0</v>
      </c>
      <c r="BF124" s="184">
        <f t="shared" si="15"/>
        <v>0</v>
      </c>
      <c r="BG124" s="184">
        <f t="shared" si="16"/>
        <v>0</v>
      </c>
      <c r="BH124" s="184">
        <f t="shared" si="17"/>
        <v>0</v>
      </c>
      <c r="BI124" s="184">
        <f t="shared" si="18"/>
        <v>0</v>
      </c>
      <c r="BJ124" s="16" t="s">
        <v>81</v>
      </c>
      <c r="BK124" s="184">
        <f t="shared" si="19"/>
        <v>0</v>
      </c>
      <c r="BL124" s="16" t="s">
        <v>125</v>
      </c>
      <c r="BM124" s="16" t="s">
        <v>1232</v>
      </c>
    </row>
    <row r="125" spans="2:65" s="1" customFormat="1" ht="16.5" customHeight="1">
      <c r="B125" s="33"/>
      <c r="C125" s="173" t="s">
        <v>413</v>
      </c>
      <c r="D125" s="173" t="s">
        <v>172</v>
      </c>
      <c r="E125" s="174" t="s">
        <v>1233</v>
      </c>
      <c r="F125" s="175" t="s">
        <v>1234</v>
      </c>
      <c r="G125" s="176" t="s">
        <v>444</v>
      </c>
      <c r="H125" s="177">
        <v>2</v>
      </c>
      <c r="I125" s="178"/>
      <c r="J125" s="179">
        <f t="shared" si="10"/>
        <v>0</v>
      </c>
      <c r="K125" s="175" t="s">
        <v>1</v>
      </c>
      <c r="L125" s="37"/>
      <c r="M125" s="180" t="s">
        <v>1</v>
      </c>
      <c r="N125" s="181" t="s">
        <v>44</v>
      </c>
      <c r="O125" s="59"/>
      <c r="P125" s="182">
        <f t="shared" si="11"/>
        <v>0</v>
      </c>
      <c r="Q125" s="182">
        <v>2.4000000000000001E-4</v>
      </c>
      <c r="R125" s="182">
        <f t="shared" si="12"/>
        <v>4.8000000000000001E-4</v>
      </c>
      <c r="S125" s="182">
        <v>0</v>
      </c>
      <c r="T125" s="183">
        <f t="shared" si="13"/>
        <v>0</v>
      </c>
      <c r="AR125" s="16" t="s">
        <v>125</v>
      </c>
      <c r="AT125" s="16" t="s">
        <v>172</v>
      </c>
      <c r="AU125" s="16" t="s">
        <v>83</v>
      </c>
      <c r="AY125" s="16" t="s">
        <v>169</v>
      </c>
      <c r="BE125" s="184">
        <f t="shared" si="14"/>
        <v>0</v>
      </c>
      <c r="BF125" s="184">
        <f t="shared" si="15"/>
        <v>0</v>
      </c>
      <c r="BG125" s="184">
        <f t="shared" si="16"/>
        <v>0</v>
      </c>
      <c r="BH125" s="184">
        <f t="shared" si="17"/>
        <v>0</v>
      </c>
      <c r="BI125" s="184">
        <f t="shared" si="18"/>
        <v>0</v>
      </c>
      <c r="BJ125" s="16" t="s">
        <v>81</v>
      </c>
      <c r="BK125" s="184">
        <f t="shared" si="19"/>
        <v>0</v>
      </c>
      <c r="BL125" s="16" t="s">
        <v>125</v>
      </c>
      <c r="BM125" s="16" t="s">
        <v>1235</v>
      </c>
    </row>
    <row r="126" spans="2:65" s="1" customFormat="1" ht="16.5" customHeight="1">
      <c r="B126" s="33"/>
      <c r="C126" s="173" t="s">
        <v>418</v>
      </c>
      <c r="D126" s="173" t="s">
        <v>172</v>
      </c>
      <c r="E126" s="174" t="s">
        <v>1236</v>
      </c>
      <c r="F126" s="175" t="s">
        <v>1237</v>
      </c>
      <c r="G126" s="176" t="s">
        <v>444</v>
      </c>
      <c r="H126" s="177">
        <v>1</v>
      </c>
      <c r="I126" s="178"/>
      <c r="J126" s="179">
        <f t="shared" si="10"/>
        <v>0</v>
      </c>
      <c r="K126" s="175" t="s">
        <v>1</v>
      </c>
      <c r="L126" s="37"/>
      <c r="M126" s="180" t="s">
        <v>1</v>
      </c>
      <c r="N126" s="181" t="s">
        <v>44</v>
      </c>
      <c r="O126" s="59"/>
      <c r="P126" s="182">
        <f t="shared" si="11"/>
        <v>0</v>
      </c>
      <c r="Q126" s="182">
        <v>2.4000000000000001E-4</v>
      </c>
      <c r="R126" s="182">
        <f t="shared" si="12"/>
        <v>2.4000000000000001E-4</v>
      </c>
      <c r="S126" s="182">
        <v>0</v>
      </c>
      <c r="T126" s="183">
        <f t="shared" si="13"/>
        <v>0</v>
      </c>
      <c r="AR126" s="16" t="s">
        <v>125</v>
      </c>
      <c r="AT126" s="16" t="s">
        <v>172</v>
      </c>
      <c r="AU126" s="16" t="s">
        <v>83</v>
      </c>
      <c r="AY126" s="16" t="s">
        <v>169</v>
      </c>
      <c r="BE126" s="184">
        <f t="shared" si="14"/>
        <v>0</v>
      </c>
      <c r="BF126" s="184">
        <f t="shared" si="15"/>
        <v>0</v>
      </c>
      <c r="BG126" s="184">
        <f t="shared" si="16"/>
        <v>0</v>
      </c>
      <c r="BH126" s="184">
        <f t="shared" si="17"/>
        <v>0</v>
      </c>
      <c r="BI126" s="184">
        <f t="shared" si="18"/>
        <v>0</v>
      </c>
      <c r="BJ126" s="16" t="s">
        <v>81</v>
      </c>
      <c r="BK126" s="184">
        <f t="shared" si="19"/>
        <v>0</v>
      </c>
      <c r="BL126" s="16" t="s">
        <v>125</v>
      </c>
      <c r="BM126" s="16" t="s">
        <v>1238</v>
      </c>
    </row>
    <row r="127" spans="2:65" s="1" customFormat="1" ht="16.5" customHeight="1">
      <c r="B127" s="33"/>
      <c r="C127" s="173" t="s">
        <v>423</v>
      </c>
      <c r="D127" s="173" t="s">
        <v>172</v>
      </c>
      <c r="E127" s="174" t="s">
        <v>1239</v>
      </c>
      <c r="F127" s="175" t="s">
        <v>1240</v>
      </c>
      <c r="G127" s="176" t="s">
        <v>444</v>
      </c>
      <c r="H127" s="177">
        <v>1</v>
      </c>
      <c r="I127" s="178"/>
      <c r="J127" s="179">
        <f t="shared" si="10"/>
        <v>0</v>
      </c>
      <c r="K127" s="175" t="s">
        <v>1</v>
      </c>
      <c r="L127" s="37"/>
      <c r="M127" s="180" t="s">
        <v>1</v>
      </c>
      <c r="N127" s="181" t="s">
        <v>44</v>
      </c>
      <c r="O127" s="59"/>
      <c r="P127" s="182">
        <f t="shared" si="11"/>
        <v>0</v>
      </c>
      <c r="Q127" s="182">
        <v>2.4000000000000001E-4</v>
      </c>
      <c r="R127" s="182">
        <f t="shared" si="12"/>
        <v>2.4000000000000001E-4</v>
      </c>
      <c r="S127" s="182">
        <v>0</v>
      </c>
      <c r="T127" s="183">
        <f t="shared" si="13"/>
        <v>0</v>
      </c>
      <c r="AR127" s="16" t="s">
        <v>125</v>
      </c>
      <c r="AT127" s="16" t="s">
        <v>172</v>
      </c>
      <c r="AU127" s="16" t="s">
        <v>83</v>
      </c>
      <c r="AY127" s="16" t="s">
        <v>169</v>
      </c>
      <c r="BE127" s="184">
        <f t="shared" si="14"/>
        <v>0</v>
      </c>
      <c r="BF127" s="184">
        <f t="shared" si="15"/>
        <v>0</v>
      </c>
      <c r="BG127" s="184">
        <f t="shared" si="16"/>
        <v>0</v>
      </c>
      <c r="BH127" s="184">
        <f t="shared" si="17"/>
        <v>0</v>
      </c>
      <c r="BI127" s="184">
        <f t="shared" si="18"/>
        <v>0</v>
      </c>
      <c r="BJ127" s="16" t="s">
        <v>81</v>
      </c>
      <c r="BK127" s="184">
        <f t="shared" si="19"/>
        <v>0</v>
      </c>
      <c r="BL127" s="16" t="s">
        <v>125</v>
      </c>
      <c r="BM127" s="16" t="s">
        <v>1241</v>
      </c>
    </row>
    <row r="128" spans="2:65" s="1" customFormat="1" ht="16.5" customHeight="1">
      <c r="B128" s="33"/>
      <c r="C128" s="173" t="s">
        <v>427</v>
      </c>
      <c r="D128" s="173" t="s">
        <v>172</v>
      </c>
      <c r="E128" s="174" t="s">
        <v>1242</v>
      </c>
      <c r="F128" s="175" t="s">
        <v>1243</v>
      </c>
      <c r="G128" s="176" t="s">
        <v>444</v>
      </c>
      <c r="H128" s="177">
        <v>7</v>
      </c>
      <c r="I128" s="178"/>
      <c r="J128" s="179">
        <f t="shared" si="10"/>
        <v>0</v>
      </c>
      <c r="K128" s="175" t="s">
        <v>1</v>
      </c>
      <c r="L128" s="37"/>
      <c r="M128" s="180" t="s">
        <v>1</v>
      </c>
      <c r="N128" s="181" t="s">
        <v>44</v>
      </c>
      <c r="O128" s="59"/>
      <c r="P128" s="182">
        <f t="shared" si="11"/>
        <v>0</v>
      </c>
      <c r="Q128" s="182">
        <v>2.4000000000000001E-4</v>
      </c>
      <c r="R128" s="182">
        <f t="shared" si="12"/>
        <v>1.6800000000000001E-3</v>
      </c>
      <c r="S128" s="182">
        <v>0</v>
      </c>
      <c r="T128" s="183">
        <f t="shared" si="13"/>
        <v>0</v>
      </c>
      <c r="AR128" s="16" t="s">
        <v>125</v>
      </c>
      <c r="AT128" s="16" t="s">
        <v>172</v>
      </c>
      <c r="AU128" s="16" t="s">
        <v>83</v>
      </c>
      <c r="AY128" s="16" t="s">
        <v>169</v>
      </c>
      <c r="BE128" s="184">
        <f t="shared" si="14"/>
        <v>0</v>
      </c>
      <c r="BF128" s="184">
        <f t="shared" si="15"/>
        <v>0</v>
      </c>
      <c r="BG128" s="184">
        <f t="shared" si="16"/>
        <v>0</v>
      </c>
      <c r="BH128" s="184">
        <f t="shared" si="17"/>
        <v>0</v>
      </c>
      <c r="BI128" s="184">
        <f t="shared" si="18"/>
        <v>0</v>
      </c>
      <c r="BJ128" s="16" t="s">
        <v>81</v>
      </c>
      <c r="BK128" s="184">
        <f t="shared" si="19"/>
        <v>0</v>
      </c>
      <c r="BL128" s="16" t="s">
        <v>125</v>
      </c>
      <c r="BM128" s="16" t="s">
        <v>1244</v>
      </c>
    </row>
    <row r="129" spans="2:65" s="1" customFormat="1" ht="16.5" customHeight="1">
      <c r="B129" s="33"/>
      <c r="C129" s="173" t="s">
        <v>431</v>
      </c>
      <c r="D129" s="173" t="s">
        <v>172</v>
      </c>
      <c r="E129" s="174" t="s">
        <v>1245</v>
      </c>
      <c r="F129" s="175" t="s">
        <v>1246</v>
      </c>
      <c r="G129" s="176" t="s">
        <v>301</v>
      </c>
      <c r="H129" s="177">
        <v>52</v>
      </c>
      <c r="I129" s="178"/>
      <c r="J129" s="179">
        <f t="shared" si="10"/>
        <v>0</v>
      </c>
      <c r="K129" s="175" t="s">
        <v>1</v>
      </c>
      <c r="L129" s="37"/>
      <c r="M129" s="180" t="s">
        <v>1</v>
      </c>
      <c r="N129" s="181" t="s">
        <v>44</v>
      </c>
      <c r="O129" s="59"/>
      <c r="P129" s="182">
        <f t="shared" si="11"/>
        <v>0</v>
      </c>
      <c r="Q129" s="182">
        <v>1.9000000000000001E-4</v>
      </c>
      <c r="R129" s="182">
        <f t="shared" si="12"/>
        <v>9.8799999999999999E-3</v>
      </c>
      <c r="S129" s="182">
        <v>0</v>
      </c>
      <c r="T129" s="183">
        <f t="shared" si="13"/>
        <v>0</v>
      </c>
      <c r="AR129" s="16" t="s">
        <v>125</v>
      </c>
      <c r="AT129" s="16" t="s">
        <v>172</v>
      </c>
      <c r="AU129" s="16" t="s">
        <v>83</v>
      </c>
      <c r="AY129" s="16" t="s">
        <v>169</v>
      </c>
      <c r="BE129" s="184">
        <f t="shared" si="14"/>
        <v>0</v>
      </c>
      <c r="BF129" s="184">
        <f t="shared" si="15"/>
        <v>0</v>
      </c>
      <c r="BG129" s="184">
        <f t="shared" si="16"/>
        <v>0</v>
      </c>
      <c r="BH129" s="184">
        <f t="shared" si="17"/>
        <v>0</v>
      </c>
      <c r="BI129" s="184">
        <f t="shared" si="18"/>
        <v>0</v>
      </c>
      <c r="BJ129" s="16" t="s">
        <v>81</v>
      </c>
      <c r="BK129" s="184">
        <f t="shared" si="19"/>
        <v>0</v>
      </c>
      <c r="BL129" s="16" t="s">
        <v>125</v>
      </c>
      <c r="BM129" s="16" t="s">
        <v>1247</v>
      </c>
    </row>
    <row r="130" spans="2:65" s="1" customFormat="1" ht="16.5" customHeight="1">
      <c r="B130" s="33"/>
      <c r="C130" s="173" t="s">
        <v>435</v>
      </c>
      <c r="D130" s="173" t="s">
        <v>172</v>
      </c>
      <c r="E130" s="174" t="s">
        <v>1248</v>
      </c>
      <c r="F130" s="175" t="s">
        <v>1249</v>
      </c>
      <c r="G130" s="176" t="s">
        <v>301</v>
      </c>
      <c r="H130" s="177">
        <v>52</v>
      </c>
      <c r="I130" s="178"/>
      <c r="J130" s="179">
        <f t="shared" si="10"/>
        <v>0</v>
      </c>
      <c r="K130" s="175" t="s">
        <v>176</v>
      </c>
      <c r="L130" s="37"/>
      <c r="M130" s="180" t="s">
        <v>1</v>
      </c>
      <c r="N130" s="181" t="s">
        <v>44</v>
      </c>
      <c r="O130" s="59"/>
      <c r="P130" s="182">
        <f t="shared" si="11"/>
        <v>0</v>
      </c>
      <c r="Q130" s="182">
        <v>1.0000000000000001E-5</v>
      </c>
      <c r="R130" s="182">
        <f t="shared" si="12"/>
        <v>5.2000000000000006E-4</v>
      </c>
      <c r="S130" s="182">
        <v>0</v>
      </c>
      <c r="T130" s="183">
        <f t="shared" si="13"/>
        <v>0</v>
      </c>
      <c r="AR130" s="16" t="s">
        <v>125</v>
      </c>
      <c r="AT130" s="16" t="s">
        <v>172</v>
      </c>
      <c r="AU130" s="16" t="s">
        <v>83</v>
      </c>
      <c r="AY130" s="16" t="s">
        <v>169</v>
      </c>
      <c r="BE130" s="184">
        <f t="shared" si="14"/>
        <v>0</v>
      </c>
      <c r="BF130" s="184">
        <f t="shared" si="15"/>
        <v>0</v>
      </c>
      <c r="BG130" s="184">
        <f t="shared" si="16"/>
        <v>0</v>
      </c>
      <c r="BH130" s="184">
        <f t="shared" si="17"/>
        <v>0</v>
      </c>
      <c r="BI130" s="184">
        <f t="shared" si="18"/>
        <v>0</v>
      </c>
      <c r="BJ130" s="16" t="s">
        <v>81</v>
      </c>
      <c r="BK130" s="184">
        <f t="shared" si="19"/>
        <v>0</v>
      </c>
      <c r="BL130" s="16" t="s">
        <v>125</v>
      </c>
      <c r="BM130" s="16" t="s">
        <v>1250</v>
      </c>
    </row>
    <row r="131" spans="2:65" s="1" customFormat="1" ht="16.5" customHeight="1">
      <c r="B131" s="33"/>
      <c r="C131" s="173" t="s">
        <v>441</v>
      </c>
      <c r="D131" s="173" t="s">
        <v>172</v>
      </c>
      <c r="E131" s="174" t="s">
        <v>1251</v>
      </c>
      <c r="F131" s="175" t="s">
        <v>1252</v>
      </c>
      <c r="G131" s="176" t="s">
        <v>546</v>
      </c>
      <c r="H131" s="249"/>
      <c r="I131" s="178"/>
      <c r="J131" s="179">
        <f t="shared" si="10"/>
        <v>0</v>
      </c>
      <c r="K131" s="175" t="s">
        <v>176</v>
      </c>
      <c r="L131" s="37"/>
      <c r="M131" s="180" t="s">
        <v>1</v>
      </c>
      <c r="N131" s="181" t="s">
        <v>44</v>
      </c>
      <c r="O131" s="59"/>
      <c r="P131" s="182">
        <f t="shared" si="11"/>
        <v>0</v>
      </c>
      <c r="Q131" s="182">
        <v>0</v>
      </c>
      <c r="R131" s="182">
        <f t="shared" si="12"/>
        <v>0</v>
      </c>
      <c r="S131" s="182">
        <v>0</v>
      </c>
      <c r="T131" s="183">
        <f t="shared" si="13"/>
        <v>0</v>
      </c>
      <c r="AR131" s="16" t="s">
        <v>125</v>
      </c>
      <c r="AT131" s="16" t="s">
        <v>172</v>
      </c>
      <c r="AU131" s="16" t="s">
        <v>83</v>
      </c>
      <c r="AY131" s="16" t="s">
        <v>169</v>
      </c>
      <c r="BE131" s="184">
        <f t="shared" si="14"/>
        <v>0</v>
      </c>
      <c r="BF131" s="184">
        <f t="shared" si="15"/>
        <v>0</v>
      </c>
      <c r="BG131" s="184">
        <f t="shared" si="16"/>
        <v>0</v>
      </c>
      <c r="BH131" s="184">
        <f t="shared" si="17"/>
        <v>0</v>
      </c>
      <c r="BI131" s="184">
        <f t="shared" si="18"/>
        <v>0</v>
      </c>
      <c r="BJ131" s="16" t="s">
        <v>81</v>
      </c>
      <c r="BK131" s="184">
        <f t="shared" si="19"/>
        <v>0</v>
      </c>
      <c r="BL131" s="16" t="s">
        <v>125</v>
      </c>
      <c r="BM131" s="16" t="s">
        <v>1253</v>
      </c>
    </row>
    <row r="132" spans="2:65" s="10" customFormat="1" ht="22.9" customHeight="1">
      <c r="B132" s="157"/>
      <c r="C132" s="158"/>
      <c r="D132" s="159" t="s">
        <v>72</v>
      </c>
      <c r="E132" s="171" t="s">
        <v>1254</v>
      </c>
      <c r="F132" s="171" t="s">
        <v>1255</v>
      </c>
      <c r="G132" s="158"/>
      <c r="H132" s="158"/>
      <c r="I132" s="161"/>
      <c r="J132" s="172">
        <f>BK132</f>
        <v>0</v>
      </c>
      <c r="K132" s="158"/>
      <c r="L132" s="163"/>
      <c r="M132" s="164"/>
      <c r="N132" s="165"/>
      <c r="O132" s="165"/>
      <c r="P132" s="166">
        <f>SUM(P133:P145)</f>
        <v>0</v>
      </c>
      <c r="Q132" s="165"/>
      <c r="R132" s="166">
        <f>SUM(R133:R145)</f>
        <v>0.13233999999999999</v>
      </c>
      <c r="S132" s="165"/>
      <c r="T132" s="167">
        <f>SUM(T133:T145)</f>
        <v>0</v>
      </c>
      <c r="AR132" s="168" t="s">
        <v>83</v>
      </c>
      <c r="AT132" s="169" t="s">
        <v>72</v>
      </c>
      <c r="AU132" s="169" t="s">
        <v>81</v>
      </c>
      <c r="AY132" s="168" t="s">
        <v>169</v>
      </c>
      <c r="BK132" s="170">
        <f>SUM(BK133:BK145)</f>
        <v>0</v>
      </c>
    </row>
    <row r="133" spans="2:65" s="1" customFormat="1" ht="16.5" customHeight="1">
      <c r="B133" s="33"/>
      <c r="C133" s="173" t="s">
        <v>446</v>
      </c>
      <c r="D133" s="173" t="s">
        <v>172</v>
      </c>
      <c r="E133" s="174" t="s">
        <v>1256</v>
      </c>
      <c r="F133" s="175" t="s">
        <v>1257</v>
      </c>
      <c r="G133" s="176" t="s">
        <v>301</v>
      </c>
      <c r="H133" s="177">
        <v>8</v>
      </c>
      <c r="I133" s="178"/>
      <c r="J133" s="179">
        <f t="shared" ref="J133:J145" si="20">ROUND(I133*H133,2)</f>
        <v>0</v>
      </c>
      <c r="K133" s="175" t="s">
        <v>176</v>
      </c>
      <c r="L133" s="37"/>
      <c r="M133" s="180" t="s">
        <v>1</v>
      </c>
      <c r="N133" s="181" t="s">
        <v>44</v>
      </c>
      <c r="O133" s="59"/>
      <c r="P133" s="182">
        <f t="shared" ref="P133:P145" si="21">O133*H133</f>
        <v>0</v>
      </c>
      <c r="Q133" s="182">
        <v>1.8500000000000001E-3</v>
      </c>
      <c r="R133" s="182">
        <f t="shared" ref="R133:R145" si="22">Q133*H133</f>
        <v>1.4800000000000001E-2</v>
      </c>
      <c r="S133" s="182">
        <v>0</v>
      </c>
      <c r="T133" s="183">
        <f t="shared" ref="T133:T145" si="23">S133*H133</f>
        <v>0</v>
      </c>
      <c r="AR133" s="16" t="s">
        <v>125</v>
      </c>
      <c r="AT133" s="16" t="s">
        <v>172</v>
      </c>
      <c r="AU133" s="16" t="s">
        <v>83</v>
      </c>
      <c r="AY133" s="16" t="s">
        <v>169</v>
      </c>
      <c r="BE133" s="184">
        <f t="shared" ref="BE133:BE145" si="24">IF(N133="základní",J133,0)</f>
        <v>0</v>
      </c>
      <c r="BF133" s="184">
        <f t="shared" ref="BF133:BF145" si="25">IF(N133="snížená",J133,0)</f>
        <v>0</v>
      </c>
      <c r="BG133" s="184">
        <f t="shared" ref="BG133:BG145" si="26">IF(N133="zákl. přenesená",J133,0)</f>
        <v>0</v>
      </c>
      <c r="BH133" s="184">
        <f t="shared" ref="BH133:BH145" si="27">IF(N133="sníž. přenesená",J133,0)</f>
        <v>0</v>
      </c>
      <c r="BI133" s="184">
        <f t="shared" ref="BI133:BI145" si="28">IF(N133="nulová",J133,0)</f>
        <v>0</v>
      </c>
      <c r="BJ133" s="16" t="s">
        <v>81</v>
      </c>
      <c r="BK133" s="184">
        <f t="shared" ref="BK133:BK145" si="29">ROUND(I133*H133,2)</f>
        <v>0</v>
      </c>
      <c r="BL133" s="16" t="s">
        <v>125</v>
      </c>
      <c r="BM133" s="16" t="s">
        <v>1258</v>
      </c>
    </row>
    <row r="134" spans="2:65" s="1" customFormat="1" ht="16.5" customHeight="1">
      <c r="B134" s="33"/>
      <c r="C134" s="173" t="s">
        <v>451</v>
      </c>
      <c r="D134" s="173" t="s">
        <v>172</v>
      </c>
      <c r="E134" s="174" t="s">
        <v>1259</v>
      </c>
      <c r="F134" s="175" t="s">
        <v>1260</v>
      </c>
      <c r="G134" s="176" t="s">
        <v>301</v>
      </c>
      <c r="H134" s="177">
        <v>1</v>
      </c>
      <c r="I134" s="178"/>
      <c r="J134" s="179">
        <f t="shared" si="20"/>
        <v>0</v>
      </c>
      <c r="K134" s="175" t="s">
        <v>176</v>
      </c>
      <c r="L134" s="37"/>
      <c r="M134" s="180" t="s">
        <v>1</v>
      </c>
      <c r="N134" s="181" t="s">
        <v>44</v>
      </c>
      <c r="O134" s="59"/>
      <c r="P134" s="182">
        <f t="shared" si="21"/>
        <v>0</v>
      </c>
      <c r="Q134" s="182">
        <v>2.7000000000000001E-3</v>
      </c>
      <c r="R134" s="182">
        <f t="shared" si="22"/>
        <v>2.7000000000000001E-3</v>
      </c>
      <c r="S134" s="182">
        <v>0</v>
      </c>
      <c r="T134" s="183">
        <f t="shared" si="23"/>
        <v>0</v>
      </c>
      <c r="AR134" s="16" t="s">
        <v>125</v>
      </c>
      <c r="AT134" s="16" t="s">
        <v>172</v>
      </c>
      <c r="AU134" s="16" t="s">
        <v>83</v>
      </c>
      <c r="AY134" s="16" t="s">
        <v>169</v>
      </c>
      <c r="BE134" s="184">
        <f t="shared" si="24"/>
        <v>0</v>
      </c>
      <c r="BF134" s="184">
        <f t="shared" si="25"/>
        <v>0</v>
      </c>
      <c r="BG134" s="184">
        <f t="shared" si="26"/>
        <v>0</v>
      </c>
      <c r="BH134" s="184">
        <f t="shared" si="27"/>
        <v>0</v>
      </c>
      <c r="BI134" s="184">
        <f t="shared" si="28"/>
        <v>0</v>
      </c>
      <c r="BJ134" s="16" t="s">
        <v>81</v>
      </c>
      <c r="BK134" s="184">
        <f t="shared" si="29"/>
        <v>0</v>
      </c>
      <c r="BL134" s="16" t="s">
        <v>125</v>
      </c>
      <c r="BM134" s="16" t="s">
        <v>1261</v>
      </c>
    </row>
    <row r="135" spans="2:65" s="1" customFormat="1" ht="16.5" customHeight="1">
      <c r="B135" s="33"/>
      <c r="C135" s="173" t="s">
        <v>455</v>
      </c>
      <c r="D135" s="173" t="s">
        <v>172</v>
      </c>
      <c r="E135" s="174" t="s">
        <v>1262</v>
      </c>
      <c r="F135" s="175" t="s">
        <v>1263</v>
      </c>
      <c r="G135" s="176" t="s">
        <v>301</v>
      </c>
      <c r="H135" s="177">
        <v>1</v>
      </c>
      <c r="I135" s="178"/>
      <c r="J135" s="179">
        <f t="shared" si="20"/>
        <v>0</v>
      </c>
      <c r="K135" s="175" t="s">
        <v>1</v>
      </c>
      <c r="L135" s="37"/>
      <c r="M135" s="180" t="s">
        <v>1</v>
      </c>
      <c r="N135" s="181" t="s">
        <v>44</v>
      </c>
      <c r="O135" s="59"/>
      <c r="P135" s="182">
        <f t="shared" si="21"/>
        <v>0</v>
      </c>
      <c r="Q135" s="182">
        <v>3.96E-3</v>
      </c>
      <c r="R135" s="182">
        <f t="shared" si="22"/>
        <v>3.96E-3</v>
      </c>
      <c r="S135" s="182">
        <v>0</v>
      </c>
      <c r="T135" s="183">
        <f t="shared" si="23"/>
        <v>0</v>
      </c>
      <c r="AR135" s="16" t="s">
        <v>125</v>
      </c>
      <c r="AT135" s="16" t="s">
        <v>172</v>
      </c>
      <c r="AU135" s="16" t="s">
        <v>83</v>
      </c>
      <c r="AY135" s="16" t="s">
        <v>169</v>
      </c>
      <c r="BE135" s="184">
        <f t="shared" si="24"/>
        <v>0</v>
      </c>
      <c r="BF135" s="184">
        <f t="shared" si="25"/>
        <v>0</v>
      </c>
      <c r="BG135" s="184">
        <f t="shared" si="26"/>
        <v>0</v>
      </c>
      <c r="BH135" s="184">
        <f t="shared" si="27"/>
        <v>0</v>
      </c>
      <c r="BI135" s="184">
        <f t="shared" si="28"/>
        <v>0</v>
      </c>
      <c r="BJ135" s="16" t="s">
        <v>81</v>
      </c>
      <c r="BK135" s="184">
        <f t="shared" si="29"/>
        <v>0</v>
      </c>
      <c r="BL135" s="16" t="s">
        <v>125</v>
      </c>
      <c r="BM135" s="16" t="s">
        <v>1264</v>
      </c>
    </row>
    <row r="136" spans="2:65" s="1" customFormat="1" ht="16.5" customHeight="1">
      <c r="B136" s="33"/>
      <c r="C136" s="173" t="s">
        <v>460</v>
      </c>
      <c r="D136" s="173" t="s">
        <v>172</v>
      </c>
      <c r="E136" s="174" t="s">
        <v>1265</v>
      </c>
      <c r="F136" s="175" t="s">
        <v>1266</v>
      </c>
      <c r="G136" s="176" t="s">
        <v>444</v>
      </c>
      <c r="H136" s="177">
        <v>3</v>
      </c>
      <c r="I136" s="178"/>
      <c r="J136" s="179">
        <f t="shared" si="20"/>
        <v>0</v>
      </c>
      <c r="K136" s="175" t="s">
        <v>1</v>
      </c>
      <c r="L136" s="37"/>
      <c r="M136" s="180" t="s">
        <v>1</v>
      </c>
      <c r="N136" s="181" t="s">
        <v>44</v>
      </c>
      <c r="O136" s="59"/>
      <c r="P136" s="182">
        <f t="shared" si="21"/>
        <v>0</v>
      </c>
      <c r="Q136" s="182">
        <v>3.96E-3</v>
      </c>
      <c r="R136" s="182">
        <f t="shared" si="22"/>
        <v>1.188E-2</v>
      </c>
      <c r="S136" s="182">
        <v>0</v>
      </c>
      <c r="T136" s="183">
        <f t="shared" si="23"/>
        <v>0</v>
      </c>
      <c r="AR136" s="16" t="s">
        <v>125</v>
      </c>
      <c r="AT136" s="16" t="s">
        <v>172</v>
      </c>
      <c r="AU136" s="16" t="s">
        <v>83</v>
      </c>
      <c r="AY136" s="16" t="s">
        <v>169</v>
      </c>
      <c r="BE136" s="184">
        <f t="shared" si="24"/>
        <v>0</v>
      </c>
      <c r="BF136" s="184">
        <f t="shared" si="25"/>
        <v>0</v>
      </c>
      <c r="BG136" s="184">
        <f t="shared" si="26"/>
        <v>0</v>
      </c>
      <c r="BH136" s="184">
        <f t="shared" si="27"/>
        <v>0</v>
      </c>
      <c r="BI136" s="184">
        <f t="shared" si="28"/>
        <v>0</v>
      </c>
      <c r="BJ136" s="16" t="s">
        <v>81</v>
      </c>
      <c r="BK136" s="184">
        <f t="shared" si="29"/>
        <v>0</v>
      </c>
      <c r="BL136" s="16" t="s">
        <v>125</v>
      </c>
      <c r="BM136" s="16" t="s">
        <v>1267</v>
      </c>
    </row>
    <row r="137" spans="2:65" s="1" customFormat="1" ht="16.5" customHeight="1">
      <c r="B137" s="33"/>
      <c r="C137" s="173" t="s">
        <v>464</v>
      </c>
      <c r="D137" s="173" t="s">
        <v>172</v>
      </c>
      <c r="E137" s="174" t="s">
        <v>1268</v>
      </c>
      <c r="F137" s="175" t="s">
        <v>1269</v>
      </c>
      <c r="G137" s="176" t="s">
        <v>444</v>
      </c>
      <c r="H137" s="177">
        <v>8</v>
      </c>
      <c r="I137" s="178"/>
      <c r="J137" s="179">
        <f t="shared" si="20"/>
        <v>0</v>
      </c>
      <c r="K137" s="175" t="s">
        <v>1</v>
      </c>
      <c r="L137" s="37"/>
      <c r="M137" s="180" t="s">
        <v>1</v>
      </c>
      <c r="N137" s="181" t="s">
        <v>44</v>
      </c>
      <c r="O137" s="59"/>
      <c r="P137" s="182">
        <f t="shared" si="21"/>
        <v>0</v>
      </c>
      <c r="Q137" s="182">
        <v>3.96E-3</v>
      </c>
      <c r="R137" s="182">
        <f t="shared" si="22"/>
        <v>3.168E-2</v>
      </c>
      <c r="S137" s="182">
        <v>0</v>
      </c>
      <c r="T137" s="183">
        <f t="shared" si="23"/>
        <v>0</v>
      </c>
      <c r="AR137" s="16" t="s">
        <v>125</v>
      </c>
      <c r="AT137" s="16" t="s">
        <v>172</v>
      </c>
      <c r="AU137" s="16" t="s">
        <v>83</v>
      </c>
      <c r="AY137" s="16" t="s">
        <v>169</v>
      </c>
      <c r="BE137" s="184">
        <f t="shared" si="24"/>
        <v>0</v>
      </c>
      <c r="BF137" s="184">
        <f t="shared" si="25"/>
        <v>0</v>
      </c>
      <c r="BG137" s="184">
        <f t="shared" si="26"/>
        <v>0</v>
      </c>
      <c r="BH137" s="184">
        <f t="shared" si="27"/>
        <v>0</v>
      </c>
      <c r="BI137" s="184">
        <f t="shared" si="28"/>
        <v>0</v>
      </c>
      <c r="BJ137" s="16" t="s">
        <v>81</v>
      </c>
      <c r="BK137" s="184">
        <f t="shared" si="29"/>
        <v>0</v>
      </c>
      <c r="BL137" s="16" t="s">
        <v>125</v>
      </c>
      <c r="BM137" s="16" t="s">
        <v>1270</v>
      </c>
    </row>
    <row r="138" spans="2:65" s="1" customFormat="1" ht="16.5" customHeight="1">
      <c r="B138" s="33"/>
      <c r="C138" s="173" t="s">
        <v>469</v>
      </c>
      <c r="D138" s="173" t="s">
        <v>172</v>
      </c>
      <c r="E138" s="174" t="s">
        <v>1271</v>
      </c>
      <c r="F138" s="175" t="s">
        <v>1272</v>
      </c>
      <c r="G138" s="176" t="s">
        <v>444</v>
      </c>
      <c r="H138" s="177">
        <v>2</v>
      </c>
      <c r="I138" s="178"/>
      <c r="J138" s="179">
        <f t="shared" si="20"/>
        <v>0</v>
      </c>
      <c r="K138" s="175" t="s">
        <v>1</v>
      </c>
      <c r="L138" s="37"/>
      <c r="M138" s="180" t="s">
        <v>1</v>
      </c>
      <c r="N138" s="181" t="s">
        <v>44</v>
      </c>
      <c r="O138" s="59"/>
      <c r="P138" s="182">
        <f t="shared" si="21"/>
        <v>0</v>
      </c>
      <c r="Q138" s="182">
        <v>3.96E-3</v>
      </c>
      <c r="R138" s="182">
        <f t="shared" si="22"/>
        <v>7.92E-3</v>
      </c>
      <c r="S138" s="182">
        <v>0</v>
      </c>
      <c r="T138" s="183">
        <f t="shared" si="23"/>
        <v>0</v>
      </c>
      <c r="AR138" s="16" t="s">
        <v>125</v>
      </c>
      <c r="AT138" s="16" t="s">
        <v>172</v>
      </c>
      <c r="AU138" s="16" t="s">
        <v>83</v>
      </c>
      <c r="AY138" s="16" t="s">
        <v>169</v>
      </c>
      <c r="BE138" s="184">
        <f t="shared" si="24"/>
        <v>0</v>
      </c>
      <c r="BF138" s="184">
        <f t="shared" si="25"/>
        <v>0</v>
      </c>
      <c r="BG138" s="184">
        <f t="shared" si="26"/>
        <v>0</v>
      </c>
      <c r="BH138" s="184">
        <f t="shared" si="27"/>
        <v>0</v>
      </c>
      <c r="BI138" s="184">
        <f t="shared" si="28"/>
        <v>0</v>
      </c>
      <c r="BJ138" s="16" t="s">
        <v>81</v>
      </c>
      <c r="BK138" s="184">
        <f t="shared" si="29"/>
        <v>0</v>
      </c>
      <c r="BL138" s="16" t="s">
        <v>125</v>
      </c>
      <c r="BM138" s="16" t="s">
        <v>1273</v>
      </c>
    </row>
    <row r="139" spans="2:65" s="1" customFormat="1" ht="16.5" customHeight="1">
      <c r="B139" s="33"/>
      <c r="C139" s="173" t="s">
        <v>476</v>
      </c>
      <c r="D139" s="173" t="s">
        <v>172</v>
      </c>
      <c r="E139" s="174" t="s">
        <v>1274</v>
      </c>
      <c r="F139" s="175" t="s">
        <v>1275</v>
      </c>
      <c r="G139" s="176" t="s">
        <v>444</v>
      </c>
      <c r="H139" s="177">
        <v>1</v>
      </c>
      <c r="I139" s="178"/>
      <c r="J139" s="179">
        <f t="shared" si="20"/>
        <v>0</v>
      </c>
      <c r="K139" s="175" t="s">
        <v>1</v>
      </c>
      <c r="L139" s="37"/>
      <c r="M139" s="180" t="s">
        <v>1</v>
      </c>
      <c r="N139" s="181" t="s">
        <v>44</v>
      </c>
      <c r="O139" s="59"/>
      <c r="P139" s="182">
        <f t="shared" si="21"/>
        <v>0</v>
      </c>
      <c r="Q139" s="182">
        <v>3.96E-3</v>
      </c>
      <c r="R139" s="182">
        <f t="shared" si="22"/>
        <v>3.96E-3</v>
      </c>
      <c r="S139" s="182">
        <v>0</v>
      </c>
      <c r="T139" s="183">
        <f t="shared" si="23"/>
        <v>0</v>
      </c>
      <c r="AR139" s="16" t="s">
        <v>125</v>
      </c>
      <c r="AT139" s="16" t="s">
        <v>172</v>
      </c>
      <c r="AU139" s="16" t="s">
        <v>83</v>
      </c>
      <c r="AY139" s="16" t="s">
        <v>169</v>
      </c>
      <c r="BE139" s="184">
        <f t="shared" si="24"/>
        <v>0</v>
      </c>
      <c r="BF139" s="184">
        <f t="shared" si="25"/>
        <v>0</v>
      </c>
      <c r="BG139" s="184">
        <f t="shared" si="26"/>
        <v>0</v>
      </c>
      <c r="BH139" s="184">
        <f t="shared" si="27"/>
        <v>0</v>
      </c>
      <c r="BI139" s="184">
        <f t="shared" si="28"/>
        <v>0</v>
      </c>
      <c r="BJ139" s="16" t="s">
        <v>81</v>
      </c>
      <c r="BK139" s="184">
        <f t="shared" si="29"/>
        <v>0</v>
      </c>
      <c r="BL139" s="16" t="s">
        <v>125</v>
      </c>
      <c r="BM139" s="16" t="s">
        <v>1276</v>
      </c>
    </row>
    <row r="140" spans="2:65" s="1" customFormat="1" ht="16.5" customHeight="1">
      <c r="B140" s="33"/>
      <c r="C140" s="173" t="s">
        <v>484</v>
      </c>
      <c r="D140" s="173" t="s">
        <v>172</v>
      </c>
      <c r="E140" s="174" t="s">
        <v>1277</v>
      </c>
      <c r="F140" s="175" t="s">
        <v>1278</v>
      </c>
      <c r="G140" s="176" t="s">
        <v>444</v>
      </c>
      <c r="H140" s="177">
        <v>2</v>
      </c>
      <c r="I140" s="178"/>
      <c r="J140" s="179">
        <f t="shared" si="20"/>
        <v>0</v>
      </c>
      <c r="K140" s="175" t="s">
        <v>1</v>
      </c>
      <c r="L140" s="37"/>
      <c r="M140" s="180" t="s">
        <v>1</v>
      </c>
      <c r="N140" s="181" t="s">
        <v>44</v>
      </c>
      <c r="O140" s="59"/>
      <c r="P140" s="182">
        <f t="shared" si="21"/>
        <v>0</v>
      </c>
      <c r="Q140" s="182">
        <v>3.96E-3</v>
      </c>
      <c r="R140" s="182">
        <f t="shared" si="22"/>
        <v>7.92E-3</v>
      </c>
      <c r="S140" s="182">
        <v>0</v>
      </c>
      <c r="T140" s="183">
        <f t="shared" si="23"/>
        <v>0</v>
      </c>
      <c r="AR140" s="16" t="s">
        <v>125</v>
      </c>
      <c r="AT140" s="16" t="s">
        <v>172</v>
      </c>
      <c r="AU140" s="16" t="s">
        <v>83</v>
      </c>
      <c r="AY140" s="16" t="s">
        <v>169</v>
      </c>
      <c r="BE140" s="184">
        <f t="shared" si="24"/>
        <v>0</v>
      </c>
      <c r="BF140" s="184">
        <f t="shared" si="25"/>
        <v>0</v>
      </c>
      <c r="BG140" s="184">
        <f t="shared" si="26"/>
        <v>0</v>
      </c>
      <c r="BH140" s="184">
        <f t="shared" si="27"/>
        <v>0</v>
      </c>
      <c r="BI140" s="184">
        <f t="shared" si="28"/>
        <v>0</v>
      </c>
      <c r="BJ140" s="16" t="s">
        <v>81</v>
      </c>
      <c r="BK140" s="184">
        <f t="shared" si="29"/>
        <v>0</v>
      </c>
      <c r="BL140" s="16" t="s">
        <v>125</v>
      </c>
      <c r="BM140" s="16" t="s">
        <v>1279</v>
      </c>
    </row>
    <row r="141" spans="2:65" s="1" customFormat="1" ht="16.5" customHeight="1">
      <c r="B141" s="33"/>
      <c r="C141" s="173" t="s">
        <v>488</v>
      </c>
      <c r="D141" s="173" t="s">
        <v>172</v>
      </c>
      <c r="E141" s="174" t="s">
        <v>1280</v>
      </c>
      <c r="F141" s="175" t="s">
        <v>1281</v>
      </c>
      <c r="G141" s="176" t="s">
        <v>444</v>
      </c>
      <c r="H141" s="177">
        <v>2</v>
      </c>
      <c r="I141" s="178"/>
      <c r="J141" s="179">
        <f t="shared" si="20"/>
        <v>0</v>
      </c>
      <c r="K141" s="175" t="s">
        <v>1</v>
      </c>
      <c r="L141" s="37"/>
      <c r="M141" s="180" t="s">
        <v>1</v>
      </c>
      <c r="N141" s="181" t="s">
        <v>44</v>
      </c>
      <c r="O141" s="59"/>
      <c r="P141" s="182">
        <f t="shared" si="21"/>
        <v>0</v>
      </c>
      <c r="Q141" s="182">
        <v>3.96E-3</v>
      </c>
      <c r="R141" s="182">
        <f t="shared" si="22"/>
        <v>7.92E-3</v>
      </c>
      <c r="S141" s="182">
        <v>0</v>
      </c>
      <c r="T141" s="183">
        <f t="shared" si="23"/>
        <v>0</v>
      </c>
      <c r="AR141" s="16" t="s">
        <v>125</v>
      </c>
      <c r="AT141" s="16" t="s">
        <v>172</v>
      </c>
      <c r="AU141" s="16" t="s">
        <v>83</v>
      </c>
      <c r="AY141" s="16" t="s">
        <v>169</v>
      </c>
      <c r="BE141" s="184">
        <f t="shared" si="24"/>
        <v>0</v>
      </c>
      <c r="BF141" s="184">
        <f t="shared" si="25"/>
        <v>0</v>
      </c>
      <c r="BG141" s="184">
        <f t="shared" si="26"/>
        <v>0</v>
      </c>
      <c r="BH141" s="184">
        <f t="shared" si="27"/>
        <v>0</v>
      </c>
      <c r="BI141" s="184">
        <f t="shared" si="28"/>
        <v>0</v>
      </c>
      <c r="BJ141" s="16" t="s">
        <v>81</v>
      </c>
      <c r="BK141" s="184">
        <f t="shared" si="29"/>
        <v>0</v>
      </c>
      <c r="BL141" s="16" t="s">
        <v>125</v>
      </c>
      <c r="BM141" s="16" t="s">
        <v>1282</v>
      </c>
    </row>
    <row r="142" spans="2:65" s="1" customFormat="1" ht="16.5" customHeight="1">
      <c r="B142" s="33"/>
      <c r="C142" s="173" t="s">
        <v>493</v>
      </c>
      <c r="D142" s="173" t="s">
        <v>172</v>
      </c>
      <c r="E142" s="174" t="s">
        <v>1283</v>
      </c>
      <c r="F142" s="175" t="s">
        <v>1284</v>
      </c>
      <c r="G142" s="176" t="s">
        <v>444</v>
      </c>
      <c r="H142" s="177">
        <v>1</v>
      </c>
      <c r="I142" s="178"/>
      <c r="J142" s="179">
        <f t="shared" si="20"/>
        <v>0</v>
      </c>
      <c r="K142" s="175" t="s">
        <v>1</v>
      </c>
      <c r="L142" s="37"/>
      <c r="M142" s="180" t="s">
        <v>1</v>
      </c>
      <c r="N142" s="181" t="s">
        <v>44</v>
      </c>
      <c r="O142" s="59"/>
      <c r="P142" s="182">
        <f t="shared" si="21"/>
        <v>0</v>
      </c>
      <c r="Q142" s="182">
        <v>3.96E-3</v>
      </c>
      <c r="R142" s="182">
        <f t="shared" si="22"/>
        <v>3.96E-3</v>
      </c>
      <c r="S142" s="182">
        <v>0</v>
      </c>
      <c r="T142" s="183">
        <f t="shared" si="23"/>
        <v>0</v>
      </c>
      <c r="AR142" s="16" t="s">
        <v>125</v>
      </c>
      <c r="AT142" s="16" t="s">
        <v>172</v>
      </c>
      <c r="AU142" s="16" t="s">
        <v>83</v>
      </c>
      <c r="AY142" s="16" t="s">
        <v>169</v>
      </c>
      <c r="BE142" s="184">
        <f t="shared" si="24"/>
        <v>0</v>
      </c>
      <c r="BF142" s="184">
        <f t="shared" si="25"/>
        <v>0</v>
      </c>
      <c r="BG142" s="184">
        <f t="shared" si="26"/>
        <v>0</v>
      </c>
      <c r="BH142" s="184">
        <f t="shared" si="27"/>
        <v>0</v>
      </c>
      <c r="BI142" s="184">
        <f t="shared" si="28"/>
        <v>0</v>
      </c>
      <c r="BJ142" s="16" t="s">
        <v>81</v>
      </c>
      <c r="BK142" s="184">
        <f t="shared" si="29"/>
        <v>0</v>
      </c>
      <c r="BL142" s="16" t="s">
        <v>125</v>
      </c>
      <c r="BM142" s="16" t="s">
        <v>1285</v>
      </c>
    </row>
    <row r="143" spans="2:65" s="1" customFormat="1" ht="16.5" customHeight="1">
      <c r="B143" s="33"/>
      <c r="C143" s="173" t="s">
        <v>498</v>
      </c>
      <c r="D143" s="173" t="s">
        <v>172</v>
      </c>
      <c r="E143" s="174" t="s">
        <v>1286</v>
      </c>
      <c r="F143" s="175" t="s">
        <v>1287</v>
      </c>
      <c r="G143" s="176" t="s">
        <v>301</v>
      </c>
      <c r="H143" s="177">
        <v>8</v>
      </c>
      <c r="I143" s="178"/>
      <c r="J143" s="179">
        <f t="shared" si="20"/>
        <v>0</v>
      </c>
      <c r="K143" s="175" t="s">
        <v>1</v>
      </c>
      <c r="L143" s="37"/>
      <c r="M143" s="180" t="s">
        <v>1</v>
      </c>
      <c r="N143" s="181" t="s">
        <v>44</v>
      </c>
      <c r="O143" s="59"/>
      <c r="P143" s="182">
        <f t="shared" si="21"/>
        <v>0</v>
      </c>
      <c r="Q143" s="182">
        <v>3.96E-3</v>
      </c>
      <c r="R143" s="182">
        <f t="shared" si="22"/>
        <v>3.168E-2</v>
      </c>
      <c r="S143" s="182">
        <v>0</v>
      </c>
      <c r="T143" s="183">
        <f t="shared" si="23"/>
        <v>0</v>
      </c>
      <c r="AR143" s="16" t="s">
        <v>125</v>
      </c>
      <c r="AT143" s="16" t="s">
        <v>172</v>
      </c>
      <c r="AU143" s="16" t="s">
        <v>83</v>
      </c>
      <c r="AY143" s="16" t="s">
        <v>169</v>
      </c>
      <c r="BE143" s="184">
        <f t="shared" si="24"/>
        <v>0</v>
      </c>
      <c r="BF143" s="184">
        <f t="shared" si="25"/>
        <v>0</v>
      </c>
      <c r="BG143" s="184">
        <f t="shared" si="26"/>
        <v>0</v>
      </c>
      <c r="BH143" s="184">
        <f t="shared" si="27"/>
        <v>0</v>
      </c>
      <c r="BI143" s="184">
        <f t="shared" si="28"/>
        <v>0</v>
      </c>
      <c r="BJ143" s="16" t="s">
        <v>81</v>
      </c>
      <c r="BK143" s="184">
        <f t="shared" si="29"/>
        <v>0</v>
      </c>
      <c r="BL143" s="16" t="s">
        <v>125</v>
      </c>
      <c r="BM143" s="16" t="s">
        <v>1288</v>
      </c>
    </row>
    <row r="144" spans="2:65" s="1" customFormat="1" ht="16.5" customHeight="1">
      <c r="B144" s="33"/>
      <c r="C144" s="173" t="s">
        <v>501</v>
      </c>
      <c r="D144" s="173" t="s">
        <v>172</v>
      </c>
      <c r="E144" s="174" t="s">
        <v>1289</v>
      </c>
      <c r="F144" s="175" t="s">
        <v>1290</v>
      </c>
      <c r="G144" s="176" t="s">
        <v>175</v>
      </c>
      <c r="H144" s="177">
        <v>1</v>
      </c>
      <c r="I144" s="178"/>
      <c r="J144" s="179">
        <f t="shared" si="20"/>
        <v>0</v>
      </c>
      <c r="K144" s="175" t="s">
        <v>1</v>
      </c>
      <c r="L144" s="37"/>
      <c r="M144" s="180" t="s">
        <v>1</v>
      </c>
      <c r="N144" s="181" t="s">
        <v>44</v>
      </c>
      <c r="O144" s="59"/>
      <c r="P144" s="182">
        <f t="shared" si="21"/>
        <v>0</v>
      </c>
      <c r="Q144" s="182">
        <v>3.96E-3</v>
      </c>
      <c r="R144" s="182">
        <f t="shared" si="22"/>
        <v>3.96E-3</v>
      </c>
      <c r="S144" s="182">
        <v>0</v>
      </c>
      <c r="T144" s="183">
        <f t="shared" si="23"/>
        <v>0</v>
      </c>
      <c r="AR144" s="16" t="s">
        <v>125</v>
      </c>
      <c r="AT144" s="16" t="s">
        <v>172</v>
      </c>
      <c r="AU144" s="16" t="s">
        <v>83</v>
      </c>
      <c r="AY144" s="16" t="s">
        <v>169</v>
      </c>
      <c r="BE144" s="184">
        <f t="shared" si="24"/>
        <v>0</v>
      </c>
      <c r="BF144" s="184">
        <f t="shared" si="25"/>
        <v>0</v>
      </c>
      <c r="BG144" s="184">
        <f t="shared" si="26"/>
        <v>0</v>
      </c>
      <c r="BH144" s="184">
        <f t="shared" si="27"/>
        <v>0</v>
      </c>
      <c r="BI144" s="184">
        <f t="shared" si="28"/>
        <v>0</v>
      </c>
      <c r="BJ144" s="16" t="s">
        <v>81</v>
      </c>
      <c r="BK144" s="184">
        <f t="shared" si="29"/>
        <v>0</v>
      </c>
      <c r="BL144" s="16" t="s">
        <v>125</v>
      </c>
      <c r="BM144" s="16" t="s">
        <v>1291</v>
      </c>
    </row>
    <row r="145" spans="2:65" s="1" customFormat="1" ht="16.5" customHeight="1">
      <c r="B145" s="33"/>
      <c r="C145" s="173" t="s">
        <v>506</v>
      </c>
      <c r="D145" s="173" t="s">
        <v>172</v>
      </c>
      <c r="E145" s="174" t="s">
        <v>1292</v>
      </c>
      <c r="F145" s="175" t="s">
        <v>1293</v>
      </c>
      <c r="G145" s="176" t="s">
        <v>546</v>
      </c>
      <c r="H145" s="249"/>
      <c r="I145" s="178"/>
      <c r="J145" s="179">
        <f t="shared" si="20"/>
        <v>0</v>
      </c>
      <c r="K145" s="175" t="s">
        <v>176</v>
      </c>
      <c r="L145" s="37"/>
      <c r="M145" s="180" t="s">
        <v>1</v>
      </c>
      <c r="N145" s="181" t="s">
        <v>44</v>
      </c>
      <c r="O145" s="59"/>
      <c r="P145" s="182">
        <f t="shared" si="21"/>
        <v>0</v>
      </c>
      <c r="Q145" s="182">
        <v>0</v>
      </c>
      <c r="R145" s="182">
        <f t="shared" si="22"/>
        <v>0</v>
      </c>
      <c r="S145" s="182">
        <v>0</v>
      </c>
      <c r="T145" s="183">
        <f t="shared" si="23"/>
        <v>0</v>
      </c>
      <c r="AR145" s="16" t="s">
        <v>125</v>
      </c>
      <c r="AT145" s="16" t="s">
        <v>172</v>
      </c>
      <c r="AU145" s="16" t="s">
        <v>83</v>
      </c>
      <c r="AY145" s="16" t="s">
        <v>169</v>
      </c>
      <c r="BE145" s="184">
        <f t="shared" si="24"/>
        <v>0</v>
      </c>
      <c r="BF145" s="184">
        <f t="shared" si="25"/>
        <v>0</v>
      </c>
      <c r="BG145" s="184">
        <f t="shared" si="26"/>
        <v>0</v>
      </c>
      <c r="BH145" s="184">
        <f t="shared" si="27"/>
        <v>0</v>
      </c>
      <c r="BI145" s="184">
        <f t="shared" si="28"/>
        <v>0</v>
      </c>
      <c r="BJ145" s="16" t="s">
        <v>81</v>
      </c>
      <c r="BK145" s="184">
        <f t="shared" si="29"/>
        <v>0</v>
      </c>
      <c r="BL145" s="16" t="s">
        <v>125</v>
      </c>
      <c r="BM145" s="16" t="s">
        <v>1294</v>
      </c>
    </row>
    <row r="146" spans="2:65" s="10" customFormat="1" ht="22.9" customHeight="1">
      <c r="B146" s="157"/>
      <c r="C146" s="158"/>
      <c r="D146" s="159" t="s">
        <v>72</v>
      </c>
      <c r="E146" s="171" t="s">
        <v>1295</v>
      </c>
      <c r="F146" s="171" t="s">
        <v>1296</v>
      </c>
      <c r="G146" s="158"/>
      <c r="H146" s="158"/>
      <c r="I146" s="161"/>
      <c r="J146" s="172">
        <f>BK146</f>
        <v>0</v>
      </c>
      <c r="K146" s="158"/>
      <c r="L146" s="163"/>
      <c r="M146" s="164"/>
      <c r="N146" s="165"/>
      <c r="O146" s="165"/>
      <c r="P146" s="166">
        <f>SUM(P147:P158)</f>
        <v>0</v>
      </c>
      <c r="Q146" s="165"/>
      <c r="R146" s="166">
        <f>SUM(R147:R158)</f>
        <v>0.21182000000000001</v>
      </c>
      <c r="S146" s="165"/>
      <c r="T146" s="167">
        <f>SUM(T147:T158)</f>
        <v>0</v>
      </c>
      <c r="AR146" s="168" t="s">
        <v>83</v>
      </c>
      <c r="AT146" s="169" t="s">
        <v>72</v>
      </c>
      <c r="AU146" s="169" t="s">
        <v>81</v>
      </c>
      <c r="AY146" s="168" t="s">
        <v>169</v>
      </c>
      <c r="BK146" s="170">
        <f>SUM(BK147:BK158)</f>
        <v>0</v>
      </c>
    </row>
    <row r="147" spans="2:65" s="1" customFormat="1" ht="16.5" customHeight="1">
      <c r="B147" s="33"/>
      <c r="C147" s="173" t="s">
        <v>511</v>
      </c>
      <c r="D147" s="173" t="s">
        <v>172</v>
      </c>
      <c r="E147" s="174" t="s">
        <v>1297</v>
      </c>
      <c r="F147" s="175" t="s">
        <v>1298</v>
      </c>
      <c r="G147" s="176" t="s">
        <v>175</v>
      </c>
      <c r="H147" s="177">
        <v>1</v>
      </c>
      <c r="I147" s="178"/>
      <c r="J147" s="179">
        <f t="shared" ref="J147:J158" si="30">ROUND(I147*H147,2)</f>
        <v>0</v>
      </c>
      <c r="K147" s="175" t="s">
        <v>1</v>
      </c>
      <c r="L147" s="37"/>
      <c r="M147" s="180" t="s">
        <v>1</v>
      </c>
      <c r="N147" s="181" t="s">
        <v>44</v>
      </c>
      <c r="O147" s="59"/>
      <c r="P147" s="182">
        <f t="shared" ref="P147:P158" si="31">O147*H147</f>
        <v>0</v>
      </c>
      <c r="Q147" s="182">
        <v>3.82E-3</v>
      </c>
      <c r="R147" s="182">
        <f t="shared" ref="R147:R158" si="32">Q147*H147</f>
        <v>3.82E-3</v>
      </c>
      <c r="S147" s="182">
        <v>0</v>
      </c>
      <c r="T147" s="183">
        <f t="shared" ref="T147:T158" si="33">S147*H147</f>
        <v>0</v>
      </c>
      <c r="AR147" s="16" t="s">
        <v>125</v>
      </c>
      <c r="AT147" s="16" t="s">
        <v>172</v>
      </c>
      <c r="AU147" s="16" t="s">
        <v>83</v>
      </c>
      <c r="AY147" s="16" t="s">
        <v>169</v>
      </c>
      <c r="BE147" s="184">
        <f t="shared" ref="BE147:BE158" si="34">IF(N147="základní",J147,0)</f>
        <v>0</v>
      </c>
      <c r="BF147" s="184">
        <f t="shared" ref="BF147:BF158" si="35">IF(N147="snížená",J147,0)</f>
        <v>0</v>
      </c>
      <c r="BG147" s="184">
        <f t="shared" ref="BG147:BG158" si="36">IF(N147="zákl. přenesená",J147,0)</f>
        <v>0</v>
      </c>
      <c r="BH147" s="184">
        <f t="shared" ref="BH147:BH158" si="37">IF(N147="sníž. přenesená",J147,0)</f>
        <v>0</v>
      </c>
      <c r="BI147" s="184">
        <f t="shared" ref="BI147:BI158" si="38">IF(N147="nulová",J147,0)</f>
        <v>0</v>
      </c>
      <c r="BJ147" s="16" t="s">
        <v>81</v>
      </c>
      <c r="BK147" s="184">
        <f t="shared" ref="BK147:BK158" si="39">ROUND(I147*H147,2)</f>
        <v>0</v>
      </c>
      <c r="BL147" s="16" t="s">
        <v>125</v>
      </c>
      <c r="BM147" s="16" t="s">
        <v>1299</v>
      </c>
    </row>
    <row r="148" spans="2:65" s="1" customFormat="1" ht="16.5" customHeight="1">
      <c r="B148" s="33"/>
      <c r="C148" s="239" t="s">
        <v>516</v>
      </c>
      <c r="D148" s="239" t="s">
        <v>447</v>
      </c>
      <c r="E148" s="240" t="s">
        <v>1300</v>
      </c>
      <c r="F148" s="241" t="s">
        <v>1301</v>
      </c>
      <c r="G148" s="242" t="s">
        <v>175</v>
      </c>
      <c r="H148" s="243">
        <v>2</v>
      </c>
      <c r="I148" s="244"/>
      <c r="J148" s="245">
        <f t="shared" si="30"/>
        <v>0</v>
      </c>
      <c r="K148" s="241" t="s">
        <v>1</v>
      </c>
      <c r="L148" s="246"/>
      <c r="M148" s="247" t="s">
        <v>1</v>
      </c>
      <c r="N148" s="248" t="s">
        <v>44</v>
      </c>
      <c r="O148" s="59"/>
      <c r="P148" s="182">
        <f t="shared" si="31"/>
        <v>0</v>
      </c>
      <c r="Q148" s="182">
        <v>1.2999999999999999E-2</v>
      </c>
      <c r="R148" s="182">
        <f t="shared" si="32"/>
        <v>2.5999999999999999E-2</v>
      </c>
      <c r="S148" s="182">
        <v>0</v>
      </c>
      <c r="T148" s="183">
        <f t="shared" si="33"/>
        <v>0</v>
      </c>
      <c r="AR148" s="16" t="s">
        <v>435</v>
      </c>
      <c r="AT148" s="16" t="s">
        <v>447</v>
      </c>
      <c r="AU148" s="16" t="s">
        <v>83</v>
      </c>
      <c r="AY148" s="16" t="s">
        <v>169</v>
      </c>
      <c r="BE148" s="184">
        <f t="shared" si="34"/>
        <v>0</v>
      </c>
      <c r="BF148" s="184">
        <f t="shared" si="35"/>
        <v>0</v>
      </c>
      <c r="BG148" s="184">
        <f t="shared" si="36"/>
        <v>0</v>
      </c>
      <c r="BH148" s="184">
        <f t="shared" si="37"/>
        <v>0</v>
      </c>
      <c r="BI148" s="184">
        <f t="shared" si="38"/>
        <v>0</v>
      </c>
      <c r="BJ148" s="16" t="s">
        <v>81</v>
      </c>
      <c r="BK148" s="184">
        <f t="shared" si="39"/>
        <v>0</v>
      </c>
      <c r="BL148" s="16" t="s">
        <v>125</v>
      </c>
      <c r="BM148" s="16" t="s">
        <v>1302</v>
      </c>
    </row>
    <row r="149" spans="2:65" s="1" customFormat="1" ht="16.5" customHeight="1">
      <c r="B149" s="33"/>
      <c r="C149" s="239" t="s">
        <v>519</v>
      </c>
      <c r="D149" s="239" t="s">
        <v>447</v>
      </c>
      <c r="E149" s="240" t="s">
        <v>1303</v>
      </c>
      <c r="F149" s="241" t="s">
        <v>1304</v>
      </c>
      <c r="G149" s="242" t="s">
        <v>175</v>
      </c>
      <c r="H149" s="243">
        <v>2</v>
      </c>
      <c r="I149" s="244"/>
      <c r="J149" s="245">
        <f t="shared" si="30"/>
        <v>0</v>
      </c>
      <c r="K149" s="241" t="s">
        <v>1</v>
      </c>
      <c r="L149" s="246"/>
      <c r="M149" s="247" t="s">
        <v>1</v>
      </c>
      <c r="N149" s="248" t="s">
        <v>44</v>
      </c>
      <c r="O149" s="59"/>
      <c r="P149" s="182">
        <f t="shared" si="31"/>
        <v>0</v>
      </c>
      <c r="Q149" s="182">
        <v>1.2999999999999999E-2</v>
      </c>
      <c r="R149" s="182">
        <f t="shared" si="32"/>
        <v>2.5999999999999999E-2</v>
      </c>
      <c r="S149" s="182">
        <v>0</v>
      </c>
      <c r="T149" s="183">
        <f t="shared" si="33"/>
        <v>0</v>
      </c>
      <c r="AR149" s="16" t="s">
        <v>435</v>
      </c>
      <c r="AT149" s="16" t="s">
        <v>447</v>
      </c>
      <c r="AU149" s="16" t="s">
        <v>83</v>
      </c>
      <c r="AY149" s="16" t="s">
        <v>169</v>
      </c>
      <c r="BE149" s="184">
        <f t="shared" si="34"/>
        <v>0</v>
      </c>
      <c r="BF149" s="184">
        <f t="shared" si="35"/>
        <v>0</v>
      </c>
      <c r="BG149" s="184">
        <f t="shared" si="36"/>
        <v>0</v>
      </c>
      <c r="BH149" s="184">
        <f t="shared" si="37"/>
        <v>0</v>
      </c>
      <c r="BI149" s="184">
        <f t="shared" si="38"/>
        <v>0</v>
      </c>
      <c r="BJ149" s="16" t="s">
        <v>81</v>
      </c>
      <c r="BK149" s="184">
        <f t="shared" si="39"/>
        <v>0</v>
      </c>
      <c r="BL149" s="16" t="s">
        <v>125</v>
      </c>
      <c r="BM149" s="16" t="s">
        <v>1305</v>
      </c>
    </row>
    <row r="150" spans="2:65" s="1" customFormat="1" ht="16.5" customHeight="1">
      <c r="B150" s="33"/>
      <c r="C150" s="239" t="s">
        <v>525</v>
      </c>
      <c r="D150" s="239" t="s">
        <v>447</v>
      </c>
      <c r="E150" s="240" t="s">
        <v>1306</v>
      </c>
      <c r="F150" s="241" t="s">
        <v>1307</v>
      </c>
      <c r="G150" s="242" t="s">
        <v>175</v>
      </c>
      <c r="H150" s="243">
        <v>2</v>
      </c>
      <c r="I150" s="244"/>
      <c r="J150" s="245">
        <f t="shared" si="30"/>
        <v>0</v>
      </c>
      <c r="K150" s="241" t="s">
        <v>1</v>
      </c>
      <c r="L150" s="246"/>
      <c r="M150" s="247" t="s">
        <v>1</v>
      </c>
      <c r="N150" s="248" t="s">
        <v>44</v>
      </c>
      <c r="O150" s="59"/>
      <c r="P150" s="182">
        <f t="shared" si="31"/>
        <v>0</v>
      </c>
      <c r="Q150" s="182">
        <v>1.2999999999999999E-2</v>
      </c>
      <c r="R150" s="182">
        <f t="shared" si="32"/>
        <v>2.5999999999999999E-2</v>
      </c>
      <c r="S150" s="182">
        <v>0</v>
      </c>
      <c r="T150" s="183">
        <f t="shared" si="33"/>
        <v>0</v>
      </c>
      <c r="AR150" s="16" t="s">
        <v>435</v>
      </c>
      <c r="AT150" s="16" t="s">
        <v>447</v>
      </c>
      <c r="AU150" s="16" t="s">
        <v>83</v>
      </c>
      <c r="AY150" s="16" t="s">
        <v>169</v>
      </c>
      <c r="BE150" s="184">
        <f t="shared" si="34"/>
        <v>0</v>
      </c>
      <c r="BF150" s="184">
        <f t="shared" si="35"/>
        <v>0</v>
      </c>
      <c r="BG150" s="184">
        <f t="shared" si="36"/>
        <v>0</v>
      </c>
      <c r="BH150" s="184">
        <f t="shared" si="37"/>
        <v>0</v>
      </c>
      <c r="BI150" s="184">
        <f t="shared" si="38"/>
        <v>0</v>
      </c>
      <c r="BJ150" s="16" t="s">
        <v>81</v>
      </c>
      <c r="BK150" s="184">
        <f t="shared" si="39"/>
        <v>0</v>
      </c>
      <c r="BL150" s="16" t="s">
        <v>125</v>
      </c>
      <c r="BM150" s="16" t="s">
        <v>1308</v>
      </c>
    </row>
    <row r="151" spans="2:65" s="1" customFormat="1" ht="16.5" customHeight="1">
      <c r="B151" s="33"/>
      <c r="C151" s="239" t="s">
        <v>531</v>
      </c>
      <c r="D151" s="239" t="s">
        <v>447</v>
      </c>
      <c r="E151" s="240" t="s">
        <v>1309</v>
      </c>
      <c r="F151" s="241" t="s">
        <v>1310</v>
      </c>
      <c r="G151" s="242" t="s">
        <v>175</v>
      </c>
      <c r="H151" s="243">
        <v>1</v>
      </c>
      <c r="I151" s="244"/>
      <c r="J151" s="245">
        <f t="shared" si="30"/>
        <v>0</v>
      </c>
      <c r="K151" s="241" t="s">
        <v>1</v>
      </c>
      <c r="L151" s="246"/>
      <c r="M151" s="247" t="s">
        <v>1</v>
      </c>
      <c r="N151" s="248" t="s">
        <v>44</v>
      </c>
      <c r="O151" s="59"/>
      <c r="P151" s="182">
        <f t="shared" si="31"/>
        <v>0</v>
      </c>
      <c r="Q151" s="182">
        <v>1.2999999999999999E-2</v>
      </c>
      <c r="R151" s="182">
        <f t="shared" si="32"/>
        <v>1.2999999999999999E-2</v>
      </c>
      <c r="S151" s="182">
        <v>0</v>
      </c>
      <c r="T151" s="183">
        <f t="shared" si="33"/>
        <v>0</v>
      </c>
      <c r="AR151" s="16" t="s">
        <v>435</v>
      </c>
      <c r="AT151" s="16" t="s">
        <v>447</v>
      </c>
      <c r="AU151" s="16" t="s">
        <v>83</v>
      </c>
      <c r="AY151" s="16" t="s">
        <v>169</v>
      </c>
      <c r="BE151" s="184">
        <f t="shared" si="34"/>
        <v>0</v>
      </c>
      <c r="BF151" s="184">
        <f t="shared" si="35"/>
        <v>0</v>
      </c>
      <c r="BG151" s="184">
        <f t="shared" si="36"/>
        <v>0</v>
      </c>
      <c r="BH151" s="184">
        <f t="shared" si="37"/>
        <v>0</v>
      </c>
      <c r="BI151" s="184">
        <f t="shared" si="38"/>
        <v>0</v>
      </c>
      <c r="BJ151" s="16" t="s">
        <v>81</v>
      </c>
      <c r="BK151" s="184">
        <f t="shared" si="39"/>
        <v>0</v>
      </c>
      <c r="BL151" s="16" t="s">
        <v>125</v>
      </c>
      <c r="BM151" s="16" t="s">
        <v>1311</v>
      </c>
    </row>
    <row r="152" spans="2:65" s="1" customFormat="1" ht="16.5" customHeight="1">
      <c r="B152" s="33"/>
      <c r="C152" s="239" t="s">
        <v>538</v>
      </c>
      <c r="D152" s="239" t="s">
        <v>447</v>
      </c>
      <c r="E152" s="240" t="s">
        <v>1312</v>
      </c>
      <c r="F152" s="241" t="s">
        <v>1313</v>
      </c>
      <c r="G152" s="242" t="s">
        <v>175</v>
      </c>
      <c r="H152" s="243">
        <v>1</v>
      </c>
      <c r="I152" s="244"/>
      <c r="J152" s="245">
        <f t="shared" si="30"/>
        <v>0</v>
      </c>
      <c r="K152" s="241" t="s">
        <v>1</v>
      </c>
      <c r="L152" s="246"/>
      <c r="M152" s="247" t="s">
        <v>1</v>
      </c>
      <c r="N152" s="248" t="s">
        <v>44</v>
      </c>
      <c r="O152" s="59"/>
      <c r="P152" s="182">
        <f t="shared" si="31"/>
        <v>0</v>
      </c>
      <c r="Q152" s="182">
        <v>1.2999999999999999E-2</v>
      </c>
      <c r="R152" s="182">
        <f t="shared" si="32"/>
        <v>1.2999999999999999E-2</v>
      </c>
      <c r="S152" s="182">
        <v>0</v>
      </c>
      <c r="T152" s="183">
        <f t="shared" si="33"/>
        <v>0</v>
      </c>
      <c r="AR152" s="16" t="s">
        <v>435</v>
      </c>
      <c r="AT152" s="16" t="s">
        <v>447</v>
      </c>
      <c r="AU152" s="16" t="s">
        <v>83</v>
      </c>
      <c r="AY152" s="16" t="s">
        <v>169</v>
      </c>
      <c r="BE152" s="184">
        <f t="shared" si="34"/>
        <v>0</v>
      </c>
      <c r="BF152" s="184">
        <f t="shared" si="35"/>
        <v>0</v>
      </c>
      <c r="BG152" s="184">
        <f t="shared" si="36"/>
        <v>0</v>
      </c>
      <c r="BH152" s="184">
        <f t="shared" si="37"/>
        <v>0</v>
      </c>
      <c r="BI152" s="184">
        <f t="shared" si="38"/>
        <v>0</v>
      </c>
      <c r="BJ152" s="16" t="s">
        <v>81</v>
      </c>
      <c r="BK152" s="184">
        <f t="shared" si="39"/>
        <v>0</v>
      </c>
      <c r="BL152" s="16" t="s">
        <v>125</v>
      </c>
      <c r="BM152" s="16" t="s">
        <v>1314</v>
      </c>
    </row>
    <row r="153" spans="2:65" s="1" customFormat="1" ht="16.5" customHeight="1">
      <c r="B153" s="33"/>
      <c r="C153" s="239" t="s">
        <v>543</v>
      </c>
      <c r="D153" s="239" t="s">
        <v>447</v>
      </c>
      <c r="E153" s="240" t="s">
        <v>1315</v>
      </c>
      <c r="F153" s="241" t="s">
        <v>1316</v>
      </c>
      <c r="G153" s="242" t="s">
        <v>444</v>
      </c>
      <c r="H153" s="243">
        <v>2</v>
      </c>
      <c r="I153" s="244"/>
      <c r="J153" s="245">
        <f t="shared" si="30"/>
        <v>0</v>
      </c>
      <c r="K153" s="241" t="s">
        <v>1</v>
      </c>
      <c r="L153" s="246"/>
      <c r="M153" s="247" t="s">
        <v>1</v>
      </c>
      <c r="N153" s="248" t="s">
        <v>44</v>
      </c>
      <c r="O153" s="59"/>
      <c r="P153" s="182">
        <f t="shared" si="31"/>
        <v>0</v>
      </c>
      <c r="Q153" s="182">
        <v>1.2999999999999999E-2</v>
      </c>
      <c r="R153" s="182">
        <f t="shared" si="32"/>
        <v>2.5999999999999999E-2</v>
      </c>
      <c r="S153" s="182">
        <v>0</v>
      </c>
      <c r="T153" s="183">
        <f t="shared" si="33"/>
        <v>0</v>
      </c>
      <c r="AR153" s="16" t="s">
        <v>435</v>
      </c>
      <c r="AT153" s="16" t="s">
        <v>447</v>
      </c>
      <c r="AU153" s="16" t="s">
        <v>83</v>
      </c>
      <c r="AY153" s="16" t="s">
        <v>169</v>
      </c>
      <c r="BE153" s="184">
        <f t="shared" si="34"/>
        <v>0</v>
      </c>
      <c r="BF153" s="184">
        <f t="shared" si="35"/>
        <v>0</v>
      </c>
      <c r="BG153" s="184">
        <f t="shared" si="36"/>
        <v>0</v>
      </c>
      <c r="BH153" s="184">
        <f t="shared" si="37"/>
        <v>0</v>
      </c>
      <c r="BI153" s="184">
        <f t="shared" si="38"/>
        <v>0</v>
      </c>
      <c r="BJ153" s="16" t="s">
        <v>81</v>
      </c>
      <c r="BK153" s="184">
        <f t="shared" si="39"/>
        <v>0</v>
      </c>
      <c r="BL153" s="16" t="s">
        <v>125</v>
      </c>
      <c r="BM153" s="16" t="s">
        <v>1317</v>
      </c>
    </row>
    <row r="154" spans="2:65" s="1" customFormat="1" ht="16.5" customHeight="1">
      <c r="B154" s="33"/>
      <c r="C154" s="239" t="s">
        <v>550</v>
      </c>
      <c r="D154" s="239" t="s">
        <v>447</v>
      </c>
      <c r="E154" s="240" t="s">
        <v>1318</v>
      </c>
      <c r="F154" s="241" t="s">
        <v>1319</v>
      </c>
      <c r="G154" s="242" t="s">
        <v>444</v>
      </c>
      <c r="H154" s="243">
        <v>1</v>
      </c>
      <c r="I154" s="244"/>
      <c r="J154" s="245">
        <f t="shared" si="30"/>
        <v>0</v>
      </c>
      <c r="K154" s="241" t="s">
        <v>1</v>
      </c>
      <c r="L154" s="246"/>
      <c r="M154" s="247" t="s">
        <v>1</v>
      </c>
      <c r="N154" s="248" t="s">
        <v>44</v>
      </c>
      <c r="O154" s="59"/>
      <c r="P154" s="182">
        <f t="shared" si="31"/>
        <v>0</v>
      </c>
      <c r="Q154" s="182">
        <v>1.2999999999999999E-2</v>
      </c>
      <c r="R154" s="182">
        <f t="shared" si="32"/>
        <v>1.2999999999999999E-2</v>
      </c>
      <c r="S154" s="182">
        <v>0</v>
      </c>
      <c r="T154" s="183">
        <f t="shared" si="33"/>
        <v>0</v>
      </c>
      <c r="AR154" s="16" t="s">
        <v>435</v>
      </c>
      <c r="AT154" s="16" t="s">
        <v>447</v>
      </c>
      <c r="AU154" s="16" t="s">
        <v>83</v>
      </c>
      <c r="AY154" s="16" t="s">
        <v>169</v>
      </c>
      <c r="BE154" s="184">
        <f t="shared" si="34"/>
        <v>0</v>
      </c>
      <c r="BF154" s="184">
        <f t="shared" si="35"/>
        <v>0</v>
      </c>
      <c r="BG154" s="184">
        <f t="shared" si="36"/>
        <v>0</v>
      </c>
      <c r="BH154" s="184">
        <f t="shared" si="37"/>
        <v>0</v>
      </c>
      <c r="BI154" s="184">
        <f t="shared" si="38"/>
        <v>0</v>
      </c>
      <c r="BJ154" s="16" t="s">
        <v>81</v>
      </c>
      <c r="BK154" s="184">
        <f t="shared" si="39"/>
        <v>0</v>
      </c>
      <c r="BL154" s="16" t="s">
        <v>125</v>
      </c>
      <c r="BM154" s="16" t="s">
        <v>1320</v>
      </c>
    </row>
    <row r="155" spans="2:65" s="1" customFormat="1" ht="16.5" customHeight="1">
      <c r="B155" s="33"/>
      <c r="C155" s="239" t="s">
        <v>554</v>
      </c>
      <c r="D155" s="239" t="s">
        <v>447</v>
      </c>
      <c r="E155" s="240" t="s">
        <v>1321</v>
      </c>
      <c r="F155" s="241" t="s">
        <v>1322</v>
      </c>
      <c r="G155" s="242" t="s">
        <v>444</v>
      </c>
      <c r="H155" s="243">
        <v>1</v>
      </c>
      <c r="I155" s="244"/>
      <c r="J155" s="245">
        <f t="shared" si="30"/>
        <v>0</v>
      </c>
      <c r="K155" s="241" t="s">
        <v>1</v>
      </c>
      <c r="L155" s="246"/>
      <c r="M155" s="247" t="s">
        <v>1</v>
      </c>
      <c r="N155" s="248" t="s">
        <v>44</v>
      </c>
      <c r="O155" s="59"/>
      <c r="P155" s="182">
        <f t="shared" si="31"/>
        <v>0</v>
      </c>
      <c r="Q155" s="182">
        <v>1.2999999999999999E-2</v>
      </c>
      <c r="R155" s="182">
        <f t="shared" si="32"/>
        <v>1.2999999999999999E-2</v>
      </c>
      <c r="S155" s="182">
        <v>0</v>
      </c>
      <c r="T155" s="183">
        <f t="shared" si="33"/>
        <v>0</v>
      </c>
      <c r="AR155" s="16" t="s">
        <v>435</v>
      </c>
      <c r="AT155" s="16" t="s">
        <v>447</v>
      </c>
      <c r="AU155" s="16" t="s">
        <v>83</v>
      </c>
      <c r="AY155" s="16" t="s">
        <v>169</v>
      </c>
      <c r="BE155" s="184">
        <f t="shared" si="34"/>
        <v>0</v>
      </c>
      <c r="BF155" s="184">
        <f t="shared" si="35"/>
        <v>0</v>
      </c>
      <c r="BG155" s="184">
        <f t="shared" si="36"/>
        <v>0</v>
      </c>
      <c r="BH155" s="184">
        <f t="shared" si="37"/>
        <v>0</v>
      </c>
      <c r="BI155" s="184">
        <f t="shared" si="38"/>
        <v>0</v>
      </c>
      <c r="BJ155" s="16" t="s">
        <v>81</v>
      </c>
      <c r="BK155" s="184">
        <f t="shared" si="39"/>
        <v>0</v>
      </c>
      <c r="BL155" s="16" t="s">
        <v>125</v>
      </c>
      <c r="BM155" s="16" t="s">
        <v>1323</v>
      </c>
    </row>
    <row r="156" spans="2:65" s="1" customFormat="1" ht="16.5" customHeight="1">
      <c r="B156" s="33"/>
      <c r="C156" s="239" t="s">
        <v>559</v>
      </c>
      <c r="D156" s="239" t="s">
        <v>447</v>
      </c>
      <c r="E156" s="240" t="s">
        <v>1324</v>
      </c>
      <c r="F156" s="241" t="s">
        <v>1325</v>
      </c>
      <c r="G156" s="242" t="s">
        <v>444</v>
      </c>
      <c r="H156" s="243">
        <v>2</v>
      </c>
      <c r="I156" s="244"/>
      <c r="J156" s="245">
        <f t="shared" si="30"/>
        <v>0</v>
      </c>
      <c r="K156" s="241" t="s">
        <v>1</v>
      </c>
      <c r="L156" s="246"/>
      <c r="M156" s="247" t="s">
        <v>1</v>
      </c>
      <c r="N156" s="248" t="s">
        <v>44</v>
      </c>
      <c r="O156" s="59"/>
      <c r="P156" s="182">
        <f t="shared" si="31"/>
        <v>0</v>
      </c>
      <c r="Q156" s="182">
        <v>1.2999999999999999E-2</v>
      </c>
      <c r="R156" s="182">
        <f t="shared" si="32"/>
        <v>2.5999999999999999E-2</v>
      </c>
      <c r="S156" s="182">
        <v>0</v>
      </c>
      <c r="T156" s="183">
        <f t="shared" si="33"/>
        <v>0</v>
      </c>
      <c r="AR156" s="16" t="s">
        <v>435</v>
      </c>
      <c r="AT156" s="16" t="s">
        <v>447</v>
      </c>
      <c r="AU156" s="16" t="s">
        <v>83</v>
      </c>
      <c r="AY156" s="16" t="s">
        <v>169</v>
      </c>
      <c r="BE156" s="184">
        <f t="shared" si="34"/>
        <v>0</v>
      </c>
      <c r="BF156" s="184">
        <f t="shared" si="35"/>
        <v>0</v>
      </c>
      <c r="BG156" s="184">
        <f t="shared" si="36"/>
        <v>0</v>
      </c>
      <c r="BH156" s="184">
        <f t="shared" si="37"/>
        <v>0</v>
      </c>
      <c r="BI156" s="184">
        <f t="shared" si="38"/>
        <v>0</v>
      </c>
      <c r="BJ156" s="16" t="s">
        <v>81</v>
      </c>
      <c r="BK156" s="184">
        <f t="shared" si="39"/>
        <v>0</v>
      </c>
      <c r="BL156" s="16" t="s">
        <v>125</v>
      </c>
      <c r="BM156" s="16" t="s">
        <v>1326</v>
      </c>
    </row>
    <row r="157" spans="2:65" s="1" customFormat="1" ht="16.5" customHeight="1">
      <c r="B157" s="33"/>
      <c r="C157" s="239" t="s">
        <v>565</v>
      </c>
      <c r="D157" s="239" t="s">
        <v>447</v>
      </c>
      <c r="E157" s="240" t="s">
        <v>1327</v>
      </c>
      <c r="F157" s="241" t="s">
        <v>1328</v>
      </c>
      <c r="G157" s="242" t="s">
        <v>444</v>
      </c>
      <c r="H157" s="243">
        <v>2</v>
      </c>
      <c r="I157" s="244"/>
      <c r="J157" s="245">
        <f t="shared" si="30"/>
        <v>0</v>
      </c>
      <c r="K157" s="241" t="s">
        <v>1</v>
      </c>
      <c r="L157" s="246"/>
      <c r="M157" s="247" t="s">
        <v>1</v>
      </c>
      <c r="N157" s="248" t="s">
        <v>44</v>
      </c>
      <c r="O157" s="59"/>
      <c r="P157" s="182">
        <f t="shared" si="31"/>
        <v>0</v>
      </c>
      <c r="Q157" s="182">
        <v>1.2999999999999999E-2</v>
      </c>
      <c r="R157" s="182">
        <f t="shared" si="32"/>
        <v>2.5999999999999999E-2</v>
      </c>
      <c r="S157" s="182">
        <v>0</v>
      </c>
      <c r="T157" s="183">
        <f t="shared" si="33"/>
        <v>0</v>
      </c>
      <c r="AR157" s="16" t="s">
        <v>435</v>
      </c>
      <c r="AT157" s="16" t="s">
        <v>447</v>
      </c>
      <c r="AU157" s="16" t="s">
        <v>83</v>
      </c>
      <c r="AY157" s="16" t="s">
        <v>169</v>
      </c>
      <c r="BE157" s="184">
        <f t="shared" si="34"/>
        <v>0</v>
      </c>
      <c r="BF157" s="184">
        <f t="shared" si="35"/>
        <v>0</v>
      </c>
      <c r="BG157" s="184">
        <f t="shared" si="36"/>
        <v>0</v>
      </c>
      <c r="BH157" s="184">
        <f t="shared" si="37"/>
        <v>0</v>
      </c>
      <c r="BI157" s="184">
        <f t="shared" si="38"/>
        <v>0</v>
      </c>
      <c r="BJ157" s="16" t="s">
        <v>81</v>
      </c>
      <c r="BK157" s="184">
        <f t="shared" si="39"/>
        <v>0</v>
      </c>
      <c r="BL157" s="16" t="s">
        <v>125</v>
      </c>
      <c r="BM157" s="16" t="s">
        <v>1329</v>
      </c>
    </row>
    <row r="158" spans="2:65" s="1" customFormat="1" ht="16.5" customHeight="1">
      <c r="B158" s="33"/>
      <c r="C158" s="173" t="s">
        <v>570</v>
      </c>
      <c r="D158" s="173" t="s">
        <v>172</v>
      </c>
      <c r="E158" s="174" t="s">
        <v>1330</v>
      </c>
      <c r="F158" s="175" t="s">
        <v>1331</v>
      </c>
      <c r="G158" s="176" t="s">
        <v>546</v>
      </c>
      <c r="H158" s="249"/>
      <c r="I158" s="178"/>
      <c r="J158" s="179">
        <f t="shared" si="30"/>
        <v>0</v>
      </c>
      <c r="K158" s="175" t="s">
        <v>176</v>
      </c>
      <c r="L158" s="37"/>
      <c r="M158" s="180" t="s">
        <v>1</v>
      </c>
      <c r="N158" s="181" t="s">
        <v>44</v>
      </c>
      <c r="O158" s="59"/>
      <c r="P158" s="182">
        <f t="shared" si="31"/>
        <v>0</v>
      </c>
      <c r="Q158" s="182">
        <v>0</v>
      </c>
      <c r="R158" s="182">
        <f t="shared" si="32"/>
        <v>0</v>
      </c>
      <c r="S158" s="182">
        <v>0</v>
      </c>
      <c r="T158" s="183">
        <f t="shared" si="33"/>
        <v>0</v>
      </c>
      <c r="AR158" s="16" t="s">
        <v>125</v>
      </c>
      <c r="AT158" s="16" t="s">
        <v>172</v>
      </c>
      <c r="AU158" s="16" t="s">
        <v>83</v>
      </c>
      <c r="AY158" s="16" t="s">
        <v>169</v>
      </c>
      <c r="BE158" s="184">
        <f t="shared" si="34"/>
        <v>0</v>
      </c>
      <c r="BF158" s="184">
        <f t="shared" si="35"/>
        <v>0</v>
      </c>
      <c r="BG158" s="184">
        <f t="shared" si="36"/>
        <v>0</v>
      </c>
      <c r="BH158" s="184">
        <f t="shared" si="37"/>
        <v>0</v>
      </c>
      <c r="BI158" s="184">
        <f t="shared" si="38"/>
        <v>0</v>
      </c>
      <c r="BJ158" s="16" t="s">
        <v>81</v>
      </c>
      <c r="BK158" s="184">
        <f t="shared" si="39"/>
        <v>0</v>
      </c>
      <c r="BL158" s="16" t="s">
        <v>125</v>
      </c>
      <c r="BM158" s="16" t="s">
        <v>1332</v>
      </c>
    </row>
    <row r="159" spans="2:65" s="10" customFormat="1" ht="22.9" customHeight="1">
      <c r="B159" s="157"/>
      <c r="C159" s="158"/>
      <c r="D159" s="159" t="s">
        <v>72</v>
      </c>
      <c r="E159" s="171" t="s">
        <v>1333</v>
      </c>
      <c r="F159" s="171" t="s">
        <v>1334</v>
      </c>
      <c r="G159" s="158"/>
      <c r="H159" s="158"/>
      <c r="I159" s="161"/>
      <c r="J159" s="172">
        <f>BK159</f>
        <v>0</v>
      </c>
      <c r="K159" s="158"/>
      <c r="L159" s="163"/>
      <c r="M159" s="164"/>
      <c r="N159" s="165"/>
      <c r="O159" s="165"/>
      <c r="P159" s="166">
        <f>SUM(P160:P163)</f>
        <v>0</v>
      </c>
      <c r="Q159" s="165"/>
      <c r="R159" s="166">
        <f>SUM(R160:R163)</f>
        <v>0</v>
      </c>
      <c r="S159" s="165"/>
      <c r="T159" s="167">
        <f>SUM(T160:T163)</f>
        <v>0</v>
      </c>
      <c r="AR159" s="168" t="s">
        <v>83</v>
      </c>
      <c r="AT159" s="169" t="s">
        <v>72</v>
      </c>
      <c r="AU159" s="169" t="s">
        <v>81</v>
      </c>
      <c r="AY159" s="168" t="s">
        <v>169</v>
      </c>
      <c r="BK159" s="170">
        <f>SUM(BK160:BK163)</f>
        <v>0</v>
      </c>
    </row>
    <row r="160" spans="2:65" s="1" customFormat="1" ht="16.5" customHeight="1">
      <c r="B160" s="33"/>
      <c r="C160" s="173" t="s">
        <v>575</v>
      </c>
      <c r="D160" s="173" t="s">
        <v>172</v>
      </c>
      <c r="E160" s="174" t="s">
        <v>1335</v>
      </c>
      <c r="F160" s="175" t="s">
        <v>1336</v>
      </c>
      <c r="G160" s="176" t="s">
        <v>444</v>
      </c>
      <c r="H160" s="177">
        <v>1</v>
      </c>
      <c r="I160" s="178"/>
      <c r="J160" s="179">
        <f>ROUND(I160*H160,2)</f>
        <v>0</v>
      </c>
      <c r="K160" s="175" t="s">
        <v>1</v>
      </c>
      <c r="L160" s="37"/>
      <c r="M160" s="180" t="s">
        <v>1</v>
      </c>
      <c r="N160" s="181" t="s">
        <v>44</v>
      </c>
      <c r="O160" s="59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AR160" s="16" t="s">
        <v>125</v>
      </c>
      <c r="AT160" s="16" t="s">
        <v>172</v>
      </c>
      <c r="AU160" s="16" t="s">
        <v>83</v>
      </c>
      <c r="AY160" s="16" t="s">
        <v>169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6" t="s">
        <v>81</v>
      </c>
      <c r="BK160" s="184">
        <f>ROUND(I160*H160,2)</f>
        <v>0</v>
      </c>
      <c r="BL160" s="16" t="s">
        <v>125</v>
      </c>
      <c r="BM160" s="16" t="s">
        <v>1337</v>
      </c>
    </row>
    <row r="161" spans="2:65" s="1" customFormat="1" ht="16.5" customHeight="1">
      <c r="B161" s="33"/>
      <c r="C161" s="173" t="s">
        <v>579</v>
      </c>
      <c r="D161" s="173" t="s">
        <v>172</v>
      </c>
      <c r="E161" s="174" t="s">
        <v>1338</v>
      </c>
      <c r="F161" s="175" t="s">
        <v>1339</v>
      </c>
      <c r="G161" s="176" t="s">
        <v>175</v>
      </c>
      <c r="H161" s="177">
        <v>1</v>
      </c>
      <c r="I161" s="178"/>
      <c r="J161" s="179">
        <f>ROUND(I161*H161,2)</f>
        <v>0</v>
      </c>
      <c r="K161" s="175" t="s">
        <v>1</v>
      </c>
      <c r="L161" s="37"/>
      <c r="M161" s="180" t="s">
        <v>1</v>
      </c>
      <c r="N161" s="181" t="s">
        <v>44</v>
      </c>
      <c r="O161" s="59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AR161" s="16" t="s">
        <v>125</v>
      </c>
      <c r="AT161" s="16" t="s">
        <v>172</v>
      </c>
      <c r="AU161" s="16" t="s">
        <v>83</v>
      </c>
      <c r="AY161" s="16" t="s">
        <v>169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6" t="s">
        <v>81</v>
      </c>
      <c r="BK161" s="184">
        <f>ROUND(I161*H161,2)</f>
        <v>0</v>
      </c>
      <c r="BL161" s="16" t="s">
        <v>125</v>
      </c>
      <c r="BM161" s="16" t="s">
        <v>1340</v>
      </c>
    </row>
    <row r="162" spans="2:65" s="1" customFormat="1" ht="16.5" customHeight="1">
      <c r="B162" s="33"/>
      <c r="C162" s="173" t="s">
        <v>584</v>
      </c>
      <c r="D162" s="173" t="s">
        <v>172</v>
      </c>
      <c r="E162" s="174" t="s">
        <v>1341</v>
      </c>
      <c r="F162" s="175" t="s">
        <v>1342</v>
      </c>
      <c r="G162" s="176" t="s">
        <v>175</v>
      </c>
      <c r="H162" s="177">
        <v>1</v>
      </c>
      <c r="I162" s="178"/>
      <c r="J162" s="179">
        <f>ROUND(I162*H162,2)</f>
        <v>0</v>
      </c>
      <c r="K162" s="175" t="s">
        <v>1</v>
      </c>
      <c r="L162" s="37"/>
      <c r="M162" s="180" t="s">
        <v>1</v>
      </c>
      <c r="N162" s="181" t="s">
        <v>44</v>
      </c>
      <c r="O162" s="59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AR162" s="16" t="s">
        <v>125</v>
      </c>
      <c r="AT162" s="16" t="s">
        <v>172</v>
      </c>
      <c r="AU162" s="16" t="s">
        <v>83</v>
      </c>
      <c r="AY162" s="16" t="s">
        <v>169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6" t="s">
        <v>81</v>
      </c>
      <c r="BK162" s="184">
        <f>ROUND(I162*H162,2)</f>
        <v>0</v>
      </c>
      <c r="BL162" s="16" t="s">
        <v>125</v>
      </c>
      <c r="BM162" s="16" t="s">
        <v>1343</v>
      </c>
    </row>
    <row r="163" spans="2:65" s="1" customFormat="1" ht="29.25">
      <c r="B163" s="33"/>
      <c r="C163" s="34"/>
      <c r="D163" s="185" t="s">
        <v>187</v>
      </c>
      <c r="E163" s="34"/>
      <c r="F163" s="186" t="s">
        <v>1344</v>
      </c>
      <c r="G163" s="34"/>
      <c r="H163" s="34"/>
      <c r="I163" s="102"/>
      <c r="J163" s="34"/>
      <c r="K163" s="34"/>
      <c r="L163" s="37"/>
      <c r="M163" s="187"/>
      <c r="N163" s="188"/>
      <c r="O163" s="188"/>
      <c r="P163" s="188"/>
      <c r="Q163" s="188"/>
      <c r="R163" s="188"/>
      <c r="S163" s="188"/>
      <c r="T163" s="189"/>
      <c r="AT163" s="16" t="s">
        <v>187</v>
      </c>
      <c r="AU163" s="16" t="s">
        <v>83</v>
      </c>
    </row>
    <row r="164" spans="2:65" s="1" customFormat="1" ht="6.95" customHeight="1">
      <c r="B164" s="45"/>
      <c r="C164" s="46"/>
      <c r="D164" s="46"/>
      <c r="E164" s="46"/>
      <c r="F164" s="46"/>
      <c r="G164" s="46"/>
      <c r="H164" s="46"/>
      <c r="I164" s="124"/>
      <c r="J164" s="46"/>
      <c r="K164" s="46"/>
      <c r="L164" s="37"/>
    </row>
  </sheetData>
  <sheetProtection algorithmName="SHA-512" hashValue="2ONZoNbRfsD+snh3c7tYOdSvqIgYm822ar/0nvdduKfaoMlqu1NUKPtZccdTRyg8uKt0OM+F/ZZGbVnn3+dmGQ==" saltValue="3ydSpgtjDJIlGATLHYpgvhmkoojuG1uaNjdp2U2l3A6TMVzjJfr6r1GWNbEp79HP+QyLk9YmA/44i+G/j3tD4w==" spinCount="100000" sheet="1" objects="1" scenarios="1" formatColumns="0" formatRows="0" autoFilter="0"/>
  <autoFilter ref="C87:K163" xr:uid="{00000000-0009-0000-0000-000004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4"/>
  <sheetViews>
    <sheetView showGridLines="0" view="pageBreakPreview" topLeftCell="A110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95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1345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ROUND(J85,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ROUND((SUM(BE85:BE123)),  2)</f>
        <v>0</v>
      </c>
      <c r="I33" s="113">
        <v>0.21</v>
      </c>
      <c r="J33" s="112">
        <f>ROUND(((SUM(BE85:BE123))*I33),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ROUND((SUM(BF85:BF123)),  2)</f>
        <v>0</v>
      </c>
      <c r="I34" s="113">
        <v>0.15</v>
      </c>
      <c r="J34" s="112">
        <f>ROUND(((SUM(BF85:BF123))*I34),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ROUND((SUM(BG85:BG123)),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ROUND((SUM(BH85:BH123)),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ROUND((SUM(BI85:BI123)),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05 - SO 02 - HASIČSKÁ ZBROJNICE JSHD - VYTÁPĚNÍ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J85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251</v>
      </c>
      <c r="E60" s="136"/>
      <c r="F60" s="136"/>
      <c r="G60" s="136"/>
      <c r="H60" s="136"/>
      <c r="I60" s="137"/>
      <c r="J60" s="138">
        <f>J86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1346</v>
      </c>
      <c r="E61" s="143"/>
      <c r="F61" s="143"/>
      <c r="G61" s="143"/>
      <c r="H61" s="143"/>
      <c r="I61" s="144"/>
      <c r="J61" s="145">
        <f>J87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1347</v>
      </c>
      <c r="E62" s="143"/>
      <c r="F62" s="143"/>
      <c r="G62" s="143"/>
      <c r="H62" s="143"/>
      <c r="I62" s="144"/>
      <c r="J62" s="145">
        <f>J95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1348</v>
      </c>
      <c r="E63" s="143"/>
      <c r="F63" s="143"/>
      <c r="G63" s="143"/>
      <c r="H63" s="143"/>
      <c r="I63" s="144"/>
      <c r="J63" s="145">
        <f>J100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1349</v>
      </c>
      <c r="E64" s="143"/>
      <c r="F64" s="143"/>
      <c r="G64" s="143"/>
      <c r="H64" s="143"/>
      <c r="I64" s="144"/>
      <c r="J64" s="145">
        <f>J109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1350</v>
      </c>
      <c r="E65" s="143"/>
      <c r="F65" s="143"/>
      <c r="G65" s="143"/>
      <c r="H65" s="143"/>
      <c r="I65" s="144"/>
      <c r="J65" s="145">
        <f>J120</f>
        <v>0</v>
      </c>
      <c r="K65" s="141"/>
      <c r="L65" s="146"/>
    </row>
    <row r="66" spans="2:12" s="1" customFormat="1" ht="21.75" customHeight="1">
      <c r="B66" s="33"/>
      <c r="C66" s="34"/>
      <c r="D66" s="34"/>
      <c r="E66" s="34"/>
      <c r="F66" s="34"/>
      <c r="G66" s="34"/>
      <c r="H66" s="34"/>
      <c r="I66" s="102"/>
      <c r="J66" s="34"/>
      <c r="K66" s="34"/>
      <c r="L66" s="37"/>
    </row>
    <row r="67" spans="2:12" s="1" customFormat="1" ht="6.95" customHeight="1">
      <c r="B67" s="45"/>
      <c r="C67" s="46"/>
      <c r="D67" s="46"/>
      <c r="E67" s="46"/>
      <c r="F67" s="46"/>
      <c r="G67" s="46"/>
      <c r="H67" s="46"/>
      <c r="I67" s="124"/>
      <c r="J67" s="46"/>
      <c r="K67" s="46"/>
      <c r="L67" s="37"/>
    </row>
    <row r="71" spans="2:12" s="1" customFormat="1" ht="6.95" customHeight="1">
      <c r="B71" s="47"/>
      <c r="C71" s="48"/>
      <c r="D71" s="48"/>
      <c r="E71" s="48"/>
      <c r="F71" s="48"/>
      <c r="G71" s="48"/>
      <c r="H71" s="48"/>
      <c r="I71" s="127"/>
      <c r="J71" s="48"/>
      <c r="K71" s="48"/>
      <c r="L71" s="37"/>
    </row>
    <row r="72" spans="2:12" s="1" customFormat="1" ht="24.95" customHeight="1">
      <c r="B72" s="33"/>
      <c r="C72" s="22" t="s">
        <v>153</v>
      </c>
      <c r="D72" s="34"/>
      <c r="E72" s="34"/>
      <c r="F72" s="34"/>
      <c r="G72" s="34"/>
      <c r="H72" s="34"/>
      <c r="I72" s="102"/>
      <c r="J72" s="34"/>
      <c r="K72" s="34"/>
      <c r="L72" s="37"/>
    </row>
    <row r="73" spans="2:12" s="1" customFormat="1" ht="6.95" customHeight="1">
      <c r="B73" s="33"/>
      <c r="C73" s="34"/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2" customHeight="1">
      <c r="B74" s="33"/>
      <c r="C74" s="28" t="s">
        <v>16</v>
      </c>
      <c r="D74" s="34"/>
      <c r="E74" s="34"/>
      <c r="F74" s="34"/>
      <c r="G74" s="34"/>
      <c r="H74" s="34"/>
      <c r="I74" s="102"/>
      <c r="J74" s="34"/>
      <c r="K74" s="34"/>
      <c r="L74" s="37"/>
    </row>
    <row r="75" spans="2:12" s="1" customFormat="1" ht="16.5" customHeight="1">
      <c r="B75" s="33"/>
      <c r="C75" s="34"/>
      <c r="D75" s="34"/>
      <c r="E75" s="299" t="str">
        <f>E7</f>
        <v>Hasičská zbrojnice s manipulačním prostorem a moderní zázemí technických služeb obce Líbeznice</v>
      </c>
      <c r="F75" s="300"/>
      <c r="G75" s="300"/>
      <c r="H75" s="300"/>
      <c r="I75" s="102"/>
      <c r="J75" s="34"/>
      <c r="K75" s="34"/>
      <c r="L75" s="37"/>
    </row>
    <row r="76" spans="2:12" s="1" customFormat="1" ht="12" customHeight="1">
      <c r="B76" s="33"/>
      <c r="C76" s="28" t="s">
        <v>143</v>
      </c>
      <c r="D76" s="34"/>
      <c r="E76" s="34"/>
      <c r="F76" s="34"/>
      <c r="G76" s="34"/>
      <c r="H76" s="34"/>
      <c r="I76" s="102"/>
      <c r="J76" s="34"/>
      <c r="K76" s="34"/>
      <c r="L76" s="37"/>
    </row>
    <row r="77" spans="2:12" s="1" customFormat="1" ht="16.5" customHeight="1">
      <c r="B77" s="33"/>
      <c r="C77" s="34"/>
      <c r="D77" s="34"/>
      <c r="E77" s="271" t="str">
        <f>E9</f>
        <v>05 - SO 02 - HASIČSKÁ ZBROJNICE JSHD - VYTÁPĚNÍ</v>
      </c>
      <c r="F77" s="270"/>
      <c r="G77" s="270"/>
      <c r="H77" s="270"/>
      <c r="I77" s="102"/>
      <c r="J77" s="34"/>
      <c r="K77" s="34"/>
      <c r="L77" s="37"/>
    </row>
    <row r="78" spans="2:12" s="1" customFormat="1" ht="6.95" customHeight="1">
      <c r="B78" s="33"/>
      <c r="C78" s="34"/>
      <c r="D78" s="34"/>
      <c r="E78" s="34"/>
      <c r="F78" s="34"/>
      <c r="G78" s="34"/>
      <c r="H78" s="34"/>
      <c r="I78" s="102"/>
      <c r="J78" s="34"/>
      <c r="K78" s="34"/>
      <c r="L78" s="37"/>
    </row>
    <row r="79" spans="2:12" s="1" customFormat="1" ht="12" customHeight="1">
      <c r="B79" s="33"/>
      <c r="C79" s="28" t="s">
        <v>22</v>
      </c>
      <c r="D79" s="34"/>
      <c r="E79" s="34"/>
      <c r="F79" s="26" t="str">
        <f>F12</f>
        <v>k.ú. Líbeznice</v>
      </c>
      <c r="G79" s="34"/>
      <c r="H79" s="34"/>
      <c r="I79" s="103" t="s">
        <v>24</v>
      </c>
      <c r="J79" s="54" t="str">
        <f>IF(J12="","",J12)</f>
        <v>30. 10. 2018</v>
      </c>
      <c r="K79" s="34"/>
      <c r="L79" s="37"/>
    </row>
    <row r="80" spans="2:12" s="1" customFormat="1" ht="6.9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1" customFormat="1" ht="13.7" customHeight="1">
      <c r="B81" s="33"/>
      <c r="C81" s="28" t="s">
        <v>26</v>
      </c>
      <c r="D81" s="34"/>
      <c r="E81" s="34"/>
      <c r="F81" s="26" t="str">
        <f>E15</f>
        <v>Obec Líbeznice</v>
      </c>
      <c r="G81" s="34"/>
      <c r="H81" s="34"/>
      <c r="I81" s="103" t="s">
        <v>32</v>
      </c>
      <c r="J81" s="31" t="str">
        <f>E21</f>
        <v>Atelier RENO spol.s.r.o.</v>
      </c>
      <c r="K81" s="34"/>
      <c r="L81" s="37"/>
    </row>
    <row r="82" spans="2:65" s="1" customFormat="1" ht="13.7" customHeight="1">
      <c r="B82" s="33"/>
      <c r="C82" s="28" t="s">
        <v>30</v>
      </c>
      <c r="D82" s="34"/>
      <c r="E82" s="34"/>
      <c r="F82" s="26" t="str">
        <f>IF(E18="","",E18)</f>
        <v>Vyplň údaj</v>
      </c>
      <c r="G82" s="34"/>
      <c r="H82" s="34"/>
      <c r="I82" s="103" t="s">
        <v>35</v>
      </c>
      <c r="J82" s="31" t="str">
        <f>E24</f>
        <v>Vladimír Mrázek</v>
      </c>
      <c r="K82" s="34"/>
      <c r="L82" s="37"/>
    </row>
    <row r="83" spans="2:65" s="1" customFormat="1" ht="10.35" customHeight="1">
      <c r="B83" s="33"/>
      <c r="C83" s="34"/>
      <c r="D83" s="34"/>
      <c r="E83" s="34"/>
      <c r="F83" s="34"/>
      <c r="G83" s="34"/>
      <c r="H83" s="34"/>
      <c r="I83" s="102"/>
      <c r="J83" s="34"/>
      <c r="K83" s="34"/>
      <c r="L83" s="37"/>
    </row>
    <row r="84" spans="2:65" s="9" customFormat="1" ht="29.25" customHeight="1">
      <c r="B84" s="147"/>
      <c r="C84" s="148" t="s">
        <v>154</v>
      </c>
      <c r="D84" s="149" t="s">
        <v>58</v>
      </c>
      <c r="E84" s="149" t="s">
        <v>54</v>
      </c>
      <c r="F84" s="149" t="s">
        <v>55</v>
      </c>
      <c r="G84" s="149" t="s">
        <v>155</v>
      </c>
      <c r="H84" s="149" t="s">
        <v>156</v>
      </c>
      <c r="I84" s="150" t="s">
        <v>157</v>
      </c>
      <c r="J84" s="149" t="s">
        <v>147</v>
      </c>
      <c r="K84" s="151" t="s">
        <v>158</v>
      </c>
      <c r="L84" s="152"/>
      <c r="M84" s="63" t="s">
        <v>1</v>
      </c>
      <c r="N84" s="64" t="s">
        <v>43</v>
      </c>
      <c r="O84" s="64" t="s">
        <v>159</v>
      </c>
      <c r="P84" s="64" t="s">
        <v>160</v>
      </c>
      <c r="Q84" s="64" t="s">
        <v>161</v>
      </c>
      <c r="R84" s="64" t="s">
        <v>162</v>
      </c>
      <c r="S84" s="64" t="s">
        <v>163</v>
      </c>
      <c r="T84" s="65" t="s">
        <v>164</v>
      </c>
    </row>
    <row r="85" spans="2:65" s="1" customFormat="1" ht="22.9" customHeight="1">
      <c r="B85" s="33"/>
      <c r="C85" s="70" t="s">
        <v>165</v>
      </c>
      <c r="D85" s="34"/>
      <c r="E85" s="34"/>
      <c r="F85" s="34"/>
      <c r="G85" s="34"/>
      <c r="H85" s="34"/>
      <c r="I85" s="102"/>
      <c r="J85" s="153">
        <f>BK85</f>
        <v>0</v>
      </c>
      <c r="K85" s="34"/>
      <c r="L85" s="37"/>
      <c r="M85" s="66"/>
      <c r="N85" s="67"/>
      <c r="O85" s="67"/>
      <c r="P85" s="154">
        <f>P86</f>
        <v>0</v>
      </c>
      <c r="Q85" s="67"/>
      <c r="R85" s="154">
        <f>R86</f>
        <v>0.44065999999999994</v>
      </c>
      <c r="S85" s="67"/>
      <c r="T85" s="155">
        <f>T86</f>
        <v>0</v>
      </c>
      <c r="AT85" s="16" t="s">
        <v>72</v>
      </c>
      <c r="AU85" s="16" t="s">
        <v>149</v>
      </c>
      <c r="BK85" s="156">
        <f>BK86</f>
        <v>0</v>
      </c>
    </row>
    <row r="86" spans="2:65" s="10" customFormat="1" ht="25.9" customHeight="1">
      <c r="B86" s="157"/>
      <c r="C86" s="158"/>
      <c r="D86" s="159" t="s">
        <v>72</v>
      </c>
      <c r="E86" s="160" t="s">
        <v>480</v>
      </c>
      <c r="F86" s="160" t="s">
        <v>481</v>
      </c>
      <c r="G86" s="158"/>
      <c r="H86" s="158"/>
      <c r="I86" s="161"/>
      <c r="J86" s="162">
        <f>BK86</f>
        <v>0</v>
      </c>
      <c r="K86" s="158"/>
      <c r="L86" s="163"/>
      <c r="M86" s="164"/>
      <c r="N86" s="165"/>
      <c r="O86" s="165"/>
      <c r="P86" s="166">
        <f>P87+P95+P100+P109+P120</f>
        <v>0</v>
      </c>
      <c r="Q86" s="165"/>
      <c r="R86" s="166">
        <f>R87+R95+R100+R109+R120</f>
        <v>0.44065999999999994</v>
      </c>
      <c r="S86" s="165"/>
      <c r="T86" s="167">
        <f>T87+T95+T100+T109+T120</f>
        <v>0</v>
      </c>
      <c r="AR86" s="168" t="s">
        <v>83</v>
      </c>
      <c r="AT86" s="169" t="s">
        <v>72</v>
      </c>
      <c r="AU86" s="169" t="s">
        <v>73</v>
      </c>
      <c r="AY86" s="168" t="s">
        <v>169</v>
      </c>
      <c r="BK86" s="170">
        <f>BK87+BK95+BK100+BK109+BK120</f>
        <v>0</v>
      </c>
    </row>
    <row r="87" spans="2:65" s="10" customFormat="1" ht="22.9" customHeight="1">
      <c r="B87" s="157"/>
      <c r="C87" s="158"/>
      <c r="D87" s="159" t="s">
        <v>72</v>
      </c>
      <c r="E87" s="171" t="s">
        <v>1351</v>
      </c>
      <c r="F87" s="171" t="s">
        <v>1352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SUM(P88:P94)</f>
        <v>0</v>
      </c>
      <c r="Q87" s="165"/>
      <c r="R87" s="166">
        <f>SUM(R88:R94)</f>
        <v>0.33764999999999995</v>
      </c>
      <c r="S87" s="165"/>
      <c r="T87" s="167">
        <f>SUM(T88:T94)</f>
        <v>0</v>
      </c>
      <c r="AR87" s="168" t="s">
        <v>83</v>
      </c>
      <c r="AT87" s="169" t="s">
        <v>72</v>
      </c>
      <c r="AU87" s="169" t="s">
        <v>81</v>
      </c>
      <c r="AY87" s="168" t="s">
        <v>169</v>
      </c>
      <c r="BK87" s="170">
        <f>SUM(BK88:BK94)</f>
        <v>0</v>
      </c>
    </row>
    <row r="88" spans="2:65" s="1" customFormat="1" ht="16.5" customHeight="1">
      <c r="B88" s="33"/>
      <c r="C88" s="173" t="s">
        <v>81</v>
      </c>
      <c r="D88" s="173" t="s">
        <v>172</v>
      </c>
      <c r="E88" s="174" t="s">
        <v>1353</v>
      </c>
      <c r="F88" s="175" t="s">
        <v>1354</v>
      </c>
      <c r="G88" s="176" t="s">
        <v>175</v>
      </c>
      <c r="H88" s="177">
        <v>1</v>
      </c>
      <c r="I88" s="178"/>
      <c r="J88" s="179">
        <f t="shared" ref="J88:J94" si="0">ROUND(I88*H88,2)</f>
        <v>0</v>
      </c>
      <c r="K88" s="175" t="s">
        <v>1</v>
      </c>
      <c r="L88" s="37"/>
      <c r="M88" s="180" t="s">
        <v>1</v>
      </c>
      <c r="N88" s="181" t="s">
        <v>44</v>
      </c>
      <c r="O88" s="59"/>
      <c r="P88" s="182">
        <f t="shared" ref="P88:P94" si="1">O88*H88</f>
        <v>0</v>
      </c>
      <c r="Q88" s="182">
        <v>6.5549999999999997E-2</v>
      </c>
      <c r="R88" s="182">
        <f t="shared" ref="R88:R94" si="2">Q88*H88</f>
        <v>6.5549999999999997E-2</v>
      </c>
      <c r="S88" s="182">
        <v>0</v>
      </c>
      <c r="T88" s="183">
        <f t="shared" ref="T88:T94" si="3">S88*H88</f>
        <v>0</v>
      </c>
      <c r="AR88" s="16" t="s">
        <v>125</v>
      </c>
      <c r="AT88" s="16" t="s">
        <v>172</v>
      </c>
      <c r="AU88" s="16" t="s">
        <v>83</v>
      </c>
      <c r="AY88" s="16" t="s">
        <v>169</v>
      </c>
      <c r="BE88" s="184">
        <f t="shared" ref="BE88:BE94" si="4">IF(N88="základní",J88,0)</f>
        <v>0</v>
      </c>
      <c r="BF88" s="184">
        <f t="shared" ref="BF88:BF94" si="5">IF(N88="snížená",J88,0)</f>
        <v>0</v>
      </c>
      <c r="BG88" s="184">
        <f t="shared" ref="BG88:BG94" si="6">IF(N88="zákl. přenesená",J88,0)</f>
        <v>0</v>
      </c>
      <c r="BH88" s="184">
        <f t="shared" ref="BH88:BH94" si="7">IF(N88="sníž. přenesená",J88,0)</f>
        <v>0</v>
      </c>
      <c r="BI88" s="184">
        <f t="shared" ref="BI88:BI94" si="8">IF(N88="nulová",J88,0)</f>
        <v>0</v>
      </c>
      <c r="BJ88" s="16" t="s">
        <v>81</v>
      </c>
      <c r="BK88" s="184">
        <f t="shared" ref="BK88:BK94" si="9">ROUND(I88*H88,2)</f>
        <v>0</v>
      </c>
      <c r="BL88" s="16" t="s">
        <v>125</v>
      </c>
      <c r="BM88" s="16" t="s">
        <v>1355</v>
      </c>
    </row>
    <row r="89" spans="2:65" s="1" customFormat="1" ht="16.5" customHeight="1">
      <c r="B89" s="33"/>
      <c r="C89" s="239" t="s">
        <v>83</v>
      </c>
      <c r="D89" s="239" t="s">
        <v>447</v>
      </c>
      <c r="E89" s="240" t="s">
        <v>1356</v>
      </c>
      <c r="F89" s="241" t="s">
        <v>1357</v>
      </c>
      <c r="G89" s="242" t="s">
        <v>175</v>
      </c>
      <c r="H89" s="243">
        <v>1</v>
      </c>
      <c r="I89" s="244"/>
      <c r="J89" s="245">
        <f t="shared" si="0"/>
        <v>0</v>
      </c>
      <c r="K89" s="241" t="s">
        <v>1</v>
      </c>
      <c r="L89" s="246"/>
      <c r="M89" s="247" t="s">
        <v>1</v>
      </c>
      <c r="N89" s="248" t="s">
        <v>44</v>
      </c>
      <c r="O89" s="59"/>
      <c r="P89" s="182">
        <f t="shared" si="1"/>
        <v>0</v>
      </c>
      <c r="Q89" s="182">
        <v>4.7E-2</v>
      </c>
      <c r="R89" s="182">
        <f t="shared" si="2"/>
        <v>4.7E-2</v>
      </c>
      <c r="S89" s="182">
        <v>0</v>
      </c>
      <c r="T89" s="183">
        <f t="shared" si="3"/>
        <v>0</v>
      </c>
      <c r="AR89" s="16" t="s">
        <v>435</v>
      </c>
      <c r="AT89" s="16" t="s">
        <v>447</v>
      </c>
      <c r="AU89" s="16" t="s">
        <v>83</v>
      </c>
      <c r="AY89" s="16" t="s">
        <v>169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6" t="s">
        <v>81</v>
      </c>
      <c r="BK89" s="184">
        <f t="shared" si="9"/>
        <v>0</v>
      </c>
      <c r="BL89" s="16" t="s">
        <v>125</v>
      </c>
      <c r="BM89" s="16" t="s">
        <v>1358</v>
      </c>
    </row>
    <row r="90" spans="2:65" s="1" customFormat="1" ht="16.5" customHeight="1">
      <c r="B90" s="33"/>
      <c r="C90" s="173" t="s">
        <v>184</v>
      </c>
      <c r="D90" s="173" t="s">
        <v>172</v>
      </c>
      <c r="E90" s="174" t="s">
        <v>1359</v>
      </c>
      <c r="F90" s="175" t="s">
        <v>1360</v>
      </c>
      <c r="G90" s="176" t="s">
        <v>175</v>
      </c>
      <c r="H90" s="177">
        <v>1</v>
      </c>
      <c r="I90" s="178"/>
      <c r="J90" s="179">
        <f t="shared" si="0"/>
        <v>0</v>
      </c>
      <c r="K90" s="175" t="s">
        <v>1</v>
      </c>
      <c r="L90" s="37"/>
      <c r="M90" s="180" t="s">
        <v>1</v>
      </c>
      <c r="N90" s="181" t="s">
        <v>44</v>
      </c>
      <c r="O90" s="59"/>
      <c r="P90" s="182">
        <f t="shared" si="1"/>
        <v>0</v>
      </c>
      <c r="Q90" s="182">
        <v>6.5549999999999997E-2</v>
      </c>
      <c r="R90" s="182">
        <f t="shared" si="2"/>
        <v>6.5549999999999997E-2</v>
      </c>
      <c r="S90" s="182">
        <v>0</v>
      </c>
      <c r="T90" s="183">
        <f t="shared" si="3"/>
        <v>0</v>
      </c>
      <c r="AR90" s="16" t="s">
        <v>125</v>
      </c>
      <c r="AT90" s="16" t="s">
        <v>172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125</v>
      </c>
      <c r="BM90" s="16" t="s">
        <v>1361</v>
      </c>
    </row>
    <row r="91" spans="2:65" s="1" customFormat="1" ht="16.5" customHeight="1">
      <c r="B91" s="33"/>
      <c r="C91" s="239" t="s">
        <v>199</v>
      </c>
      <c r="D91" s="239" t="s">
        <v>447</v>
      </c>
      <c r="E91" s="240" t="s">
        <v>1362</v>
      </c>
      <c r="F91" s="241" t="s">
        <v>1363</v>
      </c>
      <c r="G91" s="242" t="s">
        <v>175</v>
      </c>
      <c r="H91" s="243">
        <v>1</v>
      </c>
      <c r="I91" s="244"/>
      <c r="J91" s="245">
        <f t="shared" si="0"/>
        <v>0</v>
      </c>
      <c r="K91" s="241" t="s">
        <v>1</v>
      </c>
      <c r="L91" s="246"/>
      <c r="M91" s="247" t="s">
        <v>1</v>
      </c>
      <c r="N91" s="248" t="s">
        <v>44</v>
      </c>
      <c r="O91" s="59"/>
      <c r="P91" s="182">
        <f t="shared" si="1"/>
        <v>0</v>
      </c>
      <c r="Q91" s="182">
        <v>4.7E-2</v>
      </c>
      <c r="R91" s="182">
        <f t="shared" si="2"/>
        <v>4.7E-2</v>
      </c>
      <c r="S91" s="182">
        <v>0</v>
      </c>
      <c r="T91" s="183">
        <f t="shared" si="3"/>
        <v>0</v>
      </c>
      <c r="AR91" s="16" t="s">
        <v>435</v>
      </c>
      <c r="AT91" s="16" t="s">
        <v>447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125</v>
      </c>
      <c r="BM91" s="16" t="s">
        <v>1364</v>
      </c>
    </row>
    <row r="92" spans="2:65" s="1" customFormat="1" ht="16.5" customHeight="1">
      <c r="B92" s="33"/>
      <c r="C92" s="173" t="s">
        <v>168</v>
      </c>
      <c r="D92" s="173" t="s">
        <v>172</v>
      </c>
      <c r="E92" s="174" t="s">
        <v>1365</v>
      </c>
      <c r="F92" s="175" t="s">
        <v>1366</v>
      </c>
      <c r="G92" s="176" t="s">
        <v>175</v>
      </c>
      <c r="H92" s="177">
        <v>1</v>
      </c>
      <c r="I92" s="178"/>
      <c r="J92" s="179">
        <f t="shared" si="0"/>
        <v>0</v>
      </c>
      <c r="K92" s="175" t="s">
        <v>1</v>
      </c>
      <c r="L92" s="37"/>
      <c r="M92" s="180" t="s">
        <v>1</v>
      </c>
      <c r="N92" s="181" t="s">
        <v>44</v>
      </c>
      <c r="O92" s="59"/>
      <c r="P92" s="182">
        <f t="shared" si="1"/>
        <v>0</v>
      </c>
      <c r="Q92" s="182">
        <v>6.5549999999999997E-2</v>
      </c>
      <c r="R92" s="182">
        <f t="shared" si="2"/>
        <v>6.5549999999999997E-2</v>
      </c>
      <c r="S92" s="182">
        <v>0</v>
      </c>
      <c r="T92" s="183">
        <f t="shared" si="3"/>
        <v>0</v>
      </c>
      <c r="AR92" s="16" t="s">
        <v>125</v>
      </c>
      <c r="AT92" s="16" t="s">
        <v>172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125</v>
      </c>
      <c r="BM92" s="16" t="s">
        <v>1367</v>
      </c>
    </row>
    <row r="93" spans="2:65" s="1" customFormat="1" ht="16.5" customHeight="1">
      <c r="B93" s="33"/>
      <c r="C93" s="239" t="s">
        <v>221</v>
      </c>
      <c r="D93" s="239" t="s">
        <v>447</v>
      </c>
      <c r="E93" s="240" t="s">
        <v>1368</v>
      </c>
      <c r="F93" s="241" t="s">
        <v>1369</v>
      </c>
      <c r="G93" s="242" t="s">
        <v>175</v>
      </c>
      <c r="H93" s="243">
        <v>1</v>
      </c>
      <c r="I93" s="244"/>
      <c r="J93" s="245">
        <f t="shared" si="0"/>
        <v>0</v>
      </c>
      <c r="K93" s="241" t="s">
        <v>1</v>
      </c>
      <c r="L93" s="246"/>
      <c r="M93" s="247" t="s">
        <v>1</v>
      </c>
      <c r="N93" s="248" t="s">
        <v>44</v>
      </c>
      <c r="O93" s="59"/>
      <c r="P93" s="182">
        <f t="shared" si="1"/>
        <v>0</v>
      </c>
      <c r="Q93" s="182">
        <v>4.7E-2</v>
      </c>
      <c r="R93" s="182">
        <f t="shared" si="2"/>
        <v>4.7E-2</v>
      </c>
      <c r="S93" s="182">
        <v>0</v>
      </c>
      <c r="T93" s="183">
        <f t="shared" si="3"/>
        <v>0</v>
      </c>
      <c r="AR93" s="16" t="s">
        <v>435</v>
      </c>
      <c r="AT93" s="16" t="s">
        <v>447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125</v>
      </c>
      <c r="BM93" s="16" t="s">
        <v>1370</v>
      </c>
    </row>
    <row r="94" spans="2:65" s="1" customFormat="1" ht="16.5" customHeight="1">
      <c r="B94" s="33"/>
      <c r="C94" s="173" t="s">
        <v>229</v>
      </c>
      <c r="D94" s="173" t="s">
        <v>172</v>
      </c>
      <c r="E94" s="174" t="s">
        <v>1371</v>
      </c>
      <c r="F94" s="175" t="s">
        <v>1372</v>
      </c>
      <c r="G94" s="176" t="s">
        <v>546</v>
      </c>
      <c r="H94" s="249"/>
      <c r="I94" s="178"/>
      <c r="J94" s="179">
        <f t="shared" si="0"/>
        <v>0</v>
      </c>
      <c r="K94" s="175" t="s">
        <v>176</v>
      </c>
      <c r="L94" s="37"/>
      <c r="M94" s="180" t="s">
        <v>1</v>
      </c>
      <c r="N94" s="181" t="s">
        <v>44</v>
      </c>
      <c r="O94" s="59"/>
      <c r="P94" s="182">
        <f t="shared" si="1"/>
        <v>0</v>
      </c>
      <c r="Q94" s="182">
        <v>0</v>
      </c>
      <c r="R94" s="182">
        <f t="shared" si="2"/>
        <v>0</v>
      </c>
      <c r="S94" s="182">
        <v>0</v>
      </c>
      <c r="T94" s="183">
        <f t="shared" si="3"/>
        <v>0</v>
      </c>
      <c r="AR94" s="16" t="s">
        <v>125</v>
      </c>
      <c r="AT94" s="16" t="s">
        <v>172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125</v>
      </c>
      <c r="BM94" s="16" t="s">
        <v>1373</v>
      </c>
    </row>
    <row r="95" spans="2:65" s="10" customFormat="1" ht="22.9" customHeight="1">
      <c r="B95" s="157"/>
      <c r="C95" s="158"/>
      <c r="D95" s="159" t="s">
        <v>72</v>
      </c>
      <c r="E95" s="171" t="s">
        <v>1374</v>
      </c>
      <c r="F95" s="171" t="s">
        <v>1375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SUM(P96:P99)</f>
        <v>0</v>
      </c>
      <c r="Q95" s="165"/>
      <c r="R95" s="166">
        <f>SUM(R96:R99)</f>
        <v>5.1880000000000003E-2</v>
      </c>
      <c r="S95" s="165"/>
      <c r="T95" s="167">
        <f>SUM(T96:T99)</f>
        <v>0</v>
      </c>
      <c r="AR95" s="168" t="s">
        <v>83</v>
      </c>
      <c r="AT95" s="169" t="s">
        <v>72</v>
      </c>
      <c r="AU95" s="169" t="s">
        <v>81</v>
      </c>
      <c r="AY95" s="168" t="s">
        <v>169</v>
      </c>
      <c r="BK95" s="170">
        <f>SUM(BK96:BK99)</f>
        <v>0</v>
      </c>
    </row>
    <row r="96" spans="2:65" s="1" customFormat="1" ht="16.5" customHeight="1">
      <c r="B96" s="33"/>
      <c r="C96" s="173" t="s">
        <v>233</v>
      </c>
      <c r="D96" s="173" t="s">
        <v>172</v>
      </c>
      <c r="E96" s="174" t="s">
        <v>1376</v>
      </c>
      <c r="F96" s="175" t="s">
        <v>1377</v>
      </c>
      <c r="G96" s="176" t="s">
        <v>301</v>
      </c>
      <c r="H96" s="177">
        <v>60</v>
      </c>
      <c r="I96" s="178"/>
      <c r="J96" s="179">
        <f>ROUND(I96*H96,2)</f>
        <v>0</v>
      </c>
      <c r="K96" s="175" t="s">
        <v>1</v>
      </c>
      <c r="L96" s="37"/>
      <c r="M96" s="180" t="s">
        <v>1</v>
      </c>
      <c r="N96" s="181" t="s">
        <v>44</v>
      </c>
      <c r="O96" s="59"/>
      <c r="P96" s="182">
        <f>O96*H96</f>
        <v>0</v>
      </c>
      <c r="Q96" s="182">
        <v>4.6999999999999999E-4</v>
      </c>
      <c r="R96" s="182">
        <f>Q96*H96</f>
        <v>2.8199999999999999E-2</v>
      </c>
      <c r="S96" s="182">
        <v>0</v>
      </c>
      <c r="T96" s="183">
        <f>S96*H96</f>
        <v>0</v>
      </c>
      <c r="AR96" s="16" t="s">
        <v>125</v>
      </c>
      <c r="AT96" s="16" t="s">
        <v>172</v>
      </c>
      <c r="AU96" s="16" t="s">
        <v>83</v>
      </c>
      <c r="AY96" s="16" t="s">
        <v>169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81</v>
      </c>
      <c r="BK96" s="184">
        <f>ROUND(I96*H96,2)</f>
        <v>0</v>
      </c>
      <c r="BL96" s="16" t="s">
        <v>125</v>
      </c>
      <c r="BM96" s="16" t="s">
        <v>1378</v>
      </c>
    </row>
    <row r="97" spans="2:65" s="1" customFormat="1" ht="16.5" customHeight="1">
      <c r="B97" s="33"/>
      <c r="C97" s="173" t="s">
        <v>237</v>
      </c>
      <c r="D97" s="173" t="s">
        <v>172</v>
      </c>
      <c r="E97" s="174" t="s">
        <v>1379</v>
      </c>
      <c r="F97" s="175" t="s">
        <v>1380</v>
      </c>
      <c r="G97" s="176" t="s">
        <v>301</v>
      </c>
      <c r="H97" s="177">
        <v>25</v>
      </c>
      <c r="I97" s="178"/>
      <c r="J97" s="179">
        <f>ROUND(I97*H97,2)</f>
        <v>0</v>
      </c>
      <c r="K97" s="175" t="s">
        <v>1</v>
      </c>
      <c r="L97" s="37"/>
      <c r="M97" s="180" t="s">
        <v>1</v>
      </c>
      <c r="N97" s="181" t="s">
        <v>44</v>
      </c>
      <c r="O97" s="59"/>
      <c r="P97" s="182">
        <f>O97*H97</f>
        <v>0</v>
      </c>
      <c r="Q97" s="182">
        <v>7.2000000000000005E-4</v>
      </c>
      <c r="R97" s="182">
        <f>Q97*H97</f>
        <v>1.8000000000000002E-2</v>
      </c>
      <c r="S97" s="182">
        <v>0</v>
      </c>
      <c r="T97" s="183">
        <f>S97*H97</f>
        <v>0</v>
      </c>
      <c r="AR97" s="16" t="s">
        <v>125</v>
      </c>
      <c r="AT97" s="16" t="s">
        <v>172</v>
      </c>
      <c r="AU97" s="16" t="s">
        <v>83</v>
      </c>
      <c r="AY97" s="16" t="s">
        <v>169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6" t="s">
        <v>81</v>
      </c>
      <c r="BK97" s="184">
        <f>ROUND(I97*H97,2)</f>
        <v>0</v>
      </c>
      <c r="BL97" s="16" t="s">
        <v>125</v>
      </c>
      <c r="BM97" s="16" t="s">
        <v>1381</v>
      </c>
    </row>
    <row r="98" spans="2:65" s="1" customFormat="1" ht="16.5" customHeight="1">
      <c r="B98" s="33"/>
      <c r="C98" s="173" t="s">
        <v>108</v>
      </c>
      <c r="D98" s="173" t="s">
        <v>172</v>
      </c>
      <c r="E98" s="174" t="s">
        <v>1382</v>
      </c>
      <c r="F98" s="175" t="s">
        <v>1383</v>
      </c>
      <c r="G98" s="176" t="s">
        <v>301</v>
      </c>
      <c r="H98" s="177">
        <v>8</v>
      </c>
      <c r="I98" s="178"/>
      <c r="J98" s="179">
        <f>ROUND(I98*H98,2)</f>
        <v>0</v>
      </c>
      <c r="K98" s="175" t="s">
        <v>1</v>
      </c>
      <c r="L98" s="37"/>
      <c r="M98" s="180" t="s">
        <v>1</v>
      </c>
      <c r="N98" s="181" t="s">
        <v>44</v>
      </c>
      <c r="O98" s="59"/>
      <c r="P98" s="182">
        <f>O98*H98</f>
        <v>0</v>
      </c>
      <c r="Q98" s="182">
        <v>7.1000000000000002E-4</v>
      </c>
      <c r="R98" s="182">
        <f>Q98*H98</f>
        <v>5.6800000000000002E-3</v>
      </c>
      <c r="S98" s="182">
        <v>0</v>
      </c>
      <c r="T98" s="183">
        <f>S98*H98</f>
        <v>0</v>
      </c>
      <c r="AR98" s="16" t="s">
        <v>125</v>
      </c>
      <c r="AT98" s="16" t="s">
        <v>172</v>
      </c>
      <c r="AU98" s="16" t="s">
        <v>83</v>
      </c>
      <c r="AY98" s="16" t="s">
        <v>169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81</v>
      </c>
      <c r="BK98" s="184">
        <f>ROUND(I98*H98,2)</f>
        <v>0</v>
      </c>
      <c r="BL98" s="16" t="s">
        <v>125</v>
      </c>
      <c r="BM98" s="16" t="s">
        <v>1384</v>
      </c>
    </row>
    <row r="99" spans="2:65" s="1" customFormat="1" ht="16.5" customHeight="1">
      <c r="B99" s="33"/>
      <c r="C99" s="173" t="s">
        <v>111</v>
      </c>
      <c r="D99" s="173" t="s">
        <v>172</v>
      </c>
      <c r="E99" s="174" t="s">
        <v>1385</v>
      </c>
      <c r="F99" s="175" t="s">
        <v>1386</v>
      </c>
      <c r="G99" s="176" t="s">
        <v>546</v>
      </c>
      <c r="H99" s="249"/>
      <c r="I99" s="178"/>
      <c r="J99" s="179">
        <f>ROUND(I99*H99,2)</f>
        <v>0</v>
      </c>
      <c r="K99" s="175" t="s">
        <v>176</v>
      </c>
      <c r="L99" s="37"/>
      <c r="M99" s="180" t="s">
        <v>1</v>
      </c>
      <c r="N99" s="181" t="s">
        <v>44</v>
      </c>
      <c r="O99" s="59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AR99" s="16" t="s">
        <v>125</v>
      </c>
      <c r="AT99" s="16" t="s">
        <v>172</v>
      </c>
      <c r="AU99" s="16" t="s">
        <v>83</v>
      </c>
      <c r="AY99" s="16" t="s">
        <v>169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6" t="s">
        <v>81</v>
      </c>
      <c r="BK99" s="184">
        <f>ROUND(I99*H99,2)</f>
        <v>0</v>
      </c>
      <c r="BL99" s="16" t="s">
        <v>125</v>
      </c>
      <c r="BM99" s="16" t="s">
        <v>1387</v>
      </c>
    </row>
    <row r="100" spans="2:65" s="10" customFormat="1" ht="22.9" customHeight="1">
      <c r="B100" s="157"/>
      <c r="C100" s="158"/>
      <c r="D100" s="159" t="s">
        <v>72</v>
      </c>
      <c r="E100" s="171" t="s">
        <v>1388</v>
      </c>
      <c r="F100" s="171" t="s">
        <v>1389</v>
      </c>
      <c r="G100" s="158"/>
      <c r="H100" s="158"/>
      <c r="I100" s="161"/>
      <c r="J100" s="172">
        <f>BK100</f>
        <v>0</v>
      </c>
      <c r="K100" s="158"/>
      <c r="L100" s="163"/>
      <c r="M100" s="164"/>
      <c r="N100" s="165"/>
      <c r="O100" s="165"/>
      <c r="P100" s="166">
        <f>SUM(P101:P108)</f>
        <v>0</v>
      </c>
      <c r="Q100" s="165"/>
      <c r="R100" s="166">
        <f>SUM(R101:R108)</f>
        <v>8.1300000000000018E-3</v>
      </c>
      <c r="S100" s="165"/>
      <c r="T100" s="167">
        <f>SUM(T101:T108)</f>
        <v>0</v>
      </c>
      <c r="AR100" s="168" t="s">
        <v>83</v>
      </c>
      <c r="AT100" s="169" t="s">
        <v>72</v>
      </c>
      <c r="AU100" s="169" t="s">
        <v>81</v>
      </c>
      <c r="AY100" s="168" t="s">
        <v>169</v>
      </c>
      <c r="BK100" s="170">
        <f>SUM(BK101:BK108)</f>
        <v>0</v>
      </c>
    </row>
    <row r="101" spans="2:65" s="1" customFormat="1" ht="16.5" customHeight="1">
      <c r="B101" s="33"/>
      <c r="C101" s="173" t="s">
        <v>114</v>
      </c>
      <c r="D101" s="173" t="s">
        <v>172</v>
      </c>
      <c r="E101" s="174" t="s">
        <v>1390</v>
      </c>
      <c r="F101" s="175" t="s">
        <v>1391</v>
      </c>
      <c r="G101" s="176" t="s">
        <v>175</v>
      </c>
      <c r="H101" s="177">
        <v>1</v>
      </c>
      <c r="I101" s="178"/>
      <c r="J101" s="179">
        <f t="shared" ref="J101:J108" si="10">ROUND(I101*H101,2)</f>
        <v>0</v>
      </c>
      <c r="K101" s="175" t="s">
        <v>1</v>
      </c>
      <c r="L101" s="37"/>
      <c r="M101" s="180" t="s">
        <v>1</v>
      </c>
      <c r="N101" s="181" t="s">
        <v>44</v>
      </c>
      <c r="O101" s="59"/>
      <c r="P101" s="182">
        <f t="shared" ref="P101:P108" si="11">O101*H101</f>
        <v>0</v>
      </c>
      <c r="Q101" s="182">
        <v>1.67E-3</v>
      </c>
      <c r="R101" s="182">
        <f t="shared" ref="R101:R108" si="12">Q101*H101</f>
        <v>1.67E-3</v>
      </c>
      <c r="S101" s="182">
        <v>0</v>
      </c>
      <c r="T101" s="183">
        <f t="shared" ref="T101:T108" si="13">S101*H101</f>
        <v>0</v>
      </c>
      <c r="AR101" s="16" t="s">
        <v>125</v>
      </c>
      <c r="AT101" s="16" t="s">
        <v>172</v>
      </c>
      <c r="AU101" s="16" t="s">
        <v>83</v>
      </c>
      <c r="AY101" s="16" t="s">
        <v>169</v>
      </c>
      <c r="BE101" s="184">
        <f t="shared" ref="BE101:BE108" si="14">IF(N101="základní",J101,0)</f>
        <v>0</v>
      </c>
      <c r="BF101" s="184">
        <f t="shared" ref="BF101:BF108" si="15">IF(N101="snížená",J101,0)</f>
        <v>0</v>
      </c>
      <c r="BG101" s="184">
        <f t="shared" ref="BG101:BG108" si="16">IF(N101="zákl. přenesená",J101,0)</f>
        <v>0</v>
      </c>
      <c r="BH101" s="184">
        <f t="shared" ref="BH101:BH108" si="17">IF(N101="sníž. přenesená",J101,0)</f>
        <v>0</v>
      </c>
      <c r="BI101" s="184">
        <f t="shared" ref="BI101:BI108" si="18">IF(N101="nulová",J101,0)</f>
        <v>0</v>
      </c>
      <c r="BJ101" s="16" t="s">
        <v>81</v>
      </c>
      <c r="BK101" s="184">
        <f t="shared" ref="BK101:BK108" si="19">ROUND(I101*H101,2)</f>
        <v>0</v>
      </c>
      <c r="BL101" s="16" t="s">
        <v>125</v>
      </c>
      <c r="BM101" s="16" t="s">
        <v>1392</v>
      </c>
    </row>
    <row r="102" spans="2:65" s="1" customFormat="1" ht="16.5" customHeight="1">
      <c r="B102" s="33"/>
      <c r="C102" s="239" t="s">
        <v>117</v>
      </c>
      <c r="D102" s="239" t="s">
        <v>447</v>
      </c>
      <c r="E102" s="240" t="s">
        <v>1393</v>
      </c>
      <c r="F102" s="241" t="s">
        <v>1394</v>
      </c>
      <c r="G102" s="242" t="s">
        <v>444</v>
      </c>
      <c r="H102" s="243">
        <v>1</v>
      </c>
      <c r="I102" s="244"/>
      <c r="J102" s="245">
        <f t="shared" si="10"/>
        <v>0</v>
      </c>
      <c r="K102" s="241" t="s">
        <v>1</v>
      </c>
      <c r="L102" s="246"/>
      <c r="M102" s="247" t="s">
        <v>1</v>
      </c>
      <c r="N102" s="248" t="s">
        <v>44</v>
      </c>
      <c r="O102" s="59"/>
      <c r="P102" s="182">
        <f t="shared" si="11"/>
        <v>0</v>
      </c>
      <c r="Q102" s="182">
        <v>3.8000000000000002E-4</v>
      </c>
      <c r="R102" s="182">
        <f t="shared" si="12"/>
        <v>3.8000000000000002E-4</v>
      </c>
      <c r="S102" s="182">
        <v>0</v>
      </c>
      <c r="T102" s="183">
        <f t="shared" si="13"/>
        <v>0</v>
      </c>
      <c r="AR102" s="16" t="s">
        <v>435</v>
      </c>
      <c r="AT102" s="16" t="s">
        <v>447</v>
      </c>
      <c r="AU102" s="16" t="s">
        <v>83</v>
      </c>
      <c r="AY102" s="16" t="s">
        <v>169</v>
      </c>
      <c r="BE102" s="184">
        <f t="shared" si="14"/>
        <v>0</v>
      </c>
      <c r="BF102" s="184">
        <f t="shared" si="15"/>
        <v>0</v>
      </c>
      <c r="BG102" s="184">
        <f t="shared" si="16"/>
        <v>0</v>
      </c>
      <c r="BH102" s="184">
        <f t="shared" si="17"/>
        <v>0</v>
      </c>
      <c r="BI102" s="184">
        <f t="shared" si="18"/>
        <v>0</v>
      </c>
      <c r="BJ102" s="16" t="s">
        <v>81</v>
      </c>
      <c r="BK102" s="184">
        <f t="shared" si="19"/>
        <v>0</v>
      </c>
      <c r="BL102" s="16" t="s">
        <v>125</v>
      </c>
      <c r="BM102" s="16" t="s">
        <v>1395</v>
      </c>
    </row>
    <row r="103" spans="2:65" s="1" customFormat="1" ht="16.5" customHeight="1">
      <c r="B103" s="33"/>
      <c r="C103" s="239" t="s">
        <v>120</v>
      </c>
      <c r="D103" s="239" t="s">
        <v>447</v>
      </c>
      <c r="E103" s="240" t="s">
        <v>1396</v>
      </c>
      <c r="F103" s="241" t="s">
        <v>1397</v>
      </c>
      <c r="G103" s="242" t="s">
        <v>444</v>
      </c>
      <c r="H103" s="243">
        <v>1</v>
      </c>
      <c r="I103" s="244"/>
      <c r="J103" s="245">
        <f t="shared" si="10"/>
        <v>0</v>
      </c>
      <c r="K103" s="241" t="s">
        <v>1</v>
      </c>
      <c r="L103" s="246"/>
      <c r="M103" s="247" t="s">
        <v>1</v>
      </c>
      <c r="N103" s="248" t="s">
        <v>44</v>
      </c>
      <c r="O103" s="59"/>
      <c r="P103" s="182">
        <f t="shared" si="11"/>
        <v>0</v>
      </c>
      <c r="Q103" s="182">
        <v>3.8000000000000002E-4</v>
      </c>
      <c r="R103" s="182">
        <f t="shared" si="12"/>
        <v>3.8000000000000002E-4</v>
      </c>
      <c r="S103" s="182">
        <v>0</v>
      </c>
      <c r="T103" s="183">
        <f t="shared" si="13"/>
        <v>0</v>
      </c>
      <c r="AR103" s="16" t="s">
        <v>435</v>
      </c>
      <c r="AT103" s="16" t="s">
        <v>447</v>
      </c>
      <c r="AU103" s="16" t="s">
        <v>83</v>
      </c>
      <c r="AY103" s="16" t="s">
        <v>169</v>
      </c>
      <c r="BE103" s="184">
        <f t="shared" si="14"/>
        <v>0</v>
      </c>
      <c r="BF103" s="184">
        <f t="shared" si="15"/>
        <v>0</v>
      </c>
      <c r="BG103" s="184">
        <f t="shared" si="16"/>
        <v>0</v>
      </c>
      <c r="BH103" s="184">
        <f t="shared" si="17"/>
        <v>0</v>
      </c>
      <c r="BI103" s="184">
        <f t="shared" si="18"/>
        <v>0</v>
      </c>
      <c r="BJ103" s="16" t="s">
        <v>81</v>
      </c>
      <c r="BK103" s="184">
        <f t="shared" si="19"/>
        <v>0</v>
      </c>
      <c r="BL103" s="16" t="s">
        <v>125</v>
      </c>
      <c r="BM103" s="16" t="s">
        <v>1398</v>
      </c>
    </row>
    <row r="104" spans="2:65" s="1" customFormat="1" ht="16.5" customHeight="1">
      <c r="B104" s="33"/>
      <c r="C104" s="239" t="s">
        <v>8</v>
      </c>
      <c r="D104" s="239" t="s">
        <v>447</v>
      </c>
      <c r="E104" s="240" t="s">
        <v>1399</v>
      </c>
      <c r="F104" s="241" t="s">
        <v>1400</v>
      </c>
      <c r="G104" s="242" t="s">
        <v>444</v>
      </c>
      <c r="H104" s="243">
        <v>2</v>
      </c>
      <c r="I104" s="244"/>
      <c r="J104" s="245">
        <f t="shared" si="10"/>
        <v>0</v>
      </c>
      <c r="K104" s="241" t="s">
        <v>1</v>
      </c>
      <c r="L104" s="246"/>
      <c r="M104" s="247" t="s">
        <v>1</v>
      </c>
      <c r="N104" s="248" t="s">
        <v>44</v>
      </c>
      <c r="O104" s="59"/>
      <c r="P104" s="182">
        <f t="shared" si="11"/>
        <v>0</v>
      </c>
      <c r="Q104" s="182">
        <v>3.8000000000000002E-4</v>
      </c>
      <c r="R104" s="182">
        <f t="shared" si="12"/>
        <v>7.6000000000000004E-4</v>
      </c>
      <c r="S104" s="182">
        <v>0</v>
      </c>
      <c r="T104" s="183">
        <f t="shared" si="13"/>
        <v>0</v>
      </c>
      <c r="AR104" s="16" t="s">
        <v>435</v>
      </c>
      <c r="AT104" s="16" t="s">
        <v>447</v>
      </c>
      <c r="AU104" s="16" t="s">
        <v>83</v>
      </c>
      <c r="AY104" s="16" t="s">
        <v>169</v>
      </c>
      <c r="BE104" s="184">
        <f t="shared" si="14"/>
        <v>0</v>
      </c>
      <c r="BF104" s="184">
        <f t="shared" si="15"/>
        <v>0</v>
      </c>
      <c r="BG104" s="184">
        <f t="shared" si="16"/>
        <v>0</v>
      </c>
      <c r="BH104" s="184">
        <f t="shared" si="17"/>
        <v>0</v>
      </c>
      <c r="BI104" s="184">
        <f t="shared" si="18"/>
        <v>0</v>
      </c>
      <c r="BJ104" s="16" t="s">
        <v>81</v>
      </c>
      <c r="BK104" s="184">
        <f t="shared" si="19"/>
        <v>0</v>
      </c>
      <c r="BL104" s="16" t="s">
        <v>125</v>
      </c>
      <c r="BM104" s="16" t="s">
        <v>1401</v>
      </c>
    </row>
    <row r="105" spans="2:65" s="1" customFormat="1" ht="16.5" customHeight="1">
      <c r="B105" s="33"/>
      <c r="C105" s="239" t="s">
        <v>125</v>
      </c>
      <c r="D105" s="239" t="s">
        <v>447</v>
      </c>
      <c r="E105" s="240" t="s">
        <v>1402</v>
      </c>
      <c r="F105" s="241" t="s">
        <v>1403</v>
      </c>
      <c r="G105" s="242" t="s">
        <v>444</v>
      </c>
      <c r="H105" s="243">
        <v>4</v>
      </c>
      <c r="I105" s="244"/>
      <c r="J105" s="245">
        <f t="shared" si="10"/>
        <v>0</v>
      </c>
      <c r="K105" s="241" t="s">
        <v>1</v>
      </c>
      <c r="L105" s="246"/>
      <c r="M105" s="247" t="s">
        <v>1</v>
      </c>
      <c r="N105" s="248" t="s">
        <v>44</v>
      </c>
      <c r="O105" s="59"/>
      <c r="P105" s="182">
        <f t="shared" si="11"/>
        <v>0</v>
      </c>
      <c r="Q105" s="182">
        <v>3.8000000000000002E-4</v>
      </c>
      <c r="R105" s="182">
        <f t="shared" si="12"/>
        <v>1.5200000000000001E-3</v>
      </c>
      <c r="S105" s="182">
        <v>0</v>
      </c>
      <c r="T105" s="183">
        <f t="shared" si="13"/>
        <v>0</v>
      </c>
      <c r="AR105" s="16" t="s">
        <v>435</v>
      </c>
      <c r="AT105" s="16" t="s">
        <v>447</v>
      </c>
      <c r="AU105" s="16" t="s">
        <v>83</v>
      </c>
      <c r="AY105" s="16" t="s">
        <v>169</v>
      </c>
      <c r="BE105" s="184">
        <f t="shared" si="14"/>
        <v>0</v>
      </c>
      <c r="BF105" s="184">
        <f t="shared" si="15"/>
        <v>0</v>
      </c>
      <c r="BG105" s="184">
        <f t="shared" si="16"/>
        <v>0</v>
      </c>
      <c r="BH105" s="184">
        <f t="shared" si="17"/>
        <v>0</v>
      </c>
      <c r="BI105" s="184">
        <f t="shared" si="18"/>
        <v>0</v>
      </c>
      <c r="BJ105" s="16" t="s">
        <v>81</v>
      </c>
      <c r="BK105" s="184">
        <f t="shared" si="19"/>
        <v>0</v>
      </c>
      <c r="BL105" s="16" t="s">
        <v>125</v>
      </c>
      <c r="BM105" s="16" t="s">
        <v>1404</v>
      </c>
    </row>
    <row r="106" spans="2:65" s="1" customFormat="1" ht="16.5" customHeight="1">
      <c r="B106" s="33"/>
      <c r="C106" s="239" t="s">
        <v>128</v>
      </c>
      <c r="D106" s="239" t="s">
        <v>447</v>
      </c>
      <c r="E106" s="240" t="s">
        <v>1405</v>
      </c>
      <c r="F106" s="241" t="s">
        <v>1406</v>
      </c>
      <c r="G106" s="242" t="s">
        <v>444</v>
      </c>
      <c r="H106" s="243">
        <v>4</v>
      </c>
      <c r="I106" s="244"/>
      <c r="J106" s="245">
        <f t="shared" si="10"/>
        <v>0</v>
      </c>
      <c r="K106" s="241" t="s">
        <v>1</v>
      </c>
      <c r="L106" s="246"/>
      <c r="M106" s="247" t="s">
        <v>1</v>
      </c>
      <c r="N106" s="248" t="s">
        <v>44</v>
      </c>
      <c r="O106" s="59"/>
      <c r="P106" s="182">
        <f t="shared" si="11"/>
        <v>0</v>
      </c>
      <c r="Q106" s="182">
        <v>3.8000000000000002E-4</v>
      </c>
      <c r="R106" s="182">
        <f t="shared" si="12"/>
        <v>1.5200000000000001E-3</v>
      </c>
      <c r="S106" s="182">
        <v>0</v>
      </c>
      <c r="T106" s="183">
        <f t="shared" si="13"/>
        <v>0</v>
      </c>
      <c r="AR106" s="16" t="s">
        <v>435</v>
      </c>
      <c r="AT106" s="16" t="s">
        <v>447</v>
      </c>
      <c r="AU106" s="16" t="s">
        <v>83</v>
      </c>
      <c r="AY106" s="16" t="s">
        <v>169</v>
      </c>
      <c r="BE106" s="184">
        <f t="shared" si="14"/>
        <v>0</v>
      </c>
      <c r="BF106" s="184">
        <f t="shared" si="15"/>
        <v>0</v>
      </c>
      <c r="BG106" s="184">
        <f t="shared" si="16"/>
        <v>0</v>
      </c>
      <c r="BH106" s="184">
        <f t="shared" si="17"/>
        <v>0</v>
      </c>
      <c r="BI106" s="184">
        <f t="shared" si="18"/>
        <v>0</v>
      </c>
      <c r="BJ106" s="16" t="s">
        <v>81</v>
      </c>
      <c r="BK106" s="184">
        <f t="shared" si="19"/>
        <v>0</v>
      </c>
      <c r="BL106" s="16" t="s">
        <v>125</v>
      </c>
      <c r="BM106" s="16" t="s">
        <v>1407</v>
      </c>
    </row>
    <row r="107" spans="2:65" s="1" customFormat="1" ht="16.5" customHeight="1">
      <c r="B107" s="33"/>
      <c r="C107" s="239" t="s">
        <v>131</v>
      </c>
      <c r="D107" s="239" t="s">
        <v>447</v>
      </c>
      <c r="E107" s="240" t="s">
        <v>1408</v>
      </c>
      <c r="F107" s="241" t="s">
        <v>1409</v>
      </c>
      <c r="G107" s="242" t="s">
        <v>444</v>
      </c>
      <c r="H107" s="243">
        <v>5</v>
      </c>
      <c r="I107" s="244"/>
      <c r="J107" s="245">
        <f t="shared" si="10"/>
        <v>0</v>
      </c>
      <c r="K107" s="241" t="s">
        <v>1</v>
      </c>
      <c r="L107" s="246"/>
      <c r="M107" s="247" t="s">
        <v>1</v>
      </c>
      <c r="N107" s="248" t="s">
        <v>44</v>
      </c>
      <c r="O107" s="59"/>
      <c r="P107" s="182">
        <f t="shared" si="11"/>
        <v>0</v>
      </c>
      <c r="Q107" s="182">
        <v>3.8000000000000002E-4</v>
      </c>
      <c r="R107" s="182">
        <f t="shared" si="12"/>
        <v>1.9000000000000002E-3</v>
      </c>
      <c r="S107" s="182">
        <v>0</v>
      </c>
      <c r="T107" s="183">
        <f t="shared" si="13"/>
        <v>0</v>
      </c>
      <c r="AR107" s="16" t="s">
        <v>435</v>
      </c>
      <c r="AT107" s="16" t="s">
        <v>447</v>
      </c>
      <c r="AU107" s="16" t="s">
        <v>83</v>
      </c>
      <c r="AY107" s="16" t="s">
        <v>169</v>
      </c>
      <c r="BE107" s="184">
        <f t="shared" si="14"/>
        <v>0</v>
      </c>
      <c r="BF107" s="184">
        <f t="shared" si="15"/>
        <v>0</v>
      </c>
      <c r="BG107" s="184">
        <f t="shared" si="16"/>
        <v>0</v>
      </c>
      <c r="BH107" s="184">
        <f t="shared" si="17"/>
        <v>0</v>
      </c>
      <c r="BI107" s="184">
        <f t="shared" si="18"/>
        <v>0</v>
      </c>
      <c r="BJ107" s="16" t="s">
        <v>81</v>
      </c>
      <c r="BK107" s="184">
        <f t="shared" si="19"/>
        <v>0</v>
      </c>
      <c r="BL107" s="16" t="s">
        <v>125</v>
      </c>
      <c r="BM107" s="16" t="s">
        <v>1410</v>
      </c>
    </row>
    <row r="108" spans="2:65" s="1" customFormat="1" ht="16.5" customHeight="1">
      <c r="B108" s="33"/>
      <c r="C108" s="173" t="s">
        <v>134</v>
      </c>
      <c r="D108" s="173" t="s">
        <v>172</v>
      </c>
      <c r="E108" s="174" t="s">
        <v>1411</v>
      </c>
      <c r="F108" s="175" t="s">
        <v>1412</v>
      </c>
      <c r="G108" s="176" t="s">
        <v>546</v>
      </c>
      <c r="H108" s="249"/>
      <c r="I108" s="178"/>
      <c r="J108" s="179">
        <f t="shared" si="10"/>
        <v>0</v>
      </c>
      <c r="K108" s="175" t="s">
        <v>176</v>
      </c>
      <c r="L108" s="37"/>
      <c r="M108" s="180" t="s">
        <v>1</v>
      </c>
      <c r="N108" s="181" t="s">
        <v>44</v>
      </c>
      <c r="O108" s="59"/>
      <c r="P108" s="182">
        <f t="shared" si="11"/>
        <v>0</v>
      </c>
      <c r="Q108" s="182">
        <v>0</v>
      </c>
      <c r="R108" s="182">
        <f t="shared" si="12"/>
        <v>0</v>
      </c>
      <c r="S108" s="182">
        <v>0</v>
      </c>
      <c r="T108" s="183">
        <f t="shared" si="13"/>
        <v>0</v>
      </c>
      <c r="AR108" s="16" t="s">
        <v>125</v>
      </c>
      <c r="AT108" s="16" t="s">
        <v>172</v>
      </c>
      <c r="AU108" s="16" t="s">
        <v>83</v>
      </c>
      <c r="AY108" s="16" t="s">
        <v>169</v>
      </c>
      <c r="BE108" s="184">
        <f t="shared" si="14"/>
        <v>0</v>
      </c>
      <c r="BF108" s="184">
        <f t="shared" si="15"/>
        <v>0</v>
      </c>
      <c r="BG108" s="184">
        <f t="shared" si="16"/>
        <v>0</v>
      </c>
      <c r="BH108" s="184">
        <f t="shared" si="17"/>
        <v>0</v>
      </c>
      <c r="BI108" s="184">
        <f t="shared" si="18"/>
        <v>0</v>
      </c>
      <c r="BJ108" s="16" t="s">
        <v>81</v>
      </c>
      <c r="BK108" s="184">
        <f t="shared" si="19"/>
        <v>0</v>
      </c>
      <c r="BL108" s="16" t="s">
        <v>125</v>
      </c>
      <c r="BM108" s="16" t="s">
        <v>1413</v>
      </c>
    </row>
    <row r="109" spans="2:65" s="10" customFormat="1" ht="22.9" customHeight="1">
      <c r="B109" s="157"/>
      <c r="C109" s="158"/>
      <c r="D109" s="159" t="s">
        <v>72</v>
      </c>
      <c r="E109" s="171" t="s">
        <v>1414</v>
      </c>
      <c r="F109" s="171" t="s">
        <v>1415</v>
      </c>
      <c r="G109" s="158"/>
      <c r="H109" s="158"/>
      <c r="I109" s="161"/>
      <c r="J109" s="172">
        <f>BK109</f>
        <v>0</v>
      </c>
      <c r="K109" s="158"/>
      <c r="L109" s="163"/>
      <c r="M109" s="164"/>
      <c r="N109" s="165"/>
      <c r="O109" s="165"/>
      <c r="P109" s="166">
        <f>SUM(P110:P119)</f>
        <v>0</v>
      </c>
      <c r="Q109" s="165"/>
      <c r="R109" s="166">
        <f>SUM(R110:R119)</f>
        <v>4.2999999999999997E-2</v>
      </c>
      <c r="S109" s="165"/>
      <c r="T109" s="167">
        <f>SUM(T110:T119)</f>
        <v>0</v>
      </c>
      <c r="AR109" s="168" t="s">
        <v>83</v>
      </c>
      <c r="AT109" s="169" t="s">
        <v>72</v>
      </c>
      <c r="AU109" s="169" t="s">
        <v>81</v>
      </c>
      <c r="AY109" s="168" t="s">
        <v>169</v>
      </c>
      <c r="BK109" s="170">
        <f>SUM(BK110:BK119)</f>
        <v>0</v>
      </c>
    </row>
    <row r="110" spans="2:65" s="1" customFormat="1" ht="16.5" customHeight="1">
      <c r="B110" s="33"/>
      <c r="C110" s="173" t="s">
        <v>137</v>
      </c>
      <c r="D110" s="173" t="s">
        <v>172</v>
      </c>
      <c r="E110" s="174" t="s">
        <v>1416</v>
      </c>
      <c r="F110" s="175" t="s">
        <v>1417</v>
      </c>
      <c r="G110" s="176" t="s">
        <v>444</v>
      </c>
      <c r="H110" s="177">
        <v>11</v>
      </c>
      <c r="I110" s="178"/>
      <c r="J110" s="179">
        <f t="shared" ref="J110:J119" si="20">ROUND(I110*H110,2)</f>
        <v>0</v>
      </c>
      <c r="K110" s="175" t="s">
        <v>1</v>
      </c>
      <c r="L110" s="37"/>
      <c r="M110" s="180" t="s">
        <v>1</v>
      </c>
      <c r="N110" s="181" t="s">
        <v>44</v>
      </c>
      <c r="O110" s="59"/>
      <c r="P110" s="182">
        <f t="shared" ref="P110:P119" si="21">O110*H110</f>
        <v>0</v>
      </c>
      <c r="Q110" s="182">
        <v>0</v>
      </c>
      <c r="R110" s="182">
        <f t="shared" ref="R110:R119" si="22">Q110*H110</f>
        <v>0</v>
      </c>
      <c r="S110" s="182">
        <v>0</v>
      </c>
      <c r="T110" s="183">
        <f t="shared" ref="T110:T119" si="23">S110*H110</f>
        <v>0</v>
      </c>
      <c r="AR110" s="16" t="s">
        <v>125</v>
      </c>
      <c r="AT110" s="16" t="s">
        <v>172</v>
      </c>
      <c r="AU110" s="16" t="s">
        <v>83</v>
      </c>
      <c r="AY110" s="16" t="s">
        <v>169</v>
      </c>
      <c r="BE110" s="184">
        <f t="shared" ref="BE110:BE119" si="24">IF(N110="základní",J110,0)</f>
        <v>0</v>
      </c>
      <c r="BF110" s="184">
        <f t="shared" ref="BF110:BF119" si="25">IF(N110="snížená",J110,0)</f>
        <v>0</v>
      </c>
      <c r="BG110" s="184">
        <f t="shared" ref="BG110:BG119" si="26">IF(N110="zákl. přenesená",J110,0)</f>
        <v>0</v>
      </c>
      <c r="BH110" s="184">
        <f t="shared" ref="BH110:BH119" si="27">IF(N110="sníž. přenesená",J110,0)</f>
        <v>0</v>
      </c>
      <c r="BI110" s="184">
        <f t="shared" ref="BI110:BI119" si="28">IF(N110="nulová",J110,0)</f>
        <v>0</v>
      </c>
      <c r="BJ110" s="16" t="s">
        <v>81</v>
      </c>
      <c r="BK110" s="184">
        <f t="shared" ref="BK110:BK119" si="29">ROUND(I110*H110,2)</f>
        <v>0</v>
      </c>
      <c r="BL110" s="16" t="s">
        <v>125</v>
      </c>
      <c r="BM110" s="16" t="s">
        <v>1418</v>
      </c>
    </row>
    <row r="111" spans="2:65" s="1" customFormat="1" ht="16.5" customHeight="1">
      <c r="B111" s="33"/>
      <c r="C111" s="239" t="s">
        <v>7</v>
      </c>
      <c r="D111" s="239" t="s">
        <v>447</v>
      </c>
      <c r="E111" s="240" t="s">
        <v>1419</v>
      </c>
      <c r="F111" s="241" t="s">
        <v>1420</v>
      </c>
      <c r="G111" s="242" t="s">
        <v>444</v>
      </c>
      <c r="H111" s="243">
        <v>1</v>
      </c>
      <c r="I111" s="244"/>
      <c r="J111" s="245">
        <f t="shared" si="20"/>
        <v>0</v>
      </c>
      <c r="K111" s="241" t="s">
        <v>1</v>
      </c>
      <c r="L111" s="246"/>
      <c r="M111" s="247" t="s">
        <v>1</v>
      </c>
      <c r="N111" s="248" t="s">
        <v>44</v>
      </c>
      <c r="O111" s="59"/>
      <c r="P111" s="182">
        <f t="shared" si="21"/>
        <v>0</v>
      </c>
      <c r="Q111" s="182">
        <v>4.3E-3</v>
      </c>
      <c r="R111" s="182">
        <f t="shared" si="22"/>
        <v>4.3E-3</v>
      </c>
      <c r="S111" s="182">
        <v>0</v>
      </c>
      <c r="T111" s="183">
        <f t="shared" si="23"/>
        <v>0</v>
      </c>
      <c r="AR111" s="16" t="s">
        <v>435</v>
      </c>
      <c r="AT111" s="16" t="s">
        <v>447</v>
      </c>
      <c r="AU111" s="16" t="s">
        <v>83</v>
      </c>
      <c r="AY111" s="16" t="s">
        <v>169</v>
      </c>
      <c r="BE111" s="184">
        <f t="shared" si="24"/>
        <v>0</v>
      </c>
      <c r="BF111" s="184">
        <f t="shared" si="25"/>
        <v>0</v>
      </c>
      <c r="BG111" s="184">
        <f t="shared" si="26"/>
        <v>0</v>
      </c>
      <c r="BH111" s="184">
        <f t="shared" si="27"/>
        <v>0</v>
      </c>
      <c r="BI111" s="184">
        <f t="shared" si="28"/>
        <v>0</v>
      </c>
      <c r="BJ111" s="16" t="s">
        <v>81</v>
      </c>
      <c r="BK111" s="184">
        <f t="shared" si="29"/>
        <v>0</v>
      </c>
      <c r="BL111" s="16" t="s">
        <v>125</v>
      </c>
      <c r="BM111" s="16" t="s">
        <v>1421</v>
      </c>
    </row>
    <row r="112" spans="2:65" s="1" customFormat="1" ht="16.5" customHeight="1">
      <c r="B112" s="33"/>
      <c r="C112" s="239" t="s">
        <v>375</v>
      </c>
      <c r="D112" s="239" t="s">
        <v>447</v>
      </c>
      <c r="E112" s="240" t="s">
        <v>1422</v>
      </c>
      <c r="F112" s="241" t="s">
        <v>1423</v>
      </c>
      <c r="G112" s="242" t="s">
        <v>444</v>
      </c>
      <c r="H112" s="243">
        <v>1</v>
      </c>
      <c r="I112" s="244"/>
      <c r="J112" s="245">
        <f t="shared" si="20"/>
        <v>0</v>
      </c>
      <c r="K112" s="241" t="s">
        <v>1</v>
      </c>
      <c r="L112" s="246"/>
      <c r="M112" s="247" t="s">
        <v>1</v>
      </c>
      <c r="N112" s="248" t="s">
        <v>44</v>
      </c>
      <c r="O112" s="59"/>
      <c r="P112" s="182">
        <f t="shared" si="21"/>
        <v>0</v>
      </c>
      <c r="Q112" s="182">
        <v>4.3E-3</v>
      </c>
      <c r="R112" s="182">
        <f t="shared" si="22"/>
        <v>4.3E-3</v>
      </c>
      <c r="S112" s="182">
        <v>0</v>
      </c>
      <c r="T112" s="183">
        <f t="shared" si="23"/>
        <v>0</v>
      </c>
      <c r="AR112" s="16" t="s">
        <v>435</v>
      </c>
      <c r="AT112" s="16" t="s">
        <v>447</v>
      </c>
      <c r="AU112" s="16" t="s">
        <v>83</v>
      </c>
      <c r="AY112" s="16" t="s">
        <v>169</v>
      </c>
      <c r="BE112" s="184">
        <f t="shared" si="24"/>
        <v>0</v>
      </c>
      <c r="BF112" s="184">
        <f t="shared" si="25"/>
        <v>0</v>
      </c>
      <c r="BG112" s="184">
        <f t="shared" si="26"/>
        <v>0</v>
      </c>
      <c r="BH112" s="184">
        <f t="shared" si="27"/>
        <v>0</v>
      </c>
      <c r="BI112" s="184">
        <f t="shared" si="28"/>
        <v>0</v>
      </c>
      <c r="BJ112" s="16" t="s">
        <v>81</v>
      </c>
      <c r="BK112" s="184">
        <f t="shared" si="29"/>
        <v>0</v>
      </c>
      <c r="BL112" s="16" t="s">
        <v>125</v>
      </c>
      <c r="BM112" s="16" t="s">
        <v>1424</v>
      </c>
    </row>
    <row r="113" spans="2:65" s="1" customFormat="1" ht="16.5" customHeight="1">
      <c r="B113" s="33"/>
      <c r="C113" s="239" t="s">
        <v>379</v>
      </c>
      <c r="D113" s="239" t="s">
        <v>447</v>
      </c>
      <c r="E113" s="240" t="s">
        <v>1425</v>
      </c>
      <c r="F113" s="241" t="s">
        <v>1426</v>
      </c>
      <c r="G113" s="242" t="s">
        <v>444</v>
      </c>
      <c r="H113" s="243">
        <v>1</v>
      </c>
      <c r="I113" s="244"/>
      <c r="J113" s="245">
        <f t="shared" si="20"/>
        <v>0</v>
      </c>
      <c r="K113" s="241" t="s">
        <v>1</v>
      </c>
      <c r="L113" s="246"/>
      <c r="M113" s="247" t="s">
        <v>1</v>
      </c>
      <c r="N113" s="248" t="s">
        <v>44</v>
      </c>
      <c r="O113" s="59"/>
      <c r="P113" s="182">
        <f t="shared" si="21"/>
        <v>0</v>
      </c>
      <c r="Q113" s="182">
        <v>4.3E-3</v>
      </c>
      <c r="R113" s="182">
        <f t="shared" si="22"/>
        <v>4.3E-3</v>
      </c>
      <c r="S113" s="182">
        <v>0</v>
      </c>
      <c r="T113" s="183">
        <f t="shared" si="23"/>
        <v>0</v>
      </c>
      <c r="AR113" s="16" t="s">
        <v>435</v>
      </c>
      <c r="AT113" s="16" t="s">
        <v>447</v>
      </c>
      <c r="AU113" s="16" t="s">
        <v>83</v>
      </c>
      <c r="AY113" s="16" t="s">
        <v>169</v>
      </c>
      <c r="BE113" s="184">
        <f t="shared" si="24"/>
        <v>0</v>
      </c>
      <c r="BF113" s="184">
        <f t="shared" si="25"/>
        <v>0</v>
      </c>
      <c r="BG113" s="184">
        <f t="shared" si="26"/>
        <v>0</v>
      </c>
      <c r="BH113" s="184">
        <f t="shared" si="27"/>
        <v>0</v>
      </c>
      <c r="BI113" s="184">
        <f t="shared" si="28"/>
        <v>0</v>
      </c>
      <c r="BJ113" s="16" t="s">
        <v>81</v>
      </c>
      <c r="BK113" s="184">
        <f t="shared" si="29"/>
        <v>0</v>
      </c>
      <c r="BL113" s="16" t="s">
        <v>125</v>
      </c>
      <c r="BM113" s="16" t="s">
        <v>1427</v>
      </c>
    </row>
    <row r="114" spans="2:65" s="1" customFormat="1" ht="16.5" customHeight="1">
      <c r="B114" s="33"/>
      <c r="C114" s="239" t="s">
        <v>383</v>
      </c>
      <c r="D114" s="239" t="s">
        <v>447</v>
      </c>
      <c r="E114" s="240" t="s">
        <v>1428</v>
      </c>
      <c r="F114" s="241" t="s">
        <v>1429</v>
      </c>
      <c r="G114" s="242" t="s">
        <v>444</v>
      </c>
      <c r="H114" s="243">
        <v>1</v>
      </c>
      <c r="I114" s="244"/>
      <c r="J114" s="245">
        <f t="shared" si="20"/>
        <v>0</v>
      </c>
      <c r="K114" s="241" t="s">
        <v>1</v>
      </c>
      <c r="L114" s="246"/>
      <c r="M114" s="247" t="s">
        <v>1</v>
      </c>
      <c r="N114" s="248" t="s">
        <v>44</v>
      </c>
      <c r="O114" s="59"/>
      <c r="P114" s="182">
        <f t="shared" si="21"/>
        <v>0</v>
      </c>
      <c r="Q114" s="182">
        <v>4.3E-3</v>
      </c>
      <c r="R114" s="182">
        <f t="shared" si="22"/>
        <v>4.3E-3</v>
      </c>
      <c r="S114" s="182">
        <v>0</v>
      </c>
      <c r="T114" s="183">
        <f t="shared" si="23"/>
        <v>0</v>
      </c>
      <c r="AR114" s="16" t="s">
        <v>435</v>
      </c>
      <c r="AT114" s="16" t="s">
        <v>447</v>
      </c>
      <c r="AU114" s="16" t="s">
        <v>83</v>
      </c>
      <c r="AY114" s="16" t="s">
        <v>169</v>
      </c>
      <c r="BE114" s="184">
        <f t="shared" si="24"/>
        <v>0</v>
      </c>
      <c r="BF114" s="184">
        <f t="shared" si="25"/>
        <v>0</v>
      </c>
      <c r="BG114" s="184">
        <f t="shared" si="26"/>
        <v>0</v>
      </c>
      <c r="BH114" s="184">
        <f t="shared" si="27"/>
        <v>0</v>
      </c>
      <c r="BI114" s="184">
        <f t="shared" si="28"/>
        <v>0</v>
      </c>
      <c r="BJ114" s="16" t="s">
        <v>81</v>
      </c>
      <c r="BK114" s="184">
        <f t="shared" si="29"/>
        <v>0</v>
      </c>
      <c r="BL114" s="16" t="s">
        <v>125</v>
      </c>
      <c r="BM114" s="16" t="s">
        <v>1430</v>
      </c>
    </row>
    <row r="115" spans="2:65" s="1" customFormat="1" ht="16.5" customHeight="1">
      <c r="B115" s="33"/>
      <c r="C115" s="239" t="s">
        <v>400</v>
      </c>
      <c r="D115" s="239" t="s">
        <v>447</v>
      </c>
      <c r="E115" s="240" t="s">
        <v>1431</v>
      </c>
      <c r="F115" s="241" t="s">
        <v>1432</v>
      </c>
      <c r="G115" s="242" t="s">
        <v>444</v>
      </c>
      <c r="H115" s="243">
        <v>2</v>
      </c>
      <c r="I115" s="244"/>
      <c r="J115" s="245">
        <f t="shared" si="20"/>
        <v>0</v>
      </c>
      <c r="K115" s="241" t="s">
        <v>1</v>
      </c>
      <c r="L115" s="246"/>
      <c r="M115" s="247" t="s">
        <v>1</v>
      </c>
      <c r="N115" s="248" t="s">
        <v>44</v>
      </c>
      <c r="O115" s="59"/>
      <c r="P115" s="182">
        <f t="shared" si="21"/>
        <v>0</v>
      </c>
      <c r="Q115" s="182">
        <v>4.3E-3</v>
      </c>
      <c r="R115" s="182">
        <f t="shared" si="22"/>
        <v>8.6E-3</v>
      </c>
      <c r="S115" s="182">
        <v>0</v>
      </c>
      <c r="T115" s="183">
        <f t="shared" si="23"/>
        <v>0</v>
      </c>
      <c r="AR115" s="16" t="s">
        <v>435</v>
      </c>
      <c r="AT115" s="16" t="s">
        <v>447</v>
      </c>
      <c r="AU115" s="16" t="s">
        <v>83</v>
      </c>
      <c r="AY115" s="16" t="s">
        <v>169</v>
      </c>
      <c r="BE115" s="184">
        <f t="shared" si="24"/>
        <v>0</v>
      </c>
      <c r="BF115" s="184">
        <f t="shared" si="25"/>
        <v>0</v>
      </c>
      <c r="BG115" s="184">
        <f t="shared" si="26"/>
        <v>0</v>
      </c>
      <c r="BH115" s="184">
        <f t="shared" si="27"/>
        <v>0</v>
      </c>
      <c r="BI115" s="184">
        <f t="shared" si="28"/>
        <v>0</v>
      </c>
      <c r="BJ115" s="16" t="s">
        <v>81</v>
      </c>
      <c r="BK115" s="184">
        <f t="shared" si="29"/>
        <v>0</v>
      </c>
      <c r="BL115" s="16" t="s">
        <v>125</v>
      </c>
      <c r="BM115" s="16" t="s">
        <v>1433</v>
      </c>
    </row>
    <row r="116" spans="2:65" s="1" customFormat="1" ht="16.5" customHeight="1">
      <c r="B116" s="33"/>
      <c r="C116" s="239" t="s">
        <v>407</v>
      </c>
      <c r="D116" s="239" t="s">
        <v>447</v>
      </c>
      <c r="E116" s="240" t="s">
        <v>1434</v>
      </c>
      <c r="F116" s="241" t="s">
        <v>1435</v>
      </c>
      <c r="G116" s="242" t="s">
        <v>444</v>
      </c>
      <c r="H116" s="243">
        <v>1</v>
      </c>
      <c r="I116" s="244"/>
      <c r="J116" s="245">
        <f t="shared" si="20"/>
        <v>0</v>
      </c>
      <c r="K116" s="241" t="s">
        <v>1</v>
      </c>
      <c r="L116" s="246"/>
      <c r="M116" s="247" t="s">
        <v>1</v>
      </c>
      <c r="N116" s="248" t="s">
        <v>44</v>
      </c>
      <c r="O116" s="59"/>
      <c r="P116" s="182">
        <f t="shared" si="21"/>
        <v>0</v>
      </c>
      <c r="Q116" s="182">
        <v>4.3E-3</v>
      </c>
      <c r="R116" s="182">
        <f t="shared" si="22"/>
        <v>4.3E-3</v>
      </c>
      <c r="S116" s="182">
        <v>0</v>
      </c>
      <c r="T116" s="183">
        <f t="shared" si="23"/>
        <v>0</v>
      </c>
      <c r="AR116" s="16" t="s">
        <v>435</v>
      </c>
      <c r="AT116" s="16" t="s">
        <v>447</v>
      </c>
      <c r="AU116" s="16" t="s">
        <v>83</v>
      </c>
      <c r="AY116" s="16" t="s">
        <v>169</v>
      </c>
      <c r="BE116" s="184">
        <f t="shared" si="24"/>
        <v>0</v>
      </c>
      <c r="BF116" s="184">
        <f t="shared" si="25"/>
        <v>0</v>
      </c>
      <c r="BG116" s="184">
        <f t="shared" si="26"/>
        <v>0</v>
      </c>
      <c r="BH116" s="184">
        <f t="shared" si="27"/>
        <v>0</v>
      </c>
      <c r="BI116" s="184">
        <f t="shared" si="28"/>
        <v>0</v>
      </c>
      <c r="BJ116" s="16" t="s">
        <v>81</v>
      </c>
      <c r="BK116" s="184">
        <f t="shared" si="29"/>
        <v>0</v>
      </c>
      <c r="BL116" s="16" t="s">
        <v>125</v>
      </c>
      <c r="BM116" s="16" t="s">
        <v>1436</v>
      </c>
    </row>
    <row r="117" spans="2:65" s="1" customFormat="1" ht="16.5" customHeight="1">
      <c r="B117" s="33"/>
      <c r="C117" s="239" t="s">
        <v>413</v>
      </c>
      <c r="D117" s="239" t="s">
        <v>447</v>
      </c>
      <c r="E117" s="240" t="s">
        <v>1437</v>
      </c>
      <c r="F117" s="241" t="s">
        <v>1438</v>
      </c>
      <c r="G117" s="242" t="s">
        <v>444</v>
      </c>
      <c r="H117" s="243">
        <v>1</v>
      </c>
      <c r="I117" s="244"/>
      <c r="J117" s="245">
        <f t="shared" si="20"/>
        <v>0</v>
      </c>
      <c r="K117" s="241" t="s">
        <v>1</v>
      </c>
      <c r="L117" s="246"/>
      <c r="M117" s="247" t="s">
        <v>1</v>
      </c>
      <c r="N117" s="248" t="s">
        <v>44</v>
      </c>
      <c r="O117" s="59"/>
      <c r="P117" s="182">
        <f t="shared" si="21"/>
        <v>0</v>
      </c>
      <c r="Q117" s="182">
        <v>4.3E-3</v>
      </c>
      <c r="R117" s="182">
        <f t="shared" si="22"/>
        <v>4.3E-3</v>
      </c>
      <c r="S117" s="182">
        <v>0</v>
      </c>
      <c r="T117" s="183">
        <f t="shared" si="23"/>
        <v>0</v>
      </c>
      <c r="AR117" s="16" t="s">
        <v>435</v>
      </c>
      <c r="AT117" s="16" t="s">
        <v>447</v>
      </c>
      <c r="AU117" s="16" t="s">
        <v>83</v>
      </c>
      <c r="AY117" s="16" t="s">
        <v>169</v>
      </c>
      <c r="BE117" s="184">
        <f t="shared" si="24"/>
        <v>0</v>
      </c>
      <c r="BF117" s="184">
        <f t="shared" si="25"/>
        <v>0</v>
      </c>
      <c r="BG117" s="184">
        <f t="shared" si="26"/>
        <v>0</v>
      </c>
      <c r="BH117" s="184">
        <f t="shared" si="27"/>
        <v>0</v>
      </c>
      <c r="BI117" s="184">
        <f t="shared" si="28"/>
        <v>0</v>
      </c>
      <c r="BJ117" s="16" t="s">
        <v>81</v>
      </c>
      <c r="BK117" s="184">
        <f t="shared" si="29"/>
        <v>0</v>
      </c>
      <c r="BL117" s="16" t="s">
        <v>125</v>
      </c>
      <c r="BM117" s="16" t="s">
        <v>1439</v>
      </c>
    </row>
    <row r="118" spans="2:65" s="1" customFormat="1" ht="16.5" customHeight="1">
      <c r="B118" s="33"/>
      <c r="C118" s="239" t="s">
        <v>418</v>
      </c>
      <c r="D118" s="239" t="s">
        <v>447</v>
      </c>
      <c r="E118" s="240" t="s">
        <v>1440</v>
      </c>
      <c r="F118" s="241" t="s">
        <v>1441</v>
      </c>
      <c r="G118" s="242" t="s">
        <v>444</v>
      </c>
      <c r="H118" s="243">
        <v>2</v>
      </c>
      <c r="I118" s="244"/>
      <c r="J118" s="245">
        <f t="shared" si="20"/>
        <v>0</v>
      </c>
      <c r="K118" s="241" t="s">
        <v>1</v>
      </c>
      <c r="L118" s="246"/>
      <c r="M118" s="247" t="s">
        <v>1</v>
      </c>
      <c r="N118" s="248" t="s">
        <v>44</v>
      </c>
      <c r="O118" s="59"/>
      <c r="P118" s="182">
        <f t="shared" si="21"/>
        <v>0</v>
      </c>
      <c r="Q118" s="182">
        <v>4.3E-3</v>
      </c>
      <c r="R118" s="182">
        <f t="shared" si="22"/>
        <v>8.6E-3</v>
      </c>
      <c r="S118" s="182">
        <v>0</v>
      </c>
      <c r="T118" s="183">
        <f t="shared" si="23"/>
        <v>0</v>
      </c>
      <c r="AR118" s="16" t="s">
        <v>435</v>
      </c>
      <c r="AT118" s="16" t="s">
        <v>447</v>
      </c>
      <c r="AU118" s="16" t="s">
        <v>83</v>
      </c>
      <c r="AY118" s="16" t="s">
        <v>169</v>
      </c>
      <c r="BE118" s="184">
        <f t="shared" si="24"/>
        <v>0</v>
      </c>
      <c r="BF118" s="184">
        <f t="shared" si="25"/>
        <v>0</v>
      </c>
      <c r="BG118" s="184">
        <f t="shared" si="26"/>
        <v>0</v>
      </c>
      <c r="BH118" s="184">
        <f t="shared" si="27"/>
        <v>0</v>
      </c>
      <c r="BI118" s="184">
        <f t="shared" si="28"/>
        <v>0</v>
      </c>
      <c r="BJ118" s="16" t="s">
        <v>81</v>
      </c>
      <c r="BK118" s="184">
        <f t="shared" si="29"/>
        <v>0</v>
      </c>
      <c r="BL118" s="16" t="s">
        <v>125</v>
      </c>
      <c r="BM118" s="16" t="s">
        <v>1442</v>
      </c>
    </row>
    <row r="119" spans="2:65" s="1" customFormat="1" ht="16.5" customHeight="1">
      <c r="B119" s="33"/>
      <c r="C119" s="173" t="s">
        <v>423</v>
      </c>
      <c r="D119" s="173" t="s">
        <v>172</v>
      </c>
      <c r="E119" s="174" t="s">
        <v>1443</v>
      </c>
      <c r="F119" s="175" t="s">
        <v>1444</v>
      </c>
      <c r="G119" s="176" t="s">
        <v>546</v>
      </c>
      <c r="H119" s="249"/>
      <c r="I119" s="178"/>
      <c r="J119" s="179">
        <f t="shared" si="20"/>
        <v>0</v>
      </c>
      <c r="K119" s="175" t="s">
        <v>176</v>
      </c>
      <c r="L119" s="37"/>
      <c r="M119" s="180" t="s">
        <v>1</v>
      </c>
      <c r="N119" s="181" t="s">
        <v>44</v>
      </c>
      <c r="O119" s="59"/>
      <c r="P119" s="182">
        <f t="shared" si="21"/>
        <v>0</v>
      </c>
      <c r="Q119" s="182">
        <v>0</v>
      </c>
      <c r="R119" s="182">
        <f t="shared" si="22"/>
        <v>0</v>
      </c>
      <c r="S119" s="182">
        <v>0</v>
      </c>
      <c r="T119" s="183">
        <f t="shared" si="23"/>
        <v>0</v>
      </c>
      <c r="AR119" s="16" t="s">
        <v>125</v>
      </c>
      <c r="AT119" s="16" t="s">
        <v>172</v>
      </c>
      <c r="AU119" s="16" t="s">
        <v>83</v>
      </c>
      <c r="AY119" s="16" t="s">
        <v>169</v>
      </c>
      <c r="BE119" s="184">
        <f t="shared" si="24"/>
        <v>0</v>
      </c>
      <c r="BF119" s="184">
        <f t="shared" si="25"/>
        <v>0</v>
      </c>
      <c r="BG119" s="184">
        <f t="shared" si="26"/>
        <v>0</v>
      </c>
      <c r="BH119" s="184">
        <f t="shared" si="27"/>
        <v>0</v>
      </c>
      <c r="BI119" s="184">
        <f t="shared" si="28"/>
        <v>0</v>
      </c>
      <c r="BJ119" s="16" t="s">
        <v>81</v>
      </c>
      <c r="BK119" s="184">
        <f t="shared" si="29"/>
        <v>0</v>
      </c>
      <c r="BL119" s="16" t="s">
        <v>125</v>
      </c>
      <c r="BM119" s="16" t="s">
        <v>1445</v>
      </c>
    </row>
    <row r="120" spans="2:65" s="10" customFormat="1" ht="22.9" customHeight="1">
      <c r="B120" s="157"/>
      <c r="C120" s="158"/>
      <c r="D120" s="159" t="s">
        <v>72</v>
      </c>
      <c r="E120" s="171" t="s">
        <v>1446</v>
      </c>
      <c r="F120" s="171" t="s">
        <v>1447</v>
      </c>
      <c r="G120" s="158"/>
      <c r="H120" s="158"/>
      <c r="I120" s="161"/>
      <c r="J120" s="172">
        <f>BK120</f>
        <v>0</v>
      </c>
      <c r="K120" s="158"/>
      <c r="L120" s="163"/>
      <c r="M120" s="164"/>
      <c r="N120" s="165"/>
      <c r="O120" s="165"/>
      <c r="P120" s="166">
        <f>SUM(P121:P123)</f>
        <v>0</v>
      </c>
      <c r="Q120" s="165"/>
      <c r="R120" s="166">
        <f>SUM(R121:R123)</f>
        <v>0</v>
      </c>
      <c r="S120" s="165"/>
      <c r="T120" s="167">
        <f>SUM(T121:T123)</f>
        <v>0</v>
      </c>
      <c r="AR120" s="168" t="s">
        <v>83</v>
      </c>
      <c r="AT120" s="169" t="s">
        <v>72</v>
      </c>
      <c r="AU120" s="169" t="s">
        <v>81</v>
      </c>
      <c r="AY120" s="168" t="s">
        <v>169</v>
      </c>
      <c r="BK120" s="170">
        <f>SUM(BK121:BK123)</f>
        <v>0</v>
      </c>
    </row>
    <row r="121" spans="2:65" s="1" customFormat="1" ht="16.5" customHeight="1">
      <c r="B121" s="33"/>
      <c r="C121" s="173" t="s">
        <v>427</v>
      </c>
      <c r="D121" s="173" t="s">
        <v>172</v>
      </c>
      <c r="E121" s="174" t="s">
        <v>1338</v>
      </c>
      <c r="F121" s="175" t="s">
        <v>1339</v>
      </c>
      <c r="G121" s="176" t="s">
        <v>175</v>
      </c>
      <c r="H121" s="177">
        <v>1</v>
      </c>
      <c r="I121" s="178"/>
      <c r="J121" s="179">
        <f>ROUND(I121*H121,2)</f>
        <v>0</v>
      </c>
      <c r="K121" s="175" t="s">
        <v>1</v>
      </c>
      <c r="L121" s="37"/>
      <c r="M121" s="180" t="s">
        <v>1</v>
      </c>
      <c r="N121" s="181" t="s">
        <v>44</v>
      </c>
      <c r="O121" s="59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AR121" s="16" t="s">
        <v>125</v>
      </c>
      <c r="AT121" s="16" t="s">
        <v>172</v>
      </c>
      <c r="AU121" s="16" t="s">
        <v>83</v>
      </c>
      <c r="AY121" s="16" t="s">
        <v>169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6" t="s">
        <v>81</v>
      </c>
      <c r="BK121" s="184">
        <f>ROUND(I121*H121,2)</f>
        <v>0</v>
      </c>
      <c r="BL121" s="16" t="s">
        <v>125</v>
      </c>
      <c r="BM121" s="16" t="s">
        <v>1448</v>
      </c>
    </row>
    <row r="122" spans="2:65" s="1" customFormat="1" ht="16.5" customHeight="1">
      <c r="B122" s="33"/>
      <c r="C122" s="173" t="s">
        <v>431</v>
      </c>
      <c r="D122" s="173" t="s">
        <v>172</v>
      </c>
      <c r="E122" s="174" t="s">
        <v>1341</v>
      </c>
      <c r="F122" s="175" t="s">
        <v>1342</v>
      </c>
      <c r="G122" s="176" t="s">
        <v>175</v>
      </c>
      <c r="H122" s="177">
        <v>1</v>
      </c>
      <c r="I122" s="178"/>
      <c r="J122" s="179">
        <f>ROUND(I122*H122,2)</f>
        <v>0</v>
      </c>
      <c r="K122" s="175" t="s">
        <v>1</v>
      </c>
      <c r="L122" s="37"/>
      <c r="M122" s="180" t="s">
        <v>1</v>
      </c>
      <c r="N122" s="181" t="s">
        <v>44</v>
      </c>
      <c r="O122" s="59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AR122" s="16" t="s">
        <v>125</v>
      </c>
      <c r="AT122" s="16" t="s">
        <v>172</v>
      </c>
      <c r="AU122" s="16" t="s">
        <v>83</v>
      </c>
      <c r="AY122" s="16" t="s">
        <v>169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6" t="s">
        <v>81</v>
      </c>
      <c r="BK122" s="184">
        <f>ROUND(I122*H122,2)</f>
        <v>0</v>
      </c>
      <c r="BL122" s="16" t="s">
        <v>125</v>
      </c>
      <c r="BM122" s="16" t="s">
        <v>1449</v>
      </c>
    </row>
    <row r="123" spans="2:65" s="1" customFormat="1" ht="29.25">
      <c r="B123" s="33"/>
      <c r="C123" s="34"/>
      <c r="D123" s="185" t="s">
        <v>187</v>
      </c>
      <c r="E123" s="34"/>
      <c r="F123" s="186" t="s">
        <v>1344</v>
      </c>
      <c r="G123" s="34"/>
      <c r="H123" s="34"/>
      <c r="I123" s="102"/>
      <c r="J123" s="34"/>
      <c r="K123" s="34"/>
      <c r="L123" s="37"/>
      <c r="M123" s="187"/>
      <c r="N123" s="188"/>
      <c r="O123" s="188"/>
      <c r="P123" s="188"/>
      <c r="Q123" s="188"/>
      <c r="R123" s="188"/>
      <c r="S123" s="188"/>
      <c r="T123" s="189"/>
      <c r="AT123" s="16" t="s">
        <v>187</v>
      </c>
      <c r="AU123" s="16" t="s">
        <v>83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124"/>
      <c r="J124" s="46"/>
      <c r="K124" s="46"/>
      <c r="L124" s="37"/>
    </row>
  </sheetData>
  <sheetProtection algorithmName="SHA-512" hashValue="5mDmtcB/g78sj3m7BVZcDDuvxcrAm404D2jURtk7VIZPNZVwO02P/HdnAKMYM0gUxJyPXnGIWuMReFEHYZgYkg==" saltValue="09BEjURfhERpLcyR2We9CKLdsXLo5vThAoUu3fp3exqUugSNQKTWKZ9eRM4eX1M+e9QygMYtbj7ZhhxOVt2CNg==" spinCount="100000" sheet="1" objects="1" scenarios="1" formatColumns="0" formatRows="0" autoFilter="0"/>
  <autoFilter ref="C84:K123" xr:uid="{00000000-0009-0000-0000-000005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2"/>
  <sheetViews>
    <sheetView showGridLines="0" view="pageBreakPreview" topLeftCell="A106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98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1450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ROUND(J82,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ROUND((SUM(BE82:BE121)),  2)</f>
        <v>0</v>
      </c>
      <c r="I33" s="113">
        <v>0.21</v>
      </c>
      <c r="J33" s="112">
        <f>ROUND(((SUM(BE82:BE121))*I33),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ROUND((SUM(BF82:BF121)),  2)</f>
        <v>0</v>
      </c>
      <c r="I34" s="113">
        <v>0.15</v>
      </c>
      <c r="J34" s="112">
        <f>ROUND(((SUM(BF82:BF121))*I34),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ROUND((SUM(BG82:BG121)),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ROUND((SUM(BH82:BH121)),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ROUND((SUM(BI82:BI121)),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06 - SO 02 - HASIČSKÁ ZBROJNICE JSHD - VZT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J82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251</v>
      </c>
      <c r="E60" s="136"/>
      <c r="F60" s="136"/>
      <c r="G60" s="136"/>
      <c r="H60" s="136"/>
      <c r="I60" s="137"/>
      <c r="J60" s="138">
        <f>J83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1451</v>
      </c>
      <c r="E61" s="143"/>
      <c r="F61" s="143"/>
      <c r="G61" s="143"/>
      <c r="H61" s="143"/>
      <c r="I61" s="144"/>
      <c r="J61" s="145">
        <f>J84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1452</v>
      </c>
      <c r="E62" s="143"/>
      <c r="F62" s="143"/>
      <c r="G62" s="143"/>
      <c r="H62" s="143"/>
      <c r="I62" s="144"/>
      <c r="J62" s="145">
        <f>J112</f>
        <v>0</v>
      </c>
      <c r="K62" s="141"/>
      <c r="L62" s="146"/>
    </row>
    <row r="63" spans="2:47" s="1" customFormat="1" ht="21.75" customHeight="1">
      <c r="B63" s="33"/>
      <c r="C63" s="34"/>
      <c r="D63" s="34"/>
      <c r="E63" s="34"/>
      <c r="F63" s="34"/>
      <c r="G63" s="34"/>
      <c r="H63" s="34"/>
      <c r="I63" s="102"/>
      <c r="J63" s="34"/>
      <c r="K63" s="34"/>
      <c r="L63" s="37"/>
    </row>
    <row r="64" spans="2:47" s="1" customFormat="1" ht="6.95" customHeight="1">
      <c r="B64" s="45"/>
      <c r="C64" s="46"/>
      <c r="D64" s="46"/>
      <c r="E64" s="46"/>
      <c r="F64" s="46"/>
      <c r="G64" s="46"/>
      <c r="H64" s="46"/>
      <c r="I64" s="124"/>
      <c r="J64" s="46"/>
      <c r="K64" s="46"/>
      <c r="L64" s="37"/>
    </row>
    <row r="68" spans="2:12" s="1" customFormat="1" ht="6.95" customHeight="1">
      <c r="B68" s="47"/>
      <c r="C68" s="48"/>
      <c r="D68" s="48"/>
      <c r="E68" s="48"/>
      <c r="F68" s="48"/>
      <c r="G68" s="48"/>
      <c r="H68" s="48"/>
      <c r="I68" s="127"/>
      <c r="J68" s="48"/>
      <c r="K68" s="48"/>
      <c r="L68" s="37"/>
    </row>
    <row r="69" spans="2:12" s="1" customFormat="1" ht="24.95" customHeight="1">
      <c r="B69" s="33"/>
      <c r="C69" s="22" t="s">
        <v>153</v>
      </c>
      <c r="D69" s="34"/>
      <c r="E69" s="34"/>
      <c r="F69" s="34"/>
      <c r="G69" s="34"/>
      <c r="H69" s="34"/>
      <c r="I69" s="102"/>
      <c r="J69" s="34"/>
      <c r="K69" s="34"/>
      <c r="L69" s="37"/>
    </row>
    <row r="70" spans="2:12" s="1" customFormat="1" ht="6.95" customHeight="1">
      <c r="B70" s="33"/>
      <c r="C70" s="34"/>
      <c r="D70" s="34"/>
      <c r="E70" s="34"/>
      <c r="F70" s="34"/>
      <c r="G70" s="34"/>
      <c r="H70" s="34"/>
      <c r="I70" s="102"/>
      <c r="J70" s="34"/>
      <c r="K70" s="34"/>
      <c r="L70" s="37"/>
    </row>
    <row r="71" spans="2:12" s="1" customFormat="1" ht="12" customHeight="1">
      <c r="B71" s="33"/>
      <c r="C71" s="28" t="s">
        <v>16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16.5" customHeight="1">
      <c r="B72" s="33"/>
      <c r="C72" s="34"/>
      <c r="D72" s="34"/>
      <c r="E72" s="299" t="str">
        <f>E7</f>
        <v>Hasičská zbrojnice s manipulačním prostorem a moderní zázemí technických služeb obce Líbeznice</v>
      </c>
      <c r="F72" s="300"/>
      <c r="G72" s="300"/>
      <c r="H72" s="300"/>
      <c r="I72" s="102"/>
      <c r="J72" s="34"/>
      <c r="K72" s="34"/>
      <c r="L72" s="37"/>
    </row>
    <row r="73" spans="2:12" s="1" customFormat="1" ht="12" customHeight="1">
      <c r="B73" s="33"/>
      <c r="C73" s="28" t="s">
        <v>143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71" t="str">
        <f>E9</f>
        <v>06 - SO 02 - HASIČSKÁ ZBROJNICE JSHD - VZT</v>
      </c>
      <c r="F74" s="270"/>
      <c r="G74" s="270"/>
      <c r="H74" s="270"/>
      <c r="I74" s="102"/>
      <c r="J74" s="34"/>
      <c r="K74" s="34"/>
      <c r="L74" s="37"/>
    </row>
    <row r="75" spans="2:12" s="1" customFormat="1" ht="6.95" customHeight="1">
      <c r="B75" s="33"/>
      <c r="C75" s="34"/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2" customHeight="1">
      <c r="B76" s="33"/>
      <c r="C76" s="28" t="s">
        <v>22</v>
      </c>
      <c r="D76" s="34"/>
      <c r="E76" s="34"/>
      <c r="F76" s="26" t="str">
        <f>F12</f>
        <v>k.ú. Líbeznice</v>
      </c>
      <c r="G76" s="34"/>
      <c r="H76" s="34"/>
      <c r="I76" s="103" t="s">
        <v>24</v>
      </c>
      <c r="J76" s="54" t="str">
        <f>IF(J12="","",J12)</f>
        <v>30. 10. 2018</v>
      </c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3.7" customHeight="1">
      <c r="B78" s="33"/>
      <c r="C78" s="28" t="s">
        <v>26</v>
      </c>
      <c r="D78" s="34"/>
      <c r="E78" s="34"/>
      <c r="F78" s="26" t="str">
        <f>E15</f>
        <v>Obec Líbeznice</v>
      </c>
      <c r="G78" s="34"/>
      <c r="H78" s="34"/>
      <c r="I78" s="103" t="s">
        <v>32</v>
      </c>
      <c r="J78" s="31" t="str">
        <f>E21</f>
        <v>Atelier RENO spol.s.r.o.</v>
      </c>
      <c r="K78" s="34"/>
      <c r="L78" s="37"/>
    </row>
    <row r="79" spans="2:12" s="1" customFormat="1" ht="13.7" customHeight="1">
      <c r="B79" s="33"/>
      <c r="C79" s="28" t="s">
        <v>30</v>
      </c>
      <c r="D79" s="34"/>
      <c r="E79" s="34"/>
      <c r="F79" s="26" t="str">
        <f>IF(E18="","",E18)</f>
        <v>Vyplň údaj</v>
      </c>
      <c r="G79" s="34"/>
      <c r="H79" s="34"/>
      <c r="I79" s="103" t="s">
        <v>35</v>
      </c>
      <c r="J79" s="31" t="str">
        <f>E24</f>
        <v>Vladimír Mrázek</v>
      </c>
      <c r="K79" s="34"/>
      <c r="L79" s="37"/>
    </row>
    <row r="80" spans="2:12" s="1" customFormat="1" ht="10.3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9" customFormat="1" ht="29.25" customHeight="1">
      <c r="B81" s="147"/>
      <c r="C81" s="148" t="s">
        <v>154</v>
      </c>
      <c r="D81" s="149" t="s">
        <v>58</v>
      </c>
      <c r="E81" s="149" t="s">
        <v>54</v>
      </c>
      <c r="F81" s="149" t="s">
        <v>55</v>
      </c>
      <c r="G81" s="149" t="s">
        <v>155</v>
      </c>
      <c r="H81" s="149" t="s">
        <v>156</v>
      </c>
      <c r="I81" s="150" t="s">
        <v>157</v>
      </c>
      <c r="J81" s="149" t="s">
        <v>147</v>
      </c>
      <c r="K81" s="151" t="s">
        <v>158</v>
      </c>
      <c r="L81" s="152"/>
      <c r="M81" s="63" t="s">
        <v>1</v>
      </c>
      <c r="N81" s="64" t="s">
        <v>43</v>
      </c>
      <c r="O81" s="64" t="s">
        <v>159</v>
      </c>
      <c r="P81" s="64" t="s">
        <v>160</v>
      </c>
      <c r="Q81" s="64" t="s">
        <v>161</v>
      </c>
      <c r="R81" s="64" t="s">
        <v>162</v>
      </c>
      <c r="S81" s="64" t="s">
        <v>163</v>
      </c>
      <c r="T81" s="65" t="s">
        <v>164</v>
      </c>
    </row>
    <row r="82" spans="2:65" s="1" customFormat="1" ht="22.9" customHeight="1">
      <c r="B82" s="33"/>
      <c r="C82" s="70" t="s">
        <v>165</v>
      </c>
      <c r="D82" s="34"/>
      <c r="E82" s="34"/>
      <c r="F82" s="34"/>
      <c r="G82" s="34"/>
      <c r="H82" s="34"/>
      <c r="I82" s="102"/>
      <c r="J82" s="153">
        <f>BK82</f>
        <v>0</v>
      </c>
      <c r="K82" s="34"/>
      <c r="L82" s="37"/>
      <c r="M82" s="66"/>
      <c r="N82" s="67"/>
      <c r="O82" s="67"/>
      <c r="P82" s="154">
        <f>P83</f>
        <v>0</v>
      </c>
      <c r="Q82" s="67"/>
      <c r="R82" s="154">
        <f>R83</f>
        <v>0.58180999999999994</v>
      </c>
      <c r="S82" s="67"/>
      <c r="T82" s="155">
        <f>T83</f>
        <v>0</v>
      </c>
      <c r="AT82" s="16" t="s">
        <v>72</v>
      </c>
      <c r="AU82" s="16" t="s">
        <v>149</v>
      </c>
      <c r="BK82" s="156">
        <f>BK83</f>
        <v>0</v>
      </c>
    </row>
    <row r="83" spans="2:65" s="10" customFormat="1" ht="25.9" customHeight="1">
      <c r="B83" s="157"/>
      <c r="C83" s="158"/>
      <c r="D83" s="159" t="s">
        <v>72</v>
      </c>
      <c r="E83" s="160" t="s">
        <v>480</v>
      </c>
      <c r="F83" s="160" t="s">
        <v>481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P84+P112</f>
        <v>0</v>
      </c>
      <c r="Q83" s="165"/>
      <c r="R83" s="166">
        <f>R84+R112</f>
        <v>0.58180999999999994</v>
      </c>
      <c r="S83" s="165"/>
      <c r="T83" s="167">
        <f>T84+T112</f>
        <v>0</v>
      </c>
      <c r="AR83" s="168" t="s">
        <v>83</v>
      </c>
      <c r="AT83" s="169" t="s">
        <v>72</v>
      </c>
      <c r="AU83" s="169" t="s">
        <v>73</v>
      </c>
      <c r="AY83" s="168" t="s">
        <v>169</v>
      </c>
      <c r="BK83" s="170">
        <f>BK84+BK112</f>
        <v>0</v>
      </c>
    </row>
    <row r="84" spans="2:65" s="10" customFormat="1" ht="22.9" customHeight="1">
      <c r="B84" s="157"/>
      <c r="C84" s="158"/>
      <c r="D84" s="159" t="s">
        <v>72</v>
      </c>
      <c r="E84" s="171" t="s">
        <v>1453</v>
      </c>
      <c r="F84" s="171" t="s">
        <v>1454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SUM(P85:P111)</f>
        <v>0</v>
      </c>
      <c r="Q84" s="165"/>
      <c r="R84" s="166">
        <f>SUM(R85:R111)</f>
        <v>0.58180999999999994</v>
      </c>
      <c r="S84" s="165"/>
      <c r="T84" s="167">
        <f>SUM(T85:T111)</f>
        <v>0</v>
      </c>
      <c r="AR84" s="168" t="s">
        <v>83</v>
      </c>
      <c r="AT84" s="169" t="s">
        <v>72</v>
      </c>
      <c r="AU84" s="169" t="s">
        <v>81</v>
      </c>
      <c r="AY84" s="168" t="s">
        <v>169</v>
      </c>
      <c r="BK84" s="170">
        <f>SUM(BK85:BK111)</f>
        <v>0</v>
      </c>
    </row>
    <row r="85" spans="2:65" s="1" customFormat="1" ht="16.5" customHeight="1">
      <c r="B85" s="33"/>
      <c r="C85" s="173" t="s">
        <v>81</v>
      </c>
      <c r="D85" s="173" t="s">
        <v>172</v>
      </c>
      <c r="E85" s="174" t="s">
        <v>1455</v>
      </c>
      <c r="F85" s="175" t="s">
        <v>1456</v>
      </c>
      <c r="G85" s="176" t="s">
        <v>175</v>
      </c>
      <c r="H85" s="177">
        <v>1</v>
      </c>
      <c r="I85" s="178"/>
      <c r="J85" s="179">
        <f>ROUND(I85*H85,2)</f>
        <v>0</v>
      </c>
      <c r="K85" s="175" t="s">
        <v>1</v>
      </c>
      <c r="L85" s="37"/>
      <c r="M85" s="180" t="s">
        <v>1</v>
      </c>
      <c r="N85" s="181" t="s">
        <v>44</v>
      </c>
      <c r="O85" s="59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AR85" s="16" t="s">
        <v>125</v>
      </c>
      <c r="AT85" s="16" t="s">
        <v>172</v>
      </c>
      <c r="AU85" s="16" t="s">
        <v>83</v>
      </c>
      <c r="AY85" s="16" t="s">
        <v>169</v>
      </c>
      <c r="BE85" s="184">
        <f>IF(N85="základní",J85,0)</f>
        <v>0</v>
      </c>
      <c r="BF85" s="184">
        <f>IF(N85="snížená",J85,0)</f>
        <v>0</v>
      </c>
      <c r="BG85" s="184">
        <f>IF(N85="zákl. přenesená",J85,0)</f>
        <v>0</v>
      </c>
      <c r="BH85" s="184">
        <f>IF(N85="sníž. přenesená",J85,0)</f>
        <v>0</v>
      </c>
      <c r="BI85" s="184">
        <f>IF(N85="nulová",J85,0)</f>
        <v>0</v>
      </c>
      <c r="BJ85" s="16" t="s">
        <v>81</v>
      </c>
      <c r="BK85" s="184">
        <f>ROUND(I85*H85,2)</f>
        <v>0</v>
      </c>
      <c r="BL85" s="16" t="s">
        <v>125</v>
      </c>
      <c r="BM85" s="16" t="s">
        <v>1457</v>
      </c>
    </row>
    <row r="86" spans="2:65" s="1" customFormat="1" ht="16.5" customHeight="1">
      <c r="B86" s="33"/>
      <c r="C86" s="239" t="s">
        <v>83</v>
      </c>
      <c r="D86" s="239" t="s">
        <v>447</v>
      </c>
      <c r="E86" s="240" t="s">
        <v>1458</v>
      </c>
      <c r="F86" s="241" t="s">
        <v>1459</v>
      </c>
      <c r="G86" s="242" t="s">
        <v>175</v>
      </c>
      <c r="H86" s="243">
        <v>1</v>
      </c>
      <c r="I86" s="244"/>
      <c r="J86" s="245">
        <f>ROUND(I86*H86,2)</f>
        <v>0</v>
      </c>
      <c r="K86" s="241" t="s">
        <v>1</v>
      </c>
      <c r="L86" s="246"/>
      <c r="M86" s="247" t="s">
        <v>1</v>
      </c>
      <c r="N86" s="248" t="s">
        <v>44</v>
      </c>
      <c r="O86" s="59"/>
      <c r="P86" s="182">
        <f>O86*H86</f>
        <v>0</v>
      </c>
      <c r="Q86" s="182">
        <v>7.3000000000000001E-3</v>
      </c>
      <c r="R86" s="182">
        <f>Q86*H86</f>
        <v>7.3000000000000001E-3</v>
      </c>
      <c r="S86" s="182">
        <v>0</v>
      </c>
      <c r="T86" s="183">
        <f>S86*H86</f>
        <v>0</v>
      </c>
      <c r="AR86" s="16" t="s">
        <v>435</v>
      </c>
      <c r="AT86" s="16" t="s">
        <v>447</v>
      </c>
      <c r="AU86" s="16" t="s">
        <v>83</v>
      </c>
      <c r="AY86" s="16" t="s">
        <v>169</v>
      </c>
      <c r="BE86" s="184">
        <f>IF(N86="základní",J86,0)</f>
        <v>0</v>
      </c>
      <c r="BF86" s="184">
        <f>IF(N86="snížená",J86,0)</f>
        <v>0</v>
      </c>
      <c r="BG86" s="184">
        <f>IF(N86="zákl. přenesená",J86,0)</f>
        <v>0</v>
      </c>
      <c r="BH86" s="184">
        <f>IF(N86="sníž. přenesená",J86,0)</f>
        <v>0</v>
      </c>
      <c r="BI86" s="184">
        <f>IF(N86="nulová",J86,0)</f>
        <v>0</v>
      </c>
      <c r="BJ86" s="16" t="s">
        <v>81</v>
      </c>
      <c r="BK86" s="184">
        <f>ROUND(I86*H86,2)</f>
        <v>0</v>
      </c>
      <c r="BL86" s="16" t="s">
        <v>125</v>
      </c>
      <c r="BM86" s="16" t="s">
        <v>1460</v>
      </c>
    </row>
    <row r="87" spans="2:65" s="1" customFormat="1" ht="321.75">
      <c r="B87" s="33"/>
      <c r="C87" s="34"/>
      <c r="D87" s="185" t="s">
        <v>187</v>
      </c>
      <c r="E87" s="34"/>
      <c r="F87" s="186" t="s">
        <v>1461</v>
      </c>
      <c r="G87" s="34"/>
      <c r="H87" s="34"/>
      <c r="I87" s="102"/>
      <c r="J87" s="34"/>
      <c r="K87" s="34"/>
      <c r="L87" s="37"/>
      <c r="M87" s="212"/>
      <c r="N87" s="59"/>
      <c r="O87" s="59"/>
      <c r="P87" s="59"/>
      <c r="Q87" s="59"/>
      <c r="R87" s="59"/>
      <c r="S87" s="59"/>
      <c r="T87" s="60"/>
      <c r="AT87" s="16" t="s">
        <v>187</v>
      </c>
      <c r="AU87" s="16" t="s">
        <v>83</v>
      </c>
    </row>
    <row r="88" spans="2:65" s="1" customFormat="1" ht="16.5" customHeight="1">
      <c r="B88" s="33"/>
      <c r="C88" s="239" t="s">
        <v>184</v>
      </c>
      <c r="D88" s="239" t="s">
        <v>447</v>
      </c>
      <c r="E88" s="240" t="s">
        <v>1362</v>
      </c>
      <c r="F88" s="241" t="s">
        <v>1462</v>
      </c>
      <c r="G88" s="242" t="s">
        <v>444</v>
      </c>
      <c r="H88" s="243">
        <v>6</v>
      </c>
      <c r="I88" s="244"/>
      <c r="J88" s="245">
        <f t="shared" ref="J88:J99" si="0">ROUND(I88*H88,2)</f>
        <v>0</v>
      </c>
      <c r="K88" s="241" t="s">
        <v>1</v>
      </c>
      <c r="L88" s="246"/>
      <c r="M88" s="247" t="s">
        <v>1</v>
      </c>
      <c r="N88" s="248" t="s">
        <v>44</v>
      </c>
      <c r="O88" s="59"/>
      <c r="P88" s="182">
        <f t="shared" ref="P88:P99" si="1">O88*H88</f>
        <v>0</v>
      </c>
      <c r="Q88" s="182">
        <v>7.3000000000000001E-3</v>
      </c>
      <c r="R88" s="182">
        <f t="shared" ref="R88:R99" si="2">Q88*H88</f>
        <v>4.3799999999999999E-2</v>
      </c>
      <c r="S88" s="182">
        <v>0</v>
      </c>
      <c r="T88" s="183">
        <f t="shared" ref="T88:T99" si="3">S88*H88</f>
        <v>0</v>
      </c>
      <c r="AR88" s="16" t="s">
        <v>435</v>
      </c>
      <c r="AT88" s="16" t="s">
        <v>447</v>
      </c>
      <c r="AU88" s="16" t="s">
        <v>83</v>
      </c>
      <c r="AY88" s="16" t="s">
        <v>169</v>
      </c>
      <c r="BE88" s="184">
        <f t="shared" ref="BE88:BE99" si="4">IF(N88="základní",J88,0)</f>
        <v>0</v>
      </c>
      <c r="BF88" s="184">
        <f t="shared" ref="BF88:BF99" si="5">IF(N88="snížená",J88,0)</f>
        <v>0</v>
      </c>
      <c r="BG88" s="184">
        <f t="shared" ref="BG88:BG99" si="6">IF(N88="zákl. přenesená",J88,0)</f>
        <v>0</v>
      </c>
      <c r="BH88" s="184">
        <f t="shared" ref="BH88:BH99" si="7">IF(N88="sníž. přenesená",J88,0)</f>
        <v>0</v>
      </c>
      <c r="BI88" s="184">
        <f t="shared" ref="BI88:BI99" si="8">IF(N88="nulová",J88,0)</f>
        <v>0</v>
      </c>
      <c r="BJ88" s="16" t="s">
        <v>81</v>
      </c>
      <c r="BK88" s="184">
        <f t="shared" ref="BK88:BK99" si="9">ROUND(I88*H88,2)</f>
        <v>0</v>
      </c>
      <c r="BL88" s="16" t="s">
        <v>125</v>
      </c>
      <c r="BM88" s="16" t="s">
        <v>1463</v>
      </c>
    </row>
    <row r="89" spans="2:65" s="1" customFormat="1" ht="16.5" customHeight="1">
      <c r="B89" s="33"/>
      <c r="C89" s="239" t="s">
        <v>199</v>
      </c>
      <c r="D89" s="239" t="s">
        <v>447</v>
      </c>
      <c r="E89" s="240" t="s">
        <v>1368</v>
      </c>
      <c r="F89" s="241" t="s">
        <v>1464</v>
      </c>
      <c r="G89" s="242" t="s">
        <v>444</v>
      </c>
      <c r="H89" s="243">
        <v>1</v>
      </c>
      <c r="I89" s="244"/>
      <c r="J89" s="245">
        <f t="shared" si="0"/>
        <v>0</v>
      </c>
      <c r="K89" s="241" t="s">
        <v>1</v>
      </c>
      <c r="L89" s="246"/>
      <c r="M89" s="247" t="s">
        <v>1</v>
      </c>
      <c r="N89" s="248" t="s">
        <v>44</v>
      </c>
      <c r="O89" s="59"/>
      <c r="P89" s="182">
        <f t="shared" si="1"/>
        <v>0</v>
      </c>
      <c r="Q89" s="182">
        <v>7.3000000000000001E-3</v>
      </c>
      <c r="R89" s="182">
        <f t="shared" si="2"/>
        <v>7.3000000000000001E-3</v>
      </c>
      <c r="S89" s="182">
        <v>0</v>
      </c>
      <c r="T89" s="183">
        <f t="shared" si="3"/>
        <v>0</v>
      </c>
      <c r="AR89" s="16" t="s">
        <v>435</v>
      </c>
      <c r="AT89" s="16" t="s">
        <v>447</v>
      </c>
      <c r="AU89" s="16" t="s">
        <v>83</v>
      </c>
      <c r="AY89" s="16" t="s">
        <v>169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6" t="s">
        <v>81</v>
      </c>
      <c r="BK89" s="184">
        <f t="shared" si="9"/>
        <v>0</v>
      </c>
      <c r="BL89" s="16" t="s">
        <v>125</v>
      </c>
      <c r="BM89" s="16" t="s">
        <v>1465</v>
      </c>
    </row>
    <row r="90" spans="2:65" s="1" customFormat="1" ht="16.5" customHeight="1">
      <c r="B90" s="33"/>
      <c r="C90" s="239" t="s">
        <v>168</v>
      </c>
      <c r="D90" s="239" t="s">
        <v>447</v>
      </c>
      <c r="E90" s="240" t="s">
        <v>1466</v>
      </c>
      <c r="F90" s="241" t="s">
        <v>1467</v>
      </c>
      <c r="G90" s="242" t="s">
        <v>444</v>
      </c>
      <c r="H90" s="243">
        <v>1</v>
      </c>
      <c r="I90" s="244"/>
      <c r="J90" s="245">
        <f t="shared" si="0"/>
        <v>0</v>
      </c>
      <c r="K90" s="241" t="s">
        <v>1</v>
      </c>
      <c r="L90" s="246"/>
      <c r="M90" s="247" t="s">
        <v>1</v>
      </c>
      <c r="N90" s="248" t="s">
        <v>44</v>
      </c>
      <c r="O90" s="59"/>
      <c r="P90" s="182">
        <f t="shared" si="1"/>
        <v>0</v>
      </c>
      <c r="Q90" s="182">
        <v>7.3000000000000001E-3</v>
      </c>
      <c r="R90" s="182">
        <f t="shared" si="2"/>
        <v>7.3000000000000001E-3</v>
      </c>
      <c r="S90" s="182">
        <v>0</v>
      </c>
      <c r="T90" s="183">
        <f t="shared" si="3"/>
        <v>0</v>
      </c>
      <c r="AR90" s="16" t="s">
        <v>435</v>
      </c>
      <c r="AT90" s="16" t="s">
        <v>447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125</v>
      </c>
      <c r="BM90" s="16" t="s">
        <v>1468</v>
      </c>
    </row>
    <row r="91" spans="2:65" s="1" customFormat="1" ht="16.5" customHeight="1">
      <c r="B91" s="33"/>
      <c r="C91" s="239" t="s">
        <v>221</v>
      </c>
      <c r="D91" s="239" t="s">
        <v>447</v>
      </c>
      <c r="E91" s="240" t="s">
        <v>1469</v>
      </c>
      <c r="F91" s="241" t="s">
        <v>1470</v>
      </c>
      <c r="G91" s="242" t="s">
        <v>444</v>
      </c>
      <c r="H91" s="243">
        <v>2</v>
      </c>
      <c r="I91" s="244"/>
      <c r="J91" s="245">
        <f t="shared" si="0"/>
        <v>0</v>
      </c>
      <c r="K91" s="241" t="s">
        <v>1</v>
      </c>
      <c r="L91" s="246"/>
      <c r="M91" s="247" t="s">
        <v>1</v>
      </c>
      <c r="N91" s="248" t="s">
        <v>44</v>
      </c>
      <c r="O91" s="59"/>
      <c r="P91" s="182">
        <f t="shared" si="1"/>
        <v>0</v>
      </c>
      <c r="Q91" s="182">
        <v>7.3000000000000001E-3</v>
      </c>
      <c r="R91" s="182">
        <f t="shared" si="2"/>
        <v>1.46E-2</v>
      </c>
      <c r="S91" s="182">
        <v>0</v>
      </c>
      <c r="T91" s="183">
        <f t="shared" si="3"/>
        <v>0</v>
      </c>
      <c r="AR91" s="16" t="s">
        <v>435</v>
      </c>
      <c r="AT91" s="16" t="s">
        <v>447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125</v>
      </c>
      <c r="BM91" s="16" t="s">
        <v>1471</v>
      </c>
    </row>
    <row r="92" spans="2:65" s="1" customFormat="1" ht="16.5" customHeight="1">
      <c r="B92" s="33"/>
      <c r="C92" s="239" t="s">
        <v>229</v>
      </c>
      <c r="D92" s="239" t="s">
        <v>447</v>
      </c>
      <c r="E92" s="240" t="s">
        <v>1472</v>
      </c>
      <c r="F92" s="241" t="s">
        <v>1473</v>
      </c>
      <c r="G92" s="242" t="s">
        <v>444</v>
      </c>
      <c r="H92" s="243">
        <v>2</v>
      </c>
      <c r="I92" s="244"/>
      <c r="J92" s="245">
        <f t="shared" si="0"/>
        <v>0</v>
      </c>
      <c r="K92" s="241" t="s">
        <v>1</v>
      </c>
      <c r="L92" s="246"/>
      <c r="M92" s="247" t="s">
        <v>1</v>
      </c>
      <c r="N92" s="248" t="s">
        <v>44</v>
      </c>
      <c r="O92" s="59"/>
      <c r="P92" s="182">
        <f t="shared" si="1"/>
        <v>0</v>
      </c>
      <c r="Q92" s="182">
        <v>7.3000000000000001E-3</v>
      </c>
      <c r="R92" s="182">
        <f t="shared" si="2"/>
        <v>1.46E-2</v>
      </c>
      <c r="S92" s="182">
        <v>0</v>
      </c>
      <c r="T92" s="183">
        <f t="shared" si="3"/>
        <v>0</v>
      </c>
      <c r="AR92" s="16" t="s">
        <v>435</v>
      </c>
      <c r="AT92" s="16" t="s">
        <v>447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125</v>
      </c>
      <c r="BM92" s="16" t="s">
        <v>1474</v>
      </c>
    </row>
    <row r="93" spans="2:65" s="1" customFormat="1" ht="16.5" customHeight="1">
      <c r="B93" s="33"/>
      <c r="C93" s="239" t="s">
        <v>233</v>
      </c>
      <c r="D93" s="239" t="s">
        <v>447</v>
      </c>
      <c r="E93" s="240" t="s">
        <v>1475</v>
      </c>
      <c r="F93" s="241" t="s">
        <v>1476</v>
      </c>
      <c r="G93" s="242" t="s">
        <v>444</v>
      </c>
      <c r="H93" s="243">
        <v>5</v>
      </c>
      <c r="I93" s="244"/>
      <c r="J93" s="245">
        <f t="shared" si="0"/>
        <v>0</v>
      </c>
      <c r="K93" s="241" t="s">
        <v>1</v>
      </c>
      <c r="L93" s="246"/>
      <c r="M93" s="247" t="s">
        <v>1</v>
      </c>
      <c r="N93" s="248" t="s">
        <v>44</v>
      </c>
      <c r="O93" s="59"/>
      <c r="P93" s="182">
        <f t="shared" si="1"/>
        <v>0</v>
      </c>
      <c r="Q93" s="182">
        <v>7.3000000000000001E-3</v>
      </c>
      <c r="R93" s="182">
        <f t="shared" si="2"/>
        <v>3.6499999999999998E-2</v>
      </c>
      <c r="S93" s="182">
        <v>0</v>
      </c>
      <c r="T93" s="183">
        <f t="shared" si="3"/>
        <v>0</v>
      </c>
      <c r="AR93" s="16" t="s">
        <v>435</v>
      </c>
      <c r="AT93" s="16" t="s">
        <v>447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125</v>
      </c>
      <c r="BM93" s="16" t="s">
        <v>1477</v>
      </c>
    </row>
    <row r="94" spans="2:65" s="1" customFormat="1" ht="16.5" customHeight="1">
      <c r="B94" s="33"/>
      <c r="C94" s="239" t="s">
        <v>237</v>
      </c>
      <c r="D94" s="239" t="s">
        <v>447</v>
      </c>
      <c r="E94" s="240" t="s">
        <v>1478</v>
      </c>
      <c r="F94" s="241" t="s">
        <v>1479</v>
      </c>
      <c r="G94" s="242" t="s">
        <v>444</v>
      </c>
      <c r="H94" s="243">
        <v>5</v>
      </c>
      <c r="I94" s="244"/>
      <c r="J94" s="245">
        <f t="shared" si="0"/>
        <v>0</v>
      </c>
      <c r="K94" s="241" t="s">
        <v>1</v>
      </c>
      <c r="L94" s="246"/>
      <c r="M94" s="247" t="s">
        <v>1</v>
      </c>
      <c r="N94" s="248" t="s">
        <v>44</v>
      </c>
      <c r="O94" s="59"/>
      <c r="P94" s="182">
        <f t="shared" si="1"/>
        <v>0</v>
      </c>
      <c r="Q94" s="182">
        <v>7.3000000000000001E-3</v>
      </c>
      <c r="R94" s="182">
        <f t="shared" si="2"/>
        <v>3.6499999999999998E-2</v>
      </c>
      <c r="S94" s="182">
        <v>0</v>
      </c>
      <c r="T94" s="183">
        <f t="shared" si="3"/>
        <v>0</v>
      </c>
      <c r="AR94" s="16" t="s">
        <v>435</v>
      </c>
      <c r="AT94" s="16" t="s">
        <v>447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125</v>
      </c>
      <c r="BM94" s="16" t="s">
        <v>1480</v>
      </c>
    </row>
    <row r="95" spans="2:65" s="1" customFormat="1" ht="16.5" customHeight="1">
      <c r="B95" s="33"/>
      <c r="C95" s="239" t="s">
        <v>108</v>
      </c>
      <c r="D95" s="239" t="s">
        <v>447</v>
      </c>
      <c r="E95" s="240" t="s">
        <v>1481</v>
      </c>
      <c r="F95" s="241" t="s">
        <v>1482</v>
      </c>
      <c r="G95" s="242" t="s">
        <v>444</v>
      </c>
      <c r="H95" s="243">
        <v>3</v>
      </c>
      <c r="I95" s="244"/>
      <c r="J95" s="245">
        <f t="shared" si="0"/>
        <v>0</v>
      </c>
      <c r="K95" s="241" t="s">
        <v>1</v>
      </c>
      <c r="L95" s="246"/>
      <c r="M95" s="247" t="s">
        <v>1</v>
      </c>
      <c r="N95" s="248" t="s">
        <v>44</v>
      </c>
      <c r="O95" s="59"/>
      <c r="P95" s="182">
        <f t="shared" si="1"/>
        <v>0</v>
      </c>
      <c r="Q95" s="182">
        <v>7.3000000000000001E-3</v>
      </c>
      <c r="R95" s="182">
        <f t="shared" si="2"/>
        <v>2.1899999999999999E-2</v>
      </c>
      <c r="S95" s="182">
        <v>0</v>
      </c>
      <c r="T95" s="183">
        <f t="shared" si="3"/>
        <v>0</v>
      </c>
      <c r="AR95" s="16" t="s">
        <v>435</v>
      </c>
      <c r="AT95" s="16" t="s">
        <v>447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125</v>
      </c>
      <c r="BM95" s="16" t="s">
        <v>1483</v>
      </c>
    </row>
    <row r="96" spans="2:65" s="1" customFormat="1" ht="16.5" customHeight="1">
      <c r="B96" s="33"/>
      <c r="C96" s="239" t="s">
        <v>111</v>
      </c>
      <c r="D96" s="239" t="s">
        <v>447</v>
      </c>
      <c r="E96" s="240" t="s">
        <v>1484</v>
      </c>
      <c r="F96" s="241" t="s">
        <v>1485</v>
      </c>
      <c r="G96" s="242" t="s">
        <v>301</v>
      </c>
      <c r="H96" s="243">
        <v>10</v>
      </c>
      <c r="I96" s="244"/>
      <c r="J96" s="245">
        <f t="shared" si="0"/>
        <v>0</v>
      </c>
      <c r="K96" s="241" t="s">
        <v>1</v>
      </c>
      <c r="L96" s="246"/>
      <c r="M96" s="247" t="s">
        <v>1</v>
      </c>
      <c r="N96" s="248" t="s">
        <v>44</v>
      </c>
      <c r="O96" s="59"/>
      <c r="P96" s="182">
        <f t="shared" si="1"/>
        <v>0</v>
      </c>
      <c r="Q96" s="182">
        <v>7.3000000000000001E-3</v>
      </c>
      <c r="R96" s="182">
        <f t="shared" si="2"/>
        <v>7.2999999999999995E-2</v>
      </c>
      <c r="S96" s="182">
        <v>0</v>
      </c>
      <c r="T96" s="183">
        <f t="shared" si="3"/>
        <v>0</v>
      </c>
      <c r="AR96" s="16" t="s">
        <v>435</v>
      </c>
      <c r="AT96" s="16" t="s">
        <v>447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125</v>
      </c>
      <c r="BM96" s="16" t="s">
        <v>1486</v>
      </c>
    </row>
    <row r="97" spans="2:65" s="1" customFormat="1" ht="16.5" customHeight="1">
      <c r="B97" s="33"/>
      <c r="C97" s="239" t="s">
        <v>114</v>
      </c>
      <c r="D97" s="239" t="s">
        <v>447</v>
      </c>
      <c r="E97" s="240" t="s">
        <v>1487</v>
      </c>
      <c r="F97" s="241" t="s">
        <v>1488</v>
      </c>
      <c r="G97" s="242" t="s">
        <v>301</v>
      </c>
      <c r="H97" s="243">
        <v>3</v>
      </c>
      <c r="I97" s="244"/>
      <c r="J97" s="245">
        <f t="shared" si="0"/>
        <v>0</v>
      </c>
      <c r="K97" s="241" t="s">
        <v>1</v>
      </c>
      <c r="L97" s="246"/>
      <c r="M97" s="247" t="s">
        <v>1</v>
      </c>
      <c r="N97" s="248" t="s">
        <v>44</v>
      </c>
      <c r="O97" s="59"/>
      <c r="P97" s="182">
        <f t="shared" si="1"/>
        <v>0</v>
      </c>
      <c r="Q97" s="182">
        <v>7.3000000000000001E-3</v>
      </c>
      <c r="R97" s="182">
        <f t="shared" si="2"/>
        <v>2.1899999999999999E-2</v>
      </c>
      <c r="S97" s="182">
        <v>0</v>
      </c>
      <c r="T97" s="183">
        <f t="shared" si="3"/>
        <v>0</v>
      </c>
      <c r="AR97" s="16" t="s">
        <v>435</v>
      </c>
      <c r="AT97" s="16" t="s">
        <v>447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125</v>
      </c>
      <c r="BM97" s="16" t="s">
        <v>1489</v>
      </c>
    </row>
    <row r="98" spans="2:65" s="1" customFormat="1" ht="16.5" customHeight="1">
      <c r="B98" s="33"/>
      <c r="C98" s="239" t="s">
        <v>117</v>
      </c>
      <c r="D98" s="239" t="s">
        <v>447</v>
      </c>
      <c r="E98" s="240" t="s">
        <v>1490</v>
      </c>
      <c r="F98" s="241" t="s">
        <v>1491</v>
      </c>
      <c r="G98" s="242" t="s">
        <v>198</v>
      </c>
      <c r="H98" s="243">
        <v>20</v>
      </c>
      <c r="I98" s="244"/>
      <c r="J98" s="245">
        <f t="shared" si="0"/>
        <v>0</v>
      </c>
      <c r="K98" s="241" t="s">
        <v>1</v>
      </c>
      <c r="L98" s="246"/>
      <c r="M98" s="247" t="s">
        <v>1</v>
      </c>
      <c r="N98" s="248" t="s">
        <v>44</v>
      </c>
      <c r="O98" s="59"/>
      <c r="P98" s="182">
        <f t="shared" si="1"/>
        <v>0</v>
      </c>
      <c r="Q98" s="182">
        <v>7.3000000000000001E-3</v>
      </c>
      <c r="R98" s="182">
        <f t="shared" si="2"/>
        <v>0.14599999999999999</v>
      </c>
      <c r="S98" s="182">
        <v>0</v>
      </c>
      <c r="T98" s="183">
        <f t="shared" si="3"/>
        <v>0</v>
      </c>
      <c r="AR98" s="16" t="s">
        <v>435</v>
      </c>
      <c r="AT98" s="16" t="s">
        <v>447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125</v>
      </c>
      <c r="BM98" s="16" t="s">
        <v>1492</v>
      </c>
    </row>
    <row r="99" spans="2:65" s="1" customFormat="1" ht="16.5" customHeight="1">
      <c r="B99" s="33"/>
      <c r="C99" s="239" t="s">
        <v>120</v>
      </c>
      <c r="D99" s="239" t="s">
        <v>447</v>
      </c>
      <c r="E99" s="240" t="s">
        <v>1493</v>
      </c>
      <c r="F99" s="241" t="s">
        <v>1494</v>
      </c>
      <c r="G99" s="242" t="s">
        <v>198</v>
      </c>
      <c r="H99" s="243">
        <v>8</v>
      </c>
      <c r="I99" s="244"/>
      <c r="J99" s="245">
        <f t="shared" si="0"/>
        <v>0</v>
      </c>
      <c r="K99" s="241" t="s">
        <v>1</v>
      </c>
      <c r="L99" s="246"/>
      <c r="M99" s="247" t="s">
        <v>1</v>
      </c>
      <c r="N99" s="248" t="s">
        <v>44</v>
      </c>
      <c r="O99" s="59"/>
      <c r="P99" s="182">
        <f t="shared" si="1"/>
        <v>0</v>
      </c>
      <c r="Q99" s="182">
        <v>7.3000000000000001E-3</v>
      </c>
      <c r="R99" s="182">
        <f t="shared" si="2"/>
        <v>5.8400000000000001E-2</v>
      </c>
      <c r="S99" s="182">
        <v>0</v>
      </c>
      <c r="T99" s="183">
        <f t="shared" si="3"/>
        <v>0</v>
      </c>
      <c r="AR99" s="16" t="s">
        <v>435</v>
      </c>
      <c r="AT99" s="16" t="s">
        <v>447</v>
      </c>
      <c r="AU99" s="16" t="s">
        <v>83</v>
      </c>
      <c r="AY99" s="16" t="s">
        <v>169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81</v>
      </c>
      <c r="BK99" s="184">
        <f t="shared" si="9"/>
        <v>0</v>
      </c>
      <c r="BL99" s="16" t="s">
        <v>125</v>
      </c>
      <c r="BM99" s="16" t="s">
        <v>1495</v>
      </c>
    </row>
    <row r="100" spans="2:65" s="1" customFormat="1" ht="19.5">
      <c r="B100" s="33"/>
      <c r="C100" s="34"/>
      <c r="D100" s="185" t="s">
        <v>187</v>
      </c>
      <c r="E100" s="34"/>
      <c r="F100" s="186" t="s">
        <v>1496</v>
      </c>
      <c r="G100" s="34"/>
      <c r="H100" s="34"/>
      <c r="I100" s="102"/>
      <c r="J100" s="34"/>
      <c r="K100" s="34"/>
      <c r="L100" s="37"/>
      <c r="M100" s="212"/>
      <c r="N100" s="59"/>
      <c r="O100" s="59"/>
      <c r="P100" s="59"/>
      <c r="Q100" s="59"/>
      <c r="R100" s="59"/>
      <c r="S100" s="59"/>
      <c r="T100" s="60"/>
      <c r="AT100" s="16" t="s">
        <v>187</v>
      </c>
      <c r="AU100" s="16" t="s">
        <v>83</v>
      </c>
    </row>
    <row r="101" spans="2:65" s="1" customFormat="1" ht="16.5" customHeight="1">
      <c r="B101" s="33"/>
      <c r="C101" s="239" t="s">
        <v>8</v>
      </c>
      <c r="D101" s="239" t="s">
        <v>447</v>
      </c>
      <c r="E101" s="240" t="s">
        <v>1497</v>
      </c>
      <c r="F101" s="241" t="s">
        <v>1498</v>
      </c>
      <c r="G101" s="242" t="s">
        <v>198</v>
      </c>
      <c r="H101" s="243">
        <v>4</v>
      </c>
      <c r="I101" s="244"/>
      <c r="J101" s="245">
        <f>ROUND(I101*H101,2)</f>
        <v>0</v>
      </c>
      <c r="K101" s="241" t="s">
        <v>1</v>
      </c>
      <c r="L101" s="246"/>
      <c r="M101" s="247" t="s">
        <v>1</v>
      </c>
      <c r="N101" s="248" t="s">
        <v>44</v>
      </c>
      <c r="O101" s="59"/>
      <c r="P101" s="182">
        <f>O101*H101</f>
        <v>0</v>
      </c>
      <c r="Q101" s="182">
        <v>7.3000000000000001E-3</v>
      </c>
      <c r="R101" s="182">
        <f>Q101*H101</f>
        <v>2.92E-2</v>
      </c>
      <c r="S101" s="182">
        <v>0</v>
      </c>
      <c r="T101" s="183">
        <f>S101*H101</f>
        <v>0</v>
      </c>
      <c r="AR101" s="16" t="s">
        <v>435</v>
      </c>
      <c r="AT101" s="16" t="s">
        <v>447</v>
      </c>
      <c r="AU101" s="16" t="s">
        <v>83</v>
      </c>
      <c r="AY101" s="16" t="s">
        <v>169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81</v>
      </c>
      <c r="BK101" s="184">
        <f>ROUND(I101*H101,2)</f>
        <v>0</v>
      </c>
      <c r="BL101" s="16" t="s">
        <v>125</v>
      </c>
      <c r="BM101" s="16" t="s">
        <v>1499</v>
      </c>
    </row>
    <row r="102" spans="2:65" s="1" customFormat="1" ht="19.5">
      <c r="B102" s="33"/>
      <c r="C102" s="34"/>
      <c r="D102" s="185" t="s">
        <v>187</v>
      </c>
      <c r="E102" s="34"/>
      <c r="F102" s="186" t="s">
        <v>1500</v>
      </c>
      <c r="G102" s="34"/>
      <c r="H102" s="34"/>
      <c r="I102" s="102"/>
      <c r="J102" s="34"/>
      <c r="K102" s="34"/>
      <c r="L102" s="37"/>
      <c r="M102" s="212"/>
      <c r="N102" s="59"/>
      <c r="O102" s="59"/>
      <c r="P102" s="59"/>
      <c r="Q102" s="59"/>
      <c r="R102" s="59"/>
      <c r="S102" s="59"/>
      <c r="T102" s="60"/>
      <c r="AT102" s="16" t="s">
        <v>187</v>
      </c>
      <c r="AU102" s="16" t="s">
        <v>83</v>
      </c>
    </row>
    <row r="103" spans="2:65" s="1" customFormat="1" ht="16.5" customHeight="1">
      <c r="B103" s="33"/>
      <c r="C103" s="239" t="s">
        <v>125</v>
      </c>
      <c r="D103" s="239" t="s">
        <v>447</v>
      </c>
      <c r="E103" s="240" t="s">
        <v>1501</v>
      </c>
      <c r="F103" s="241" t="s">
        <v>1502</v>
      </c>
      <c r="G103" s="242" t="s">
        <v>198</v>
      </c>
      <c r="H103" s="243">
        <v>5</v>
      </c>
      <c r="I103" s="244"/>
      <c r="J103" s="245">
        <f>ROUND(I103*H103,2)</f>
        <v>0</v>
      </c>
      <c r="K103" s="241" t="s">
        <v>1</v>
      </c>
      <c r="L103" s="246"/>
      <c r="M103" s="247" t="s">
        <v>1</v>
      </c>
      <c r="N103" s="248" t="s">
        <v>44</v>
      </c>
      <c r="O103" s="59"/>
      <c r="P103" s="182">
        <f>O103*H103</f>
        <v>0</v>
      </c>
      <c r="Q103" s="182">
        <v>7.3000000000000001E-3</v>
      </c>
      <c r="R103" s="182">
        <f>Q103*H103</f>
        <v>3.6499999999999998E-2</v>
      </c>
      <c r="S103" s="182">
        <v>0</v>
      </c>
      <c r="T103" s="183">
        <f>S103*H103</f>
        <v>0</v>
      </c>
      <c r="AR103" s="16" t="s">
        <v>435</v>
      </c>
      <c r="AT103" s="16" t="s">
        <v>447</v>
      </c>
      <c r="AU103" s="16" t="s">
        <v>83</v>
      </c>
      <c r="AY103" s="16" t="s">
        <v>169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81</v>
      </c>
      <c r="BK103" s="184">
        <f>ROUND(I103*H103,2)</f>
        <v>0</v>
      </c>
      <c r="BL103" s="16" t="s">
        <v>125</v>
      </c>
      <c r="BM103" s="16" t="s">
        <v>1503</v>
      </c>
    </row>
    <row r="104" spans="2:65" s="1" customFormat="1" ht="19.5">
      <c r="B104" s="33"/>
      <c r="C104" s="34"/>
      <c r="D104" s="185" t="s">
        <v>187</v>
      </c>
      <c r="E104" s="34"/>
      <c r="F104" s="186" t="s">
        <v>1504</v>
      </c>
      <c r="G104" s="34"/>
      <c r="H104" s="34"/>
      <c r="I104" s="102"/>
      <c r="J104" s="34"/>
      <c r="K104" s="34"/>
      <c r="L104" s="37"/>
      <c r="M104" s="212"/>
      <c r="N104" s="59"/>
      <c r="O104" s="59"/>
      <c r="P104" s="59"/>
      <c r="Q104" s="59"/>
      <c r="R104" s="59"/>
      <c r="S104" s="59"/>
      <c r="T104" s="60"/>
      <c r="AT104" s="16" t="s">
        <v>187</v>
      </c>
      <c r="AU104" s="16" t="s">
        <v>83</v>
      </c>
    </row>
    <row r="105" spans="2:65" s="1" customFormat="1" ht="16.5" customHeight="1">
      <c r="B105" s="33"/>
      <c r="C105" s="173" t="s">
        <v>128</v>
      </c>
      <c r="D105" s="173" t="s">
        <v>172</v>
      </c>
      <c r="E105" s="174" t="s">
        <v>1505</v>
      </c>
      <c r="F105" s="175" t="s">
        <v>1506</v>
      </c>
      <c r="G105" s="176" t="s">
        <v>175</v>
      </c>
      <c r="H105" s="177">
        <v>1</v>
      </c>
      <c r="I105" s="178"/>
      <c r="J105" s="179">
        <f>ROUND(I105*H105,2)</f>
        <v>0</v>
      </c>
      <c r="K105" s="175" t="s">
        <v>1</v>
      </c>
      <c r="L105" s="37"/>
      <c r="M105" s="180" t="s">
        <v>1</v>
      </c>
      <c r="N105" s="181" t="s">
        <v>44</v>
      </c>
      <c r="O105" s="59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AR105" s="16" t="s">
        <v>125</v>
      </c>
      <c r="AT105" s="16" t="s">
        <v>172</v>
      </c>
      <c r="AU105" s="16" t="s">
        <v>83</v>
      </c>
      <c r="AY105" s="16" t="s">
        <v>169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81</v>
      </c>
      <c r="BK105" s="184">
        <f>ROUND(I105*H105,2)</f>
        <v>0</v>
      </c>
      <c r="BL105" s="16" t="s">
        <v>125</v>
      </c>
      <c r="BM105" s="16" t="s">
        <v>1507</v>
      </c>
    </row>
    <row r="106" spans="2:65" s="1" customFormat="1" ht="16.5" customHeight="1">
      <c r="B106" s="33"/>
      <c r="C106" s="239" t="s">
        <v>131</v>
      </c>
      <c r="D106" s="239" t="s">
        <v>447</v>
      </c>
      <c r="E106" s="240" t="s">
        <v>1508</v>
      </c>
      <c r="F106" s="241" t="s">
        <v>1509</v>
      </c>
      <c r="G106" s="242" t="s">
        <v>444</v>
      </c>
      <c r="H106" s="243">
        <v>1</v>
      </c>
      <c r="I106" s="244"/>
      <c r="J106" s="245">
        <f>ROUND(I106*H106,2)</f>
        <v>0</v>
      </c>
      <c r="K106" s="241" t="s">
        <v>1</v>
      </c>
      <c r="L106" s="246"/>
      <c r="M106" s="247" t="s">
        <v>1</v>
      </c>
      <c r="N106" s="248" t="s">
        <v>44</v>
      </c>
      <c r="O106" s="59"/>
      <c r="P106" s="182">
        <f>O106*H106</f>
        <v>0</v>
      </c>
      <c r="Q106" s="182">
        <v>7.3000000000000001E-3</v>
      </c>
      <c r="R106" s="182">
        <f>Q106*H106</f>
        <v>7.3000000000000001E-3</v>
      </c>
      <c r="S106" s="182">
        <v>0</v>
      </c>
      <c r="T106" s="183">
        <f>S106*H106</f>
        <v>0</v>
      </c>
      <c r="AR106" s="16" t="s">
        <v>435</v>
      </c>
      <c r="AT106" s="16" t="s">
        <v>447</v>
      </c>
      <c r="AU106" s="16" t="s">
        <v>83</v>
      </c>
      <c r="AY106" s="16" t="s">
        <v>169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81</v>
      </c>
      <c r="BK106" s="184">
        <f>ROUND(I106*H106,2)</f>
        <v>0</v>
      </c>
      <c r="BL106" s="16" t="s">
        <v>125</v>
      </c>
      <c r="BM106" s="16" t="s">
        <v>1510</v>
      </c>
    </row>
    <row r="107" spans="2:65" s="1" customFormat="1" ht="39">
      <c r="B107" s="33"/>
      <c r="C107" s="34"/>
      <c r="D107" s="185" t="s">
        <v>187</v>
      </c>
      <c r="E107" s="34"/>
      <c r="F107" s="186" t="s">
        <v>1511</v>
      </c>
      <c r="G107" s="34"/>
      <c r="H107" s="34"/>
      <c r="I107" s="102"/>
      <c r="J107" s="34"/>
      <c r="K107" s="34"/>
      <c r="L107" s="37"/>
      <c r="M107" s="212"/>
      <c r="N107" s="59"/>
      <c r="O107" s="59"/>
      <c r="P107" s="59"/>
      <c r="Q107" s="59"/>
      <c r="R107" s="59"/>
      <c r="S107" s="59"/>
      <c r="T107" s="60"/>
      <c r="AT107" s="16" t="s">
        <v>187</v>
      </c>
      <c r="AU107" s="16" t="s">
        <v>83</v>
      </c>
    </row>
    <row r="108" spans="2:65" s="1" customFormat="1" ht="16.5" customHeight="1">
      <c r="B108" s="33"/>
      <c r="C108" s="239" t="s">
        <v>134</v>
      </c>
      <c r="D108" s="239" t="s">
        <v>447</v>
      </c>
      <c r="E108" s="240" t="s">
        <v>1512</v>
      </c>
      <c r="F108" s="241" t="s">
        <v>1513</v>
      </c>
      <c r="G108" s="242" t="s">
        <v>444</v>
      </c>
      <c r="H108" s="243">
        <v>1</v>
      </c>
      <c r="I108" s="244"/>
      <c r="J108" s="245">
        <f>ROUND(I108*H108,2)</f>
        <v>0</v>
      </c>
      <c r="K108" s="241" t="s">
        <v>1</v>
      </c>
      <c r="L108" s="246"/>
      <c r="M108" s="247" t="s">
        <v>1</v>
      </c>
      <c r="N108" s="248" t="s">
        <v>44</v>
      </c>
      <c r="O108" s="59"/>
      <c r="P108" s="182">
        <f>O108*H108</f>
        <v>0</v>
      </c>
      <c r="Q108" s="182">
        <v>7.3000000000000001E-3</v>
      </c>
      <c r="R108" s="182">
        <f>Q108*H108</f>
        <v>7.3000000000000001E-3</v>
      </c>
      <c r="S108" s="182">
        <v>0</v>
      </c>
      <c r="T108" s="183">
        <f>S108*H108</f>
        <v>0</v>
      </c>
      <c r="AR108" s="16" t="s">
        <v>435</v>
      </c>
      <c r="AT108" s="16" t="s">
        <v>447</v>
      </c>
      <c r="AU108" s="16" t="s">
        <v>83</v>
      </c>
      <c r="AY108" s="16" t="s">
        <v>169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81</v>
      </c>
      <c r="BK108" s="184">
        <f>ROUND(I108*H108,2)</f>
        <v>0</v>
      </c>
      <c r="BL108" s="16" t="s">
        <v>125</v>
      </c>
      <c r="BM108" s="16" t="s">
        <v>1514</v>
      </c>
    </row>
    <row r="109" spans="2:65" s="1" customFormat="1" ht="16.5" customHeight="1">
      <c r="B109" s="33"/>
      <c r="C109" s="239" t="s">
        <v>137</v>
      </c>
      <c r="D109" s="239" t="s">
        <v>447</v>
      </c>
      <c r="E109" s="240" t="s">
        <v>1490</v>
      </c>
      <c r="F109" s="241" t="s">
        <v>1491</v>
      </c>
      <c r="G109" s="242" t="s">
        <v>198</v>
      </c>
      <c r="H109" s="243">
        <v>1.3</v>
      </c>
      <c r="I109" s="244"/>
      <c r="J109" s="245">
        <f>ROUND(I109*H109,2)</f>
        <v>0</v>
      </c>
      <c r="K109" s="241" t="s">
        <v>1</v>
      </c>
      <c r="L109" s="246"/>
      <c r="M109" s="247" t="s">
        <v>1</v>
      </c>
      <c r="N109" s="248" t="s">
        <v>44</v>
      </c>
      <c r="O109" s="59"/>
      <c r="P109" s="182">
        <f>O109*H109</f>
        <v>0</v>
      </c>
      <c r="Q109" s="182">
        <v>7.3000000000000001E-3</v>
      </c>
      <c r="R109" s="182">
        <f>Q109*H109</f>
        <v>9.4900000000000002E-3</v>
      </c>
      <c r="S109" s="182">
        <v>0</v>
      </c>
      <c r="T109" s="183">
        <f>S109*H109</f>
        <v>0</v>
      </c>
      <c r="AR109" s="16" t="s">
        <v>435</v>
      </c>
      <c r="AT109" s="16" t="s">
        <v>447</v>
      </c>
      <c r="AU109" s="16" t="s">
        <v>83</v>
      </c>
      <c r="AY109" s="16" t="s">
        <v>169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6" t="s">
        <v>81</v>
      </c>
      <c r="BK109" s="184">
        <f>ROUND(I109*H109,2)</f>
        <v>0</v>
      </c>
      <c r="BL109" s="16" t="s">
        <v>125</v>
      </c>
      <c r="BM109" s="16" t="s">
        <v>1515</v>
      </c>
    </row>
    <row r="110" spans="2:65" s="1" customFormat="1" ht="16.5" customHeight="1">
      <c r="B110" s="33"/>
      <c r="C110" s="239" t="s">
        <v>7</v>
      </c>
      <c r="D110" s="239" t="s">
        <v>447</v>
      </c>
      <c r="E110" s="240" t="s">
        <v>1501</v>
      </c>
      <c r="F110" s="241" t="s">
        <v>1502</v>
      </c>
      <c r="G110" s="242" t="s">
        <v>198</v>
      </c>
      <c r="H110" s="243">
        <v>0.4</v>
      </c>
      <c r="I110" s="244"/>
      <c r="J110" s="245">
        <f>ROUND(I110*H110,2)</f>
        <v>0</v>
      </c>
      <c r="K110" s="241" t="s">
        <v>1</v>
      </c>
      <c r="L110" s="246"/>
      <c r="M110" s="247" t="s">
        <v>1</v>
      </c>
      <c r="N110" s="248" t="s">
        <v>44</v>
      </c>
      <c r="O110" s="59"/>
      <c r="P110" s="182">
        <f>O110*H110</f>
        <v>0</v>
      </c>
      <c r="Q110" s="182">
        <v>7.3000000000000001E-3</v>
      </c>
      <c r="R110" s="182">
        <f>Q110*H110</f>
        <v>2.9200000000000003E-3</v>
      </c>
      <c r="S110" s="182">
        <v>0</v>
      </c>
      <c r="T110" s="183">
        <f>S110*H110</f>
        <v>0</v>
      </c>
      <c r="AR110" s="16" t="s">
        <v>435</v>
      </c>
      <c r="AT110" s="16" t="s">
        <v>447</v>
      </c>
      <c r="AU110" s="16" t="s">
        <v>83</v>
      </c>
      <c r="AY110" s="16" t="s">
        <v>169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6" t="s">
        <v>81</v>
      </c>
      <c r="BK110" s="184">
        <f>ROUND(I110*H110,2)</f>
        <v>0</v>
      </c>
      <c r="BL110" s="16" t="s">
        <v>125</v>
      </c>
      <c r="BM110" s="16" t="s">
        <v>1516</v>
      </c>
    </row>
    <row r="111" spans="2:65" s="1" customFormat="1" ht="19.5">
      <c r="B111" s="33"/>
      <c r="C111" s="34"/>
      <c r="D111" s="185" t="s">
        <v>187</v>
      </c>
      <c r="E111" s="34"/>
      <c r="F111" s="186" t="s">
        <v>1504</v>
      </c>
      <c r="G111" s="34"/>
      <c r="H111" s="34"/>
      <c r="I111" s="102"/>
      <c r="J111" s="34"/>
      <c r="K111" s="34"/>
      <c r="L111" s="37"/>
      <c r="M111" s="212"/>
      <c r="N111" s="59"/>
      <c r="O111" s="59"/>
      <c r="P111" s="59"/>
      <c r="Q111" s="59"/>
      <c r="R111" s="59"/>
      <c r="S111" s="59"/>
      <c r="T111" s="60"/>
      <c r="AT111" s="16" t="s">
        <v>187</v>
      </c>
      <c r="AU111" s="16" t="s">
        <v>83</v>
      </c>
    </row>
    <row r="112" spans="2:65" s="10" customFormat="1" ht="22.9" customHeight="1">
      <c r="B112" s="157"/>
      <c r="C112" s="158"/>
      <c r="D112" s="159" t="s">
        <v>72</v>
      </c>
      <c r="E112" s="171" t="s">
        <v>1517</v>
      </c>
      <c r="F112" s="171" t="s">
        <v>1518</v>
      </c>
      <c r="G112" s="158"/>
      <c r="H112" s="158"/>
      <c r="I112" s="161"/>
      <c r="J112" s="172">
        <f>BK112</f>
        <v>0</v>
      </c>
      <c r="K112" s="158"/>
      <c r="L112" s="163"/>
      <c r="M112" s="164"/>
      <c r="N112" s="165"/>
      <c r="O112" s="165"/>
      <c r="P112" s="166">
        <f>SUM(P113:P121)</f>
        <v>0</v>
      </c>
      <c r="Q112" s="165"/>
      <c r="R112" s="166">
        <f>SUM(R113:R121)</f>
        <v>0</v>
      </c>
      <c r="S112" s="165"/>
      <c r="T112" s="167">
        <f>SUM(T113:T121)</f>
        <v>0</v>
      </c>
      <c r="AR112" s="168" t="s">
        <v>83</v>
      </c>
      <c r="AT112" s="169" t="s">
        <v>72</v>
      </c>
      <c r="AU112" s="169" t="s">
        <v>81</v>
      </c>
      <c r="AY112" s="168" t="s">
        <v>169</v>
      </c>
      <c r="BK112" s="170">
        <f>SUM(BK113:BK121)</f>
        <v>0</v>
      </c>
    </row>
    <row r="113" spans="2:65" s="1" customFormat="1" ht="16.5" customHeight="1">
      <c r="B113" s="33"/>
      <c r="C113" s="173" t="s">
        <v>375</v>
      </c>
      <c r="D113" s="173" t="s">
        <v>172</v>
      </c>
      <c r="E113" s="174" t="s">
        <v>1519</v>
      </c>
      <c r="F113" s="175" t="s">
        <v>1520</v>
      </c>
      <c r="G113" s="176" t="s">
        <v>198</v>
      </c>
      <c r="H113" s="177">
        <v>3</v>
      </c>
      <c r="I113" s="178"/>
      <c r="J113" s="179">
        <f t="shared" ref="J113:J120" si="10">ROUND(I113*H113,2)</f>
        <v>0</v>
      </c>
      <c r="K113" s="175" t="s">
        <v>1</v>
      </c>
      <c r="L113" s="37"/>
      <c r="M113" s="180" t="s">
        <v>1</v>
      </c>
      <c r="N113" s="181" t="s">
        <v>44</v>
      </c>
      <c r="O113" s="59"/>
      <c r="P113" s="182">
        <f t="shared" ref="P113:P120" si="11">O113*H113</f>
        <v>0</v>
      </c>
      <c r="Q113" s="182">
        <v>0</v>
      </c>
      <c r="R113" s="182">
        <f t="shared" ref="R113:R120" si="12">Q113*H113</f>
        <v>0</v>
      </c>
      <c r="S113" s="182">
        <v>0</v>
      </c>
      <c r="T113" s="183">
        <f t="shared" ref="T113:T120" si="13">S113*H113</f>
        <v>0</v>
      </c>
      <c r="AR113" s="16" t="s">
        <v>125</v>
      </c>
      <c r="AT113" s="16" t="s">
        <v>172</v>
      </c>
      <c r="AU113" s="16" t="s">
        <v>83</v>
      </c>
      <c r="AY113" s="16" t="s">
        <v>169</v>
      </c>
      <c r="BE113" s="184">
        <f t="shared" ref="BE113:BE120" si="14">IF(N113="základní",J113,0)</f>
        <v>0</v>
      </c>
      <c r="BF113" s="184">
        <f t="shared" ref="BF113:BF120" si="15">IF(N113="snížená",J113,0)</f>
        <v>0</v>
      </c>
      <c r="BG113" s="184">
        <f t="shared" ref="BG113:BG120" si="16">IF(N113="zákl. přenesená",J113,0)</f>
        <v>0</v>
      </c>
      <c r="BH113" s="184">
        <f t="shared" ref="BH113:BH120" si="17">IF(N113="sníž. přenesená",J113,0)</f>
        <v>0</v>
      </c>
      <c r="BI113" s="184">
        <f t="shared" ref="BI113:BI120" si="18">IF(N113="nulová",J113,0)</f>
        <v>0</v>
      </c>
      <c r="BJ113" s="16" t="s">
        <v>81</v>
      </c>
      <c r="BK113" s="184">
        <f t="shared" ref="BK113:BK120" si="19">ROUND(I113*H113,2)</f>
        <v>0</v>
      </c>
      <c r="BL113" s="16" t="s">
        <v>125</v>
      </c>
      <c r="BM113" s="16" t="s">
        <v>1521</v>
      </c>
    </row>
    <row r="114" spans="2:65" s="1" customFormat="1" ht="16.5" customHeight="1">
      <c r="B114" s="33"/>
      <c r="C114" s="173" t="s">
        <v>379</v>
      </c>
      <c r="D114" s="173" t="s">
        <v>172</v>
      </c>
      <c r="E114" s="174" t="s">
        <v>1522</v>
      </c>
      <c r="F114" s="175" t="s">
        <v>1523</v>
      </c>
      <c r="G114" s="176" t="s">
        <v>175</v>
      </c>
      <c r="H114" s="177">
        <v>1</v>
      </c>
      <c r="I114" s="178"/>
      <c r="J114" s="179">
        <f t="shared" si="10"/>
        <v>0</v>
      </c>
      <c r="K114" s="175" t="s">
        <v>1</v>
      </c>
      <c r="L114" s="37"/>
      <c r="M114" s="180" t="s">
        <v>1</v>
      </c>
      <c r="N114" s="181" t="s">
        <v>44</v>
      </c>
      <c r="O114" s="59"/>
      <c r="P114" s="182">
        <f t="shared" si="11"/>
        <v>0</v>
      </c>
      <c r="Q114" s="182">
        <v>0</v>
      </c>
      <c r="R114" s="182">
        <f t="shared" si="12"/>
        <v>0</v>
      </c>
      <c r="S114" s="182">
        <v>0</v>
      </c>
      <c r="T114" s="183">
        <f t="shared" si="13"/>
        <v>0</v>
      </c>
      <c r="AR114" s="16" t="s">
        <v>125</v>
      </c>
      <c r="AT114" s="16" t="s">
        <v>172</v>
      </c>
      <c r="AU114" s="16" t="s">
        <v>83</v>
      </c>
      <c r="AY114" s="16" t="s">
        <v>169</v>
      </c>
      <c r="BE114" s="184">
        <f t="shared" si="14"/>
        <v>0</v>
      </c>
      <c r="BF114" s="184">
        <f t="shared" si="15"/>
        <v>0</v>
      </c>
      <c r="BG114" s="184">
        <f t="shared" si="16"/>
        <v>0</v>
      </c>
      <c r="BH114" s="184">
        <f t="shared" si="17"/>
        <v>0</v>
      </c>
      <c r="BI114" s="184">
        <f t="shared" si="18"/>
        <v>0</v>
      </c>
      <c r="BJ114" s="16" t="s">
        <v>81</v>
      </c>
      <c r="BK114" s="184">
        <f t="shared" si="19"/>
        <v>0</v>
      </c>
      <c r="BL114" s="16" t="s">
        <v>125</v>
      </c>
      <c r="BM114" s="16" t="s">
        <v>1524</v>
      </c>
    </row>
    <row r="115" spans="2:65" s="1" customFormat="1" ht="16.5" customHeight="1">
      <c r="B115" s="33"/>
      <c r="C115" s="173" t="s">
        <v>383</v>
      </c>
      <c r="D115" s="173" t="s">
        <v>172</v>
      </c>
      <c r="E115" s="174" t="s">
        <v>1525</v>
      </c>
      <c r="F115" s="175" t="s">
        <v>1526</v>
      </c>
      <c r="G115" s="176" t="s">
        <v>175</v>
      </c>
      <c r="H115" s="177">
        <v>1</v>
      </c>
      <c r="I115" s="178"/>
      <c r="J115" s="179">
        <f t="shared" si="10"/>
        <v>0</v>
      </c>
      <c r="K115" s="175" t="s">
        <v>1</v>
      </c>
      <c r="L115" s="37"/>
      <c r="M115" s="180" t="s">
        <v>1</v>
      </c>
      <c r="N115" s="181" t="s">
        <v>44</v>
      </c>
      <c r="O115" s="59"/>
      <c r="P115" s="182">
        <f t="shared" si="11"/>
        <v>0</v>
      </c>
      <c r="Q115" s="182">
        <v>0</v>
      </c>
      <c r="R115" s="182">
        <f t="shared" si="12"/>
        <v>0</v>
      </c>
      <c r="S115" s="182">
        <v>0</v>
      </c>
      <c r="T115" s="183">
        <f t="shared" si="13"/>
        <v>0</v>
      </c>
      <c r="AR115" s="16" t="s">
        <v>125</v>
      </c>
      <c r="AT115" s="16" t="s">
        <v>172</v>
      </c>
      <c r="AU115" s="16" t="s">
        <v>83</v>
      </c>
      <c r="AY115" s="16" t="s">
        <v>169</v>
      </c>
      <c r="BE115" s="184">
        <f t="shared" si="14"/>
        <v>0</v>
      </c>
      <c r="BF115" s="184">
        <f t="shared" si="15"/>
        <v>0</v>
      </c>
      <c r="BG115" s="184">
        <f t="shared" si="16"/>
        <v>0</v>
      </c>
      <c r="BH115" s="184">
        <f t="shared" si="17"/>
        <v>0</v>
      </c>
      <c r="BI115" s="184">
        <f t="shared" si="18"/>
        <v>0</v>
      </c>
      <c r="BJ115" s="16" t="s">
        <v>81</v>
      </c>
      <c r="BK115" s="184">
        <f t="shared" si="19"/>
        <v>0</v>
      </c>
      <c r="BL115" s="16" t="s">
        <v>125</v>
      </c>
      <c r="BM115" s="16" t="s">
        <v>1527</v>
      </c>
    </row>
    <row r="116" spans="2:65" s="1" customFormat="1" ht="16.5" customHeight="1">
      <c r="B116" s="33"/>
      <c r="C116" s="173" t="s">
        <v>400</v>
      </c>
      <c r="D116" s="173" t="s">
        <v>172</v>
      </c>
      <c r="E116" s="174" t="s">
        <v>1528</v>
      </c>
      <c r="F116" s="175" t="s">
        <v>1529</v>
      </c>
      <c r="G116" s="176" t="s">
        <v>175</v>
      </c>
      <c r="H116" s="177">
        <v>1</v>
      </c>
      <c r="I116" s="178"/>
      <c r="J116" s="179">
        <f t="shared" si="10"/>
        <v>0</v>
      </c>
      <c r="K116" s="175" t="s">
        <v>1</v>
      </c>
      <c r="L116" s="37"/>
      <c r="M116" s="180" t="s">
        <v>1</v>
      </c>
      <c r="N116" s="181" t="s">
        <v>44</v>
      </c>
      <c r="O116" s="59"/>
      <c r="P116" s="182">
        <f t="shared" si="11"/>
        <v>0</v>
      </c>
      <c r="Q116" s="182">
        <v>0</v>
      </c>
      <c r="R116" s="182">
        <f t="shared" si="12"/>
        <v>0</v>
      </c>
      <c r="S116" s="182">
        <v>0</v>
      </c>
      <c r="T116" s="183">
        <f t="shared" si="13"/>
        <v>0</v>
      </c>
      <c r="AR116" s="16" t="s">
        <v>125</v>
      </c>
      <c r="AT116" s="16" t="s">
        <v>172</v>
      </c>
      <c r="AU116" s="16" t="s">
        <v>83</v>
      </c>
      <c r="AY116" s="16" t="s">
        <v>169</v>
      </c>
      <c r="BE116" s="184">
        <f t="shared" si="14"/>
        <v>0</v>
      </c>
      <c r="BF116" s="184">
        <f t="shared" si="15"/>
        <v>0</v>
      </c>
      <c r="BG116" s="184">
        <f t="shared" si="16"/>
        <v>0</v>
      </c>
      <c r="BH116" s="184">
        <f t="shared" si="17"/>
        <v>0</v>
      </c>
      <c r="BI116" s="184">
        <f t="shared" si="18"/>
        <v>0</v>
      </c>
      <c r="BJ116" s="16" t="s">
        <v>81</v>
      </c>
      <c r="BK116" s="184">
        <f t="shared" si="19"/>
        <v>0</v>
      </c>
      <c r="BL116" s="16" t="s">
        <v>125</v>
      </c>
      <c r="BM116" s="16" t="s">
        <v>1530</v>
      </c>
    </row>
    <row r="117" spans="2:65" s="1" customFormat="1" ht="16.5" customHeight="1">
      <c r="B117" s="33"/>
      <c r="C117" s="173" t="s">
        <v>407</v>
      </c>
      <c r="D117" s="173" t="s">
        <v>172</v>
      </c>
      <c r="E117" s="174" t="s">
        <v>1531</v>
      </c>
      <c r="F117" s="175" t="s">
        <v>1532</v>
      </c>
      <c r="G117" s="176" t="s">
        <v>175</v>
      </c>
      <c r="H117" s="177">
        <v>1</v>
      </c>
      <c r="I117" s="178"/>
      <c r="J117" s="179">
        <f t="shared" si="10"/>
        <v>0</v>
      </c>
      <c r="K117" s="175" t="s">
        <v>1</v>
      </c>
      <c r="L117" s="37"/>
      <c r="M117" s="180" t="s">
        <v>1</v>
      </c>
      <c r="N117" s="181" t="s">
        <v>44</v>
      </c>
      <c r="O117" s="59"/>
      <c r="P117" s="182">
        <f t="shared" si="11"/>
        <v>0</v>
      </c>
      <c r="Q117" s="182">
        <v>0</v>
      </c>
      <c r="R117" s="182">
        <f t="shared" si="12"/>
        <v>0</v>
      </c>
      <c r="S117" s="182">
        <v>0</v>
      </c>
      <c r="T117" s="183">
        <f t="shared" si="13"/>
        <v>0</v>
      </c>
      <c r="AR117" s="16" t="s">
        <v>125</v>
      </c>
      <c r="AT117" s="16" t="s">
        <v>172</v>
      </c>
      <c r="AU117" s="16" t="s">
        <v>83</v>
      </c>
      <c r="AY117" s="16" t="s">
        <v>169</v>
      </c>
      <c r="BE117" s="184">
        <f t="shared" si="14"/>
        <v>0</v>
      </c>
      <c r="BF117" s="184">
        <f t="shared" si="15"/>
        <v>0</v>
      </c>
      <c r="BG117" s="184">
        <f t="shared" si="16"/>
        <v>0</v>
      </c>
      <c r="BH117" s="184">
        <f t="shared" si="17"/>
        <v>0</v>
      </c>
      <c r="BI117" s="184">
        <f t="shared" si="18"/>
        <v>0</v>
      </c>
      <c r="BJ117" s="16" t="s">
        <v>81</v>
      </c>
      <c r="BK117" s="184">
        <f t="shared" si="19"/>
        <v>0</v>
      </c>
      <c r="BL117" s="16" t="s">
        <v>125</v>
      </c>
      <c r="BM117" s="16" t="s">
        <v>1533</v>
      </c>
    </row>
    <row r="118" spans="2:65" s="1" customFormat="1" ht="16.5" customHeight="1">
      <c r="B118" s="33"/>
      <c r="C118" s="173" t="s">
        <v>413</v>
      </c>
      <c r="D118" s="173" t="s">
        <v>172</v>
      </c>
      <c r="E118" s="174" t="s">
        <v>1534</v>
      </c>
      <c r="F118" s="175" t="s">
        <v>1535</v>
      </c>
      <c r="G118" s="176" t="s">
        <v>175</v>
      </c>
      <c r="H118" s="177">
        <v>1</v>
      </c>
      <c r="I118" s="178"/>
      <c r="J118" s="179">
        <f t="shared" si="10"/>
        <v>0</v>
      </c>
      <c r="K118" s="175" t="s">
        <v>1</v>
      </c>
      <c r="L118" s="37"/>
      <c r="M118" s="180" t="s">
        <v>1</v>
      </c>
      <c r="N118" s="181" t="s">
        <v>44</v>
      </c>
      <c r="O118" s="59"/>
      <c r="P118" s="182">
        <f t="shared" si="11"/>
        <v>0</v>
      </c>
      <c r="Q118" s="182">
        <v>0</v>
      </c>
      <c r="R118" s="182">
        <f t="shared" si="12"/>
        <v>0</v>
      </c>
      <c r="S118" s="182">
        <v>0</v>
      </c>
      <c r="T118" s="183">
        <f t="shared" si="13"/>
        <v>0</v>
      </c>
      <c r="AR118" s="16" t="s">
        <v>125</v>
      </c>
      <c r="AT118" s="16" t="s">
        <v>172</v>
      </c>
      <c r="AU118" s="16" t="s">
        <v>83</v>
      </c>
      <c r="AY118" s="16" t="s">
        <v>169</v>
      </c>
      <c r="BE118" s="184">
        <f t="shared" si="14"/>
        <v>0</v>
      </c>
      <c r="BF118" s="184">
        <f t="shared" si="15"/>
        <v>0</v>
      </c>
      <c r="BG118" s="184">
        <f t="shared" si="16"/>
        <v>0</v>
      </c>
      <c r="BH118" s="184">
        <f t="shared" si="17"/>
        <v>0</v>
      </c>
      <c r="BI118" s="184">
        <f t="shared" si="18"/>
        <v>0</v>
      </c>
      <c r="BJ118" s="16" t="s">
        <v>81</v>
      </c>
      <c r="BK118" s="184">
        <f t="shared" si="19"/>
        <v>0</v>
      </c>
      <c r="BL118" s="16" t="s">
        <v>125</v>
      </c>
      <c r="BM118" s="16" t="s">
        <v>1536</v>
      </c>
    </row>
    <row r="119" spans="2:65" s="1" customFormat="1" ht="16.5" customHeight="1">
      <c r="B119" s="33"/>
      <c r="C119" s="173" t="s">
        <v>418</v>
      </c>
      <c r="D119" s="173" t="s">
        <v>172</v>
      </c>
      <c r="E119" s="174" t="s">
        <v>1338</v>
      </c>
      <c r="F119" s="175" t="s">
        <v>1339</v>
      </c>
      <c r="G119" s="176" t="s">
        <v>175</v>
      </c>
      <c r="H119" s="177">
        <v>1</v>
      </c>
      <c r="I119" s="178"/>
      <c r="J119" s="179">
        <f t="shared" si="10"/>
        <v>0</v>
      </c>
      <c r="K119" s="175" t="s">
        <v>1</v>
      </c>
      <c r="L119" s="37"/>
      <c r="M119" s="180" t="s">
        <v>1</v>
      </c>
      <c r="N119" s="181" t="s">
        <v>44</v>
      </c>
      <c r="O119" s="59"/>
      <c r="P119" s="182">
        <f t="shared" si="11"/>
        <v>0</v>
      </c>
      <c r="Q119" s="182">
        <v>0</v>
      </c>
      <c r="R119" s="182">
        <f t="shared" si="12"/>
        <v>0</v>
      </c>
      <c r="S119" s="182">
        <v>0</v>
      </c>
      <c r="T119" s="183">
        <f t="shared" si="13"/>
        <v>0</v>
      </c>
      <c r="AR119" s="16" t="s">
        <v>125</v>
      </c>
      <c r="AT119" s="16" t="s">
        <v>172</v>
      </c>
      <c r="AU119" s="16" t="s">
        <v>83</v>
      </c>
      <c r="AY119" s="16" t="s">
        <v>169</v>
      </c>
      <c r="BE119" s="184">
        <f t="shared" si="14"/>
        <v>0</v>
      </c>
      <c r="BF119" s="184">
        <f t="shared" si="15"/>
        <v>0</v>
      </c>
      <c r="BG119" s="184">
        <f t="shared" si="16"/>
        <v>0</v>
      </c>
      <c r="BH119" s="184">
        <f t="shared" si="17"/>
        <v>0</v>
      </c>
      <c r="BI119" s="184">
        <f t="shared" si="18"/>
        <v>0</v>
      </c>
      <c r="BJ119" s="16" t="s">
        <v>81</v>
      </c>
      <c r="BK119" s="184">
        <f t="shared" si="19"/>
        <v>0</v>
      </c>
      <c r="BL119" s="16" t="s">
        <v>125</v>
      </c>
      <c r="BM119" s="16" t="s">
        <v>1537</v>
      </c>
    </row>
    <row r="120" spans="2:65" s="1" customFormat="1" ht="16.5" customHeight="1">
      <c r="B120" s="33"/>
      <c r="C120" s="173" t="s">
        <v>423</v>
      </c>
      <c r="D120" s="173" t="s">
        <v>172</v>
      </c>
      <c r="E120" s="174" t="s">
        <v>1341</v>
      </c>
      <c r="F120" s="175" t="s">
        <v>1342</v>
      </c>
      <c r="G120" s="176" t="s">
        <v>175</v>
      </c>
      <c r="H120" s="177">
        <v>1</v>
      </c>
      <c r="I120" s="178"/>
      <c r="J120" s="179">
        <f t="shared" si="10"/>
        <v>0</v>
      </c>
      <c r="K120" s="175" t="s">
        <v>1</v>
      </c>
      <c r="L120" s="37"/>
      <c r="M120" s="180" t="s">
        <v>1</v>
      </c>
      <c r="N120" s="181" t="s">
        <v>44</v>
      </c>
      <c r="O120" s="59"/>
      <c r="P120" s="182">
        <f t="shared" si="11"/>
        <v>0</v>
      </c>
      <c r="Q120" s="182">
        <v>0</v>
      </c>
      <c r="R120" s="182">
        <f t="shared" si="12"/>
        <v>0</v>
      </c>
      <c r="S120" s="182">
        <v>0</v>
      </c>
      <c r="T120" s="183">
        <f t="shared" si="13"/>
        <v>0</v>
      </c>
      <c r="AR120" s="16" t="s">
        <v>125</v>
      </c>
      <c r="AT120" s="16" t="s">
        <v>172</v>
      </c>
      <c r="AU120" s="16" t="s">
        <v>83</v>
      </c>
      <c r="AY120" s="16" t="s">
        <v>169</v>
      </c>
      <c r="BE120" s="184">
        <f t="shared" si="14"/>
        <v>0</v>
      </c>
      <c r="BF120" s="184">
        <f t="shared" si="15"/>
        <v>0</v>
      </c>
      <c r="BG120" s="184">
        <f t="shared" si="16"/>
        <v>0</v>
      </c>
      <c r="BH120" s="184">
        <f t="shared" si="17"/>
        <v>0</v>
      </c>
      <c r="BI120" s="184">
        <f t="shared" si="18"/>
        <v>0</v>
      </c>
      <c r="BJ120" s="16" t="s">
        <v>81</v>
      </c>
      <c r="BK120" s="184">
        <f t="shared" si="19"/>
        <v>0</v>
      </c>
      <c r="BL120" s="16" t="s">
        <v>125</v>
      </c>
      <c r="BM120" s="16" t="s">
        <v>1538</v>
      </c>
    </row>
    <row r="121" spans="2:65" s="1" customFormat="1" ht="29.25">
      <c r="B121" s="33"/>
      <c r="C121" s="34"/>
      <c r="D121" s="185" t="s">
        <v>187</v>
      </c>
      <c r="E121" s="34"/>
      <c r="F121" s="186" t="s">
        <v>1344</v>
      </c>
      <c r="G121" s="34"/>
      <c r="H121" s="34"/>
      <c r="I121" s="102"/>
      <c r="J121" s="34"/>
      <c r="K121" s="34"/>
      <c r="L121" s="37"/>
      <c r="M121" s="187"/>
      <c r="N121" s="188"/>
      <c r="O121" s="188"/>
      <c r="P121" s="188"/>
      <c r="Q121" s="188"/>
      <c r="R121" s="188"/>
      <c r="S121" s="188"/>
      <c r="T121" s="189"/>
      <c r="AT121" s="16" t="s">
        <v>187</v>
      </c>
      <c r="AU121" s="16" t="s">
        <v>83</v>
      </c>
    </row>
    <row r="122" spans="2:65" s="1" customFormat="1" ht="6.95" customHeight="1">
      <c r="B122" s="45"/>
      <c r="C122" s="46"/>
      <c r="D122" s="46"/>
      <c r="E122" s="46"/>
      <c r="F122" s="46"/>
      <c r="G122" s="46"/>
      <c r="H122" s="46"/>
      <c r="I122" s="124"/>
      <c r="J122" s="46"/>
      <c r="K122" s="46"/>
      <c r="L122" s="37"/>
    </row>
  </sheetData>
  <sheetProtection algorithmName="SHA-512" hashValue="kV1itnG8LH9IfSPp/dkEJr46du1yBzmE8fZfgB0blW87vkQqT2OzpXT97aZFJCao2vJE5SFYqxD9dycsGggysw==" saltValue="AiExxLuJLAd9cZiDEEWCryh2V917ep3oCbt3cjeNcMUd7BppasX66Xd77aBPda4RcYpG0XsG1M4iyUdnXQQNNg==" spinCount="100000" sheet="1" objects="1" scenarios="1" formatColumns="0" formatRows="0" autoFilter="0"/>
  <autoFilter ref="C81:K121" xr:uid="{00000000-0009-0000-0000-000006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64"/>
  <sheetViews>
    <sheetView showGridLines="0" view="pageBreakPreview" topLeftCell="A140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101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1539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ROUND(J86,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ROUND((SUM(BE86:BE163)),  2)</f>
        <v>0</v>
      </c>
      <c r="I33" s="113">
        <v>0.21</v>
      </c>
      <c r="J33" s="112">
        <f>ROUND(((SUM(BE86:BE163))*I33),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ROUND((SUM(BF86:BF163)),  2)</f>
        <v>0</v>
      </c>
      <c r="I34" s="113">
        <v>0.15</v>
      </c>
      <c r="J34" s="112">
        <f>ROUND(((SUM(BF86:BF163))*I34),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ROUND((SUM(BG86:BG163)),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ROUND((SUM(BH86:BH163)),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ROUND((SUM(BI86:BI163)),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07 - SO 02 - HASIČSKÁ ZBROJNICE JSHD - ELEKTRO - SILNOPROUD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J86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251</v>
      </c>
      <c r="E60" s="136"/>
      <c r="F60" s="136"/>
      <c r="G60" s="136"/>
      <c r="H60" s="136"/>
      <c r="I60" s="137"/>
      <c r="J60" s="138">
        <f>J87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1540</v>
      </c>
      <c r="E61" s="143"/>
      <c r="F61" s="143"/>
      <c r="G61" s="143"/>
      <c r="H61" s="143"/>
      <c r="I61" s="144"/>
      <c r="J61" s="145">
        <f>J88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1541</v>
      </c>
      <c r="E62" s="143"/>
      <c r="F62" s="143"/>
      <c r="G62" s="143"/>
      <c r="H62" s="143"/>
      <c r="I62" s="144"/>
      <c r="J62" s="145">
        <f>J91</f>
        <v>0</v>
      </c>
      <c r="K62" s="141"/>
      <c r="L62" s="146"/>
    </row>
    <row r="63" spans="2:47" s="8" customFormat="1" ht="19.899999999999999" customHeight="1">
      <c r="B63" s="140"/>
      <c r="C63" s="141"/>
      <c r="D63" s="142" t="s">
        <v>1542</v>
      </c>
      <c r="E63" s="143"/>
      <c r="F63" s="143"/>
      <c r="G63" s="143"/>
      <c r="H63" s="143"/>
      <c r="I63" s="144"/>
      <c r="J63" s="145">
        <f>J111</f>
        <v>0</v>
      </c>
      <c r="K63" s="141"/>
      <c r="L63" s="146"/>
    </row>
    <row r="64" spans="2:47" s="8" customFormat="1" ht="19.899999999999999" customHeight="1">
      <c r="B64" s="140"/>
      <c r="C64" s="141"/>
      <c r="D64" s="142" t="s">
        <v>1543</v>
      </c>
      <c r="E64" s="143"/>
      <c r="F64" s="143"/>
      <c r="G64" s="143"/>
      <c r="H64" s="143"/>
      <c r="I64" s="144"/>
      <c r="J64" s="145">
        <f>J122</f>
        <v>0</v>
      </c>
      <c r="K64" s="141"/>
      <c r="L64" s="146"/>
    </row>
    <row r="65" spans="2:12" s="8" customFormat="1" ht="19.899999999999999" customHeight="1">
      <c r="B65" s="140"/>
      <c r="C65" s="141"/>
      <c r="D65" s="142" t="s">
        <v>1544</v>
      </c>
      <c r="E65" s="143"/>
      <c r="F65" s="143"/>
      <c r="G65" s="143"/>
      <c r="H65" s="143"/>
      <c r="I65" s="144"/>
      <c r="J65" s="145">
        <f>J138</f>
        <v>0</v>
      </c>
      <c r="K65" s="141"/>
      <c r="L65" s="146"/>
    </row>
    <row r="66" spans="2:12" s="8" customFormat="1" ht="19.899999999999999" customHeight="1">
      <c r="B66" s="140"/>
      <c r="C66" s="141"/>
      <c r="D66" s="142" t="s">
        <v>1545</v>
      </c>
      <c r="E66" s="143"/>
      <c r="F66" s="143"/>
      <c r="G66" s="143"/>
      <c r="H66" s="143"/>
      <c r="I66" s="144"/>
      <c r="J66" s="145">
        <f>J158</f>
        <v>0</v>
      </c>
      <c r="K66" s="141"/>
      <c r="L66" s="146"/>
    </row>
    <row r="67" spans="2:12" s="1" customFormat="1" ht="21.75" customHeight="1">
      <c r="B67" s="33"/>
      <c r="C67" s="34"/>
      <c r="D67" s="34"/>
      <c r="E67" s="34"/>
      <c r="F67" s="34"/>
      <c r="G67" s="34"/>
      <c r="H67" s="34"/>
      <c r="I67" s="102"/>
      <c r="J67" s="34"/>
      <c r="K67" s="34"/>
      <c r="L67" s="37"/>
    </row>
    <row r="68" spans="2:12" s="1" customFormat="1" ht="6.95" customHeight="1">
      <c r="B68" s="45"/>
      <c r="C68" s="46"/>
      <c r="D68" s="46"/>
      <c r="E68" s="46"/>
      <c r="F68" s="46"/>
      <c r="G68" s="46"/>
      <c r="H68" s="46"/>
      <c r="I68" s="124"/>
      <c r="J68" s="46"/>
      <c r="K68" s="46"/>
      <c r="L68" s="37"/>
    </row>
    <row r="72" spans="2:12" s="1" customFormat="1" ht="6.95" customHeight="1">
      <c r="B72" s="47"/>
      <c r="C72" s="48"/>
      <c r="D72" s="48"/>
      <c r="E72" s="48"/>
      <c r="F72" s="48"/>
      <c r="G72" s="48"/>
      <c r="H72" s="48"/>
      <c r="I72" s="127"/>
      <c r="J72" s="48"/>
      <c r="K72" s="48"/>
      <c r="L72" s="37"/>
    </row>
    <row r="73" spans="2:12" s="1" customFormat="1" ht="24.95" customHeight="1">
      <c r="B73" s="33"/>
      <c r="C73" s="22" t="s">
        <v>153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6.95" customHeight="1">
      <c r="B74" s="33"/>
      <c r="C74" s="34"/>
      <c r="D74" s="34"/>
      <c r="E74" s="34"/>
      <c r="F74" s="34"/>
      <c r="G74" s="34"/>
      <c r="H74" s="34"/>
      <c r="I74" s="102"/>
      <c r="J74" s="34"/>
      <c r="K74" s="34"/>
      <c r="L74" s="37"/>
    </row>
    <row r="75" spans="2:12" s="1" customFormat="1" ht="12" customHeight="1">
      <c r="B75" s="33"/>
      <c r="C75" s="28" t="s">
        <v>16</v>
      </c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6.5" customHeight="1">
      <c r="B76" s="33"/>
      <c r="C76" s="34"/>
      <c r="D76" s="34"/>
      <c r="E76" s="299" t="str">
        <f>E7</f>
        <v>Hasičská zbrojnice s manipulačním prostorem a moderní zázemí technických služeb obce Líbeznice</v>
      </c>
      <c r="F76" s="300"/>
      <c r="G76" s="300"/>
      <c r="H76" s="300"/>
      <c r="I76" s="102"/>
      <c r="J76" s="34"/>
      <c r="K76" s="34"/>
      <c r="L76" s="37"/>
    </row>
    <row r="77" spans="2:12" s="1" customFormat="1" ht="12" customHeight="1">
      <c r="B77" s="33"/>
      <c r="C77" s="28" t="s">
        <v>143</v>
      </c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6.5" customHeight="1">
      <c r="B78" s="33"/>
      <c r="C78" s="34"/>
      <c r="D78" s="34"/>
      <c r="E78" s="271" t="str">
        <f>E9</f>
        <v>07 - SO 02 - HASIČSKÁ ZBROJNICE JSHD - ELEKTRO - SILNOPROUD</v>
      </c>
      <c r="F78" s="270"/>
      <c r="G78" s="270"/>
      <c r="H78" s="270"/>
      <c r="I78" s="102"/>
      <c r="J78" s="34"/>
      <c r="K78" s="34"/>
      <c r="L78" s="37"/>
    </row>
    <row r="79" spans="2:12" s="1" customFormat="1" ht="6.95" customHeight="1">
      <c r="B79" s="33"/>
      <c r="C79" s="34"/>
      <c r="D79" s="34"/>
      <c r="E79" s="34"/>
      <c r="F79" s="34"/>
      <c r="G79" s="34"/>
      <c r="H79" s="34"/>
      <c r="I79" s="102"/>
      <c r="J79" s="34"/>
      <c r="K79" s="34"/>
      <c r="L79" s="37"/>
    </row>
    <row r="80" spans="2:12" s="1" customFormat="1" ht="12" customHeight="1">
      <c r="B80" s="33"/>
      <c r="C80" s="28" t="s">
        <v>22</v>
      </c>
      <c r="D80" s="34"/>
      <c r="E80" s="34"/>
      <c r="F80" s="26" t="str">
        <f>F12</f>
        <v>k.ú. Líbeznice</v>
      </c>
      <c r="G80" s="34"/>
      <c r="H80" s="34"/>
      <c r="I80" s="103" t="s">
        <v>24</v>
      </c>
      <c r="J80" s="54" t="str">
        <f>IF(J12="","",J12)</f>
        <v>30. 10. 2018</v>
      </c>
      <c r="K80" s="34"/>
      <c r="L80" s="37"/>
    </row>
    <row r="81" spans="2:65" s="1" customFormat="1" ht="6.95" customHeight="1">
      <c r="B81" s="33"/>
      <c r="C81" s="34"/>
      <c r="D81" s="34"/>
      <c r="E81" s="34"/>
      <c r="F81" s="34"/>
      <c r="G81" s="34"/>
      <c r="H81" s="34"/>
      <c r="I81" s="102"/>
      <c r="J81" s="34"/>
      <c r="K81" s="34"/>
      <c r="L81" s="37"/>
    </row>
    <row r="82" spans="2:65" s="1" customFormat="1" ht="13.7" customHeight="1">
      <c r="B82" s="33"/>
      <c r="C82" s="28" t="s">
        <v>26</v>
      </c>
      <c r="D82" s="34"/>
      <c r="E82" s="34"/>
      <c r="F82" s="26" t="str">
        <f>E15</f>
        <v>Obec Líbeznice</v>
      </c>
      <c r="G82" s="34"/>
      <c r="H82" s="34"/>
      <c r="I82" s="103" t="s">
        <v>32</v>
      </c>
      <c r="J82" s="31" t="str">
        <f>E21</f>
        <v>Atelier RENO spol.s.r.o.</v>
      </c>
      <c r="K82" s="34"/>
      <c r="L82" s="37"/>
    </row>
    <row r="83" spans="2:65" s="1" customFormat="1" ht="13.7" customHeight="1">
      <c r="B83" s="33"/>
      <c r="C83" s="28" t="s">
        <v>30</v>
      </c>
      <c r="D83" s="34"/>
      <c r="E83" s="34"/>
      <c r="F83" s="26" t="str">
        <f>IF(E18="","",E18)</f>
        <v>Vyplň údaj</v>
      </c>
      <c r="G83" s="34"/>
      <c r="H83" s="34"/>
      <c r="I83" s="103" t="s">
        <v>35</v>
      </c>
      <c r="J83" s="31" t="str">
        <f>E24</f>
        <v>Vladimír Mrázek</v>
      </c>
      <c r="K83" s="34"/>
      <c r="L83" s="37"/>
    </row>
    <row r="84" spans="2:65" s="1" customFormat="1" ht="10.35" customHeight="1">
      <c r="B84" s="33"/>
      <c r="C84" s="34"/>
      <c r="D84" s="34"/>
      <c r="E84" s="34"/>
      <c r="F84" s="34"/>
      <c r="G84" s="34"/>
      <c r="H84" s="34"/>
      <c r="I84" s="102"/>
      <c r="J84" s="34"/>
      <c r="K84" s="34"/>
      <c r="L84" s="37"/>
    </row>
    <row r="85" spans="2:65" s="9" customFormat="1" ht="29.25" customHeight="1">
      <c r="B85" s="147"/>
      <c r="C85" s="148" t="s">
        <v>154</v>
      </c>
      <c r="D85" s="149" t="s">
        <v>58</v>
      </c>
      <c r="E85" s="149" t="s">
        <v>54</v>
      </c>
      <c r="F85" s="149" t="s">
        <v>55</v>
      </c>
      <c r="G85" s="149" t="s">
        <v>155</v>
      </c>
      <c r="H85" s="149" t="s">
        <v>156</v>
      </c>
      <c r="I85" s="150" t="s">
        <v>157</v>
      </c>
      <c r="J85" s="149" t="s">
        <v>147</v>
      </c>
      <c r="K85" s="151" t="s">
        <v>158</v>
      </c>
      <c r="L85" s="152"/>
      <c r="M85" s="63" t="s">
        <v>1</v>
      </c>
      <c r="N85" s="64" t="s">
        <v>43</v>
      </c>
      <c r="O85" s="64" t="s">
        <v>159</v>
      </c>
      <c r="P85" s="64" t="s">
        <v>160</v>
      </c>
      <c r="Q85" s="64" t="s">
        <v>161</v>
      </c>
      <c r="R85" s="64" t="s">
        <v>162</v>
      </c>
      <c r="S85" s="64" t="s">
        <v>163</v>
      </c>
      <c r="T85" s="65" t="s">
        <v>164</v>
      </c>
    </row>
    <row r="86" spans="2:65" s="1" customFormat="1" ht="22.9" customHeight="1">
      <c r="B86" s="33"/>
      <c r="C86" s="70" t="s">
        <v>165</v>
      </c>
      <c r="D86" s="34"/>
      <c r="E86" s="34"/>
      <c r="F86" s="34"/>
      <c r="G86" s="34"/>
      <c r="H86" s="34"/>
      <c r="I86" s="102"/>
      <c r="J86" s="153">
        <f>BK86</f>
        <v>0</v>
      </c>
      <c r="K86" s="34"/>
      <c r="L86" s="37"/>
      <c r="M86" s="66"/>
      <c r="N86" s="67"/>
      <c r="O86" s="67"/>
      <c r="P86" s="154">
        <f>P87</f>
        <v>0</v>
      </c>
      <c r="Q86" s="67"/>
      <c r="R86" s="154">
        <f>R87</f>
        <v>0.23555999999999999</v>
      </c>
      <c r="S86" s="67"/>
      <c r="T86" s="155">
        <f>T87</f>
        <v>0</v>
      </c>
      <c r="AT86" s="16" t="s">
        <v>72</v>
      </c>
      <c r="AU86" s="16" t="s">
        <v>149</v>
      </c>
      <c r="BK86" s="156">
        <f>BK87</f>
        <v>0</v>
      </c>
    </row>
    <row r="87" spans="2:65" s="10" customFormat="1" ht="25.9" customHeight="1">
      <c r="B87" s="157"/>
      <c r="C87" s="158"/>
      <c r="D87" s="159" t="s">
        <v>72</v>
      </c>
      <c r="E87" s="160" t="s">
        <v>480</v>
      </c>
      <c r="F87" s="160" t="s">
        <v>481</v>
      </c>
      <c r="G87" s="158"/>
      <c r="H87" s="158"/>
      <c r="I87" s="161"/>
      <c r="J87" s="162">
        <f>BK87</f>
        <v>0</v>
      </c>
      <c r="K87" s="158"/>
      <c r="L87" s="163"/>
      <c r="M87" s="164"/>
      <c r="N87" s="165"/>
      <c r="O87" s="165"/>
      <c r="P87" s="166">
        <f>P88+P91+P111+P122+P138+P158</f>
        <v>0</v>
      </c>
      <c r="Q87" s="165"/>
      <c r="R87" s="166">
        <f>R88+R91+R111+R122+R138+R158</f>
        <v>0.23555999999999999</v>
      </c>
      <c r="S87" s="165"/>
      <c r="T87" s="167">
        <f>T88+T91+T111+T122+T138+T158</f>
        <v>0</v>
      </c>
      <c r="AR87" s="168" t="s">
        <v>83</v>
      </c>
      <c r="AT87" s="169" t="s">
        <v>72</v>
      </c>
      <c r="AU87" s="169" t="s">
        <v>73</v>
      </c>
      <c r="AY87" s="168" t="s">
        <v>169</v>
      </c>
      <c r="BK87" s="170">
        <f>BK88+BK91+BK111+BK122+BK138+BK158</f>
        <v>0</v>
      </c>
    </row>
    <row r="88" spans="2:65" s="10" customFormat="1" ht="22.9" customHeight="1">
      <c r="B88" s="157"/>
      <c r="C88" s="158"/>
      <c r="D88" s="159" t="s">
        <v>72</v>
      </c>
      <c r="E88" s="171" t="s">
        <v>1546</v>
      </c>
      <c r="F88" s="171" t="s">
        <v>1547</v>
      </c>
      <c r="G88" s="158"/>
      <c r="H88" s="158"/>
      <c r="I88" s="161"/>
      <c r="J88" s="172">
        <f>BK88</f>
        <v>0</v>
      </c>
      <c r="K88" s="158"/>
      <c r="L88" s="163"/>
      <c r="M88" s="164"/>
      <c r="N88" s="165"/>
      <c r="O88" s="165"/>
      <c r="P88" s="166">
        <f>SUM(P89:P90)</f>
        <v>0</v>
      </c>
      <c r="Q88" s="165"/>
      <c r="R88" s="166">
        <f>SUM(R89:R90)</f>
        <v>0</v>
      </c>
      <c r="S88" s="165"/>
      <c r="T88" s="167">
        <f>SUM(T89:T90)</f>
        <v>0</v>
      </c>
      <c r="AR88" s="168" t="s">
        <v>83</v>
      </c>
      <c r="AT88" s="169" t="s">
        <v>72</v>
      </c>
      <c r="AU88" s="169" t="s">
        <v>81</v>
      </c>
      <c r="AY88" s="168" t="s">
        <v>169</v>
      </c>
      <c r="BK88" s="170">
        <f>SUM(BK89:BK90)</f>
        <v>0</v>
      </c>
    </row>
    <row r="89" spans="2:65" s="1" customFormat="1" ht="16.5" customHeight="1">
      <c r="B89" s="33"/>
      <c r="C89" s="173" t="s">
        <v>81</v>
      </c>
      <c r="D89" s="173" t="s">
        <v>172</v>
      </c>
      <c r="E89" s="174" t="s">
        <v>1548</v>
      </c>
      <c r="F89" s="175" t="s">
        <v>1549</v>
      </c>
      <c r="G89" s="176" t="s">
        <v>175</v>
      </c>
      <c r="H89" s="177">
        <v>1</v>
      </c>
      <c r="I89" s="178"/>
      <c r="J89" s="179">
        <f>ROUND(I89*H89,2)</f>
        <v>0</v>
      </c>
      <c r="K89" s="175" t="s">
        <v>1</v>
      </c>
      <c r="L89" s="37"/>
      <c r="M89" s="180" t="s">
        <v>1</v>
      </c>
      <c r="N89" s="181" t="s">
        <v>44</v>
      </c>
      <c r="O89" s="59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AR89" s="16" t="s">
        <v>125</v>
      </c>
      <c r="AT89" s="16" t="s">
        <v>172</v>
      </c>
      <c r="AU89" s="16" t="s">
        <v>83</v>
      </c>
      <c r="AY89" s="16" t="s">
        <v>169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6" t="s">
        <v>81</v>
      </c>
      <c r="BK89" s="184">
        <f>ROUND(I89*H89,2)</f>
        <v>0</v>
      </c>
      <c r="BL89" s="16" t="s">
        <v>125</v>
      </c>
      <c r="BM89" s="16" t="s">
        <v>1550</v>
      </c>
    </row>
    <row r="90" spans="2:65" s="1" customFormat="1" ht="214.5">
      <c r="B90" s="33"/>
      <c r="C90" s="34"/>
      <c r="D90" s="185" t="s">
        <v>187</v>
      </c>
      <c r="E90" s="34"/>
      <c r="F90" s="186" t="s">
        <v>1551</v>
      </c>
      <c r="G90" s="34"/>
      <c r="H90" s="34"/>
      <c r="I90" s="102"/>
      <c r="J90" s="34"/>
      <c r="K90" s="34"/>
      <c r="L90" s="37"/>
      <c r="M90" s="212"/>
      <c r="N90" s="59"/>
      <c r="O90" s="59"/>
      <c r="P90" s="59"/>
      <c r="Q90" s="59"/>
      <c r="R90" s="59"/>
      <c r="S90" s="59"/>
      <c r="T90" s="60"/>
      <c r="AT90" s="16" t="s">
        <v>187</v>
      </c>
      <c r="AU90" s="16" t="s">
        <v>83</v>
      </c>
    </row>
    <row r="91" spans="2:65" s="10" customFormat="1" ht="22.9" customHeight="1">
      <c r="B91" s="157"/>
      <c r="C91" s="158"/>
      <c r="D91" s="159" t="s">
        <v>72</v>
      </c>
      <c r="E91" s="171" t="s">
        <v>1552</v>
      </c>
      <c r="F91" s="171" t="s">
        <v>1553</v>
      </c>
      <c r="G91" s="158"/>
      <c r="H91" s="158"/>
      <c r="I91" s="161"/>
      <c r="J91" s="172">
        <f>BK91</f>
        <v>0</v>
      </c>
      <c r="K91" s="158"/>
      <c r="L91" s="163"/>
      <c r="M91" s="164"/>
      <c r="N91" s="165"/>
      <c r="O91" s="165"/>
      <c r="P91" s="166">
        <f>SUM(P92:P110)</f>
        <v>0</v>
      </c>
      <c r="Q91" s="165"/>
      <c r="R91" s="166">
        <f>SUM(R92:R110)</f>
        <v>7.5600000000000001E-2</v>
      </c>
      <c r="S91" s="165"/>
      <c r="T91" s="167">
        <f>SUM(T92:T110)</f>
        <v>0</v>
      </c>
      <c r="AR91" s="168" t="s">
        <v>83</v>
      </c>
      <c r="AT91" s="169" t="s">
        <v>72</v>
      </c>
      <c r="AU91" s="169" t="s">
        <v>81</v>
      </c>
      <c r="AY91" s="168" t="s">
        <v>169</v>
      </c>
      <c r="BK91" s="170">
        <f>SUM(BK92:BK110)</f>
        <v>0</v>
      </c>
    </row>
    <row r="92" spans="2:65" s="1" customFormat="1" ht="16.5" customHeight="1">
      <c r="B92" s="33"/>
      <c r="C92" s="173" t="s">
        <v>83</v>
      </c>
      <c r="D92" s="173" t="s">
        <v>172</v>
      </c>
      <c r="E92" s="174" t="s">
        <v>1554</v>
      </c>
      <c r="F92" s="175" t="s">
        <v>1555</v>
      </c>
      <c r="G92" s="176" t="s">
        <v>444</v>
      </c>
      <c r="H92" s="177">
        <v>80</v>
      </c>
      <c r="I92" s="178"/>
      <c r="J92" s="179">
        <f t="shared" ref="J92:J110" si="0">ROUND(I92*H92,2)</f>
        <v>0</v>
      </c>
      <c r="K92" s="175" t="s">
        <v>1</v>
      </c>
      <c r="L92" s="37"/>
      <c r="M92" s="180" t="s">
        <v>1</v>
      </c>
      <c r="N92" s="181" t="s">
        <v>44</v>
      </c>
      <c r="O92" s="59"/>
      <c r="P92" s="182">
        <f t="shared" ref="P92:P110" si="1">O92*H92</f>
        <v>0</v>
      </c>
      <c r="Q92" s="182">
        <v>0</v>
      </c>
      <c r="R92" s="182">
        <f t="shared" ref="R92:R110" si="2">Q92*H92</f>
        <v>0</v>
      </c>
      <c r="S92" s="182">
        <v>0</v>
      </c>
      <c r="T92" s="183">
        <f t="shared" ref="T92:T110" si="3">S92*H92</f>
        <v>0</v>
      </c>
      <c r="AR92" s="16" t="s">
        <v>125</v>
      </c>
      <c r="AT92" s="16" t="s">
        <v>172</v>
      </c>
      <c r="AU92" s="16" t="s">
        <v>83</v>
      </c>
      <c r="AY92" s="16" t="s">
        <v>169</v>
      </c>
      <c r="BE92" s="184">
        <f t="shared" ref="BE92:BE110" si="4">IF(N92="základní",J92,0)</f>
        <v>0</v>
      </c>
      <c r="BF92" s="184">
        <f t="shared" ref="BF92:BF110" si="5">IF(N92="snížená",J92,0)</f>
        <v>0</v>
      </c>
      <c r="BG92" s="184">
        <f t="shared" ref="BG92:BG110" si="6">IF(N92="zákl. přenesená",J92,0)</f>
        <v>0</v>
      </c>
      <c r="BH92" s="184">
        <f t="shared" ref="BH92:BH110" si="7">IF(N92="sníž. přenesená",J92,0)</f>
        <v>0</v>
      </c>
      <c r="BI92" s="184">
        <f t="shared" ref="BI92:BI110" si="8">IF(N92="nulová",J92,0)</f>
        <v>0</v>
      </c>
      <c r="BJ92" s="16" t="s">
        <v>81</v>
      </c>
      <c r="BK92" s="184">
        <f t="shared" ref="BK92:BK110" si="9">ROUND(I92*H92,2)</f>
        <v>0</v>
      </c>
      <c r="BL92" s="16" t="s">
        <v>125</v>
      </c>
      <c r="BM92" s="16" t="s">
        <v>1556</v>
      </c>
    </row>
    <row r="93" spans="2:65" s="1" customFormat="1" ht="16.5" customHeight="1">
      <c r="B93" s="33"/>
      <c r="C93" s="239" t="s">
        <v>184</v>
      </c>
      <c r="D93" s="239" t="s">
        <v>447</v>
      </c>
      <c r="E93" s="240" t="s">
        <v>1557</v>
      </c>
      <c r="F93" s="241" t="s">
        <v>1558</v>
      </c>
      <c r="G93" s="242" t="s">
        <v>444</v>
      </c>
      <c r="H93" s="243">
        <v>35</v>
      </c>
      <c r="I93" s="244"/>
      <c r="J93" s="245">
        <f t="shared" si="0"/>
        <v>0</v>
      </c>
      <c r="K93" s="241" t="s">
        <v>1</v>
      </c>
      <c r="L93" s="246"/>
      <c r="M93" s="247" t="s">
        <v>1</v>
      </c>
      <c r="N93" s="248" t="s">
        <v>44</v>
      </c>
      <c r="O93" s="59"/>
      <c r="P93" s="182">
        <f t="shared" si="1"/>
        <v>0</v>
      </c>
      <c r="Q93" s="182">
        <v>9.0000000000000006E-5</v>
      </c>
      <c r="R93" s="182">
        <f t="shared" si="2"/>
        <v>3.15E-3</v>
      </c>
      <c r="S93" s="182">
        <v>0</v>
      </c>
      <c r="T93" s="183">
        <f t="shared" si="3"/>
        <v>0</v>
      </c>
      <c r="AR93" s="16" t="s">
        <v>435</v>
      </c>
      <c r="AT93" s="16" t="s">
        <v>447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125</v>
      </c>
      <c r="BM93" s="16" t="s">
        <v>1559</v>
      </c>
    </row>
    <row r="94" spans="2:65" s="1" customFormat="1" ht="16.5" customHeight="1">
      <c r="B94" s="33"/>
      <c r="C94" s="239" t="s">
        <v>199</v>
      </c>
      <c r="D94" s="239" t="s">
        <v>447</v>
      </c>
      <c r="E94" s="240" t="s">
        <v>1560</v>
      </c>
      <c r="F94" s="241" t="s">
        <v>1561</v>
      </c>
      <c r="G94" s="242" t="s">
        <v>444</v>
      </c>
      <c r="H94" s="243">
        <v>15</v>
      </c>
      <c r="I94" s="244"/>
      <c r="J94" s="245">
        <f t="shared" si="0"/>
        <v>0</v>
      </c>
      <c r="K94" s="241" t="s">
        <v>1</v>
      </c>
      <c r="L94" s="246"/>
      <c r="M94" s="247" t="s">
        <v>1</v>
      </c>
      <c r="N94" s="248" t="s">
        <v>44</v>
      </c>
      <c r="O94" s="59"/>
      <c r="P94" s="182">
        <f t="shared" si="1"/>
        <v>0</v>
      </c>
      <c r="Q94" s="182">
        <v>9.0000000000000006E-5</v>
      </c>
      <c r="R94" s="182">
        <f t="shared" si="2"/>
        <v>1.3500000000000001E-3</v>
      </c>
      <c r="S94" s="182">
        <v>0</v>
      </c>
      <c r="T94" s="183">
        <f t="shared" si="3"/>
        <v>0</v>
      </c>
      <c r="AR94" s="16" t="s">
        <v>435</v>
      </c>
      <c r="AT94" s="16" t="s">
        <v>447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125</v>
      </c>
      <c r="BM94" s="16" t="s">
        <v>1562</v>
      </c>
    </row>
    <row r="95" spans="2:65" s="1" customFormat="1" ht="16.5" customHeight="1">
      <c r="B95" s="33"/>
      <c r="C95" s="239" t="s">
        <v>168</v>
      </c>
      <c r="D95" s="239" t="s">
        <v>447</v>
      </c>
      <c r="E95" s="240" t="s">
        <v>1563</v>
      </c>
      <c r="F95" s="241" t="s">
        <v>1564</v>
      </c>
      <c r="G95" s="242" t="s">
        <v>444</v>
      </c>
      <c r="H95" s="243">
        <v>10</v>
      </c>
      <c r="I95" s="244"/>
      <c r="J95" s="245">
        <f t="shared" si="0"/>
        <v>0</v>
      </c>
      <c r="K95" s="241" t="s">
        <v>1</v>
      </c>
      <c r="L95" s="246"/>
      <c r="M95" s="247" t="s">
        <v>1</v>
      </c>
      <c r="N95" s="248" t="s">
        <v>44</v>
      </c>
      <c r="O95" s="59"/>
      <c r="P95" s="182">
        <f t="shared" si="1"/>
        <v>0</v>
      </c>
      <c r="Q95" s="182">
        <v>9.0000000000000006E-5</v>
      </c>
      <c r="R95" s="182">
        <f t="shared" si="2"/>
        <v>9.0000000000000008E-4</v>
      </c>
      <c r="S95" s="182">
        <v>0</v>
      </c>
      <c r="T95" s="183">
        <f t="shared" si="3"/>
        <v>0</v>
      </c>
      <c r="AR95" s="16" t="s">
        <v>435</v>
      </c>
      <c r="AT95" s="16" t="s">
        <v>447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125</v>
      </c>
      <c r="BM95" s="16" t="s">
        <v>1565</v>
      </c>
    </row>
    <row r="96" spans="2:65" s="1" customFormat="1" ht="16.5" customHeight="1">
      <c r="B96" s="33"/>
      <c r="C96" s="239" t="s">
        <v>221</v>
      </c>
      <c r="D96" s="239" t="s">
        <v>447</v>
      </c>
      <c r="E96" s="240" t="s">
        <v>1566</v>
      </c>
      <c r="F96" s="241" t="s">
        <v>1567</v>
      </c>
      <c r="G96" s="242" t="s">
        <v>444</v>
      </c>
      <c r="H96" s="243">
        <v>5</v>
      </c>
      <c r="I96" s="244"/>
      <c r="J96" s="245">
        <f t="shared" si="0"/>
        <v>0</v>
      </c>
      <c r="K96" s="241" t="s">
        <v>1</v>
      </c>
      <c r="L96" s="246"/>
      <c r="M96" s="247" t="s">
        <v>1</v>
      </c>
      <c r="N96" s="248" t="s">
        <v>44</v>
      </c>
      <c r="O96" s="59"/>
      <c r="P96" s="182">
        <f t="shared" si="1"/>
        <v>0</v>
      </c>
      <c r="Q96" s="182">
        <v>9.0000000000000006E-5</v>
      </c>
      <c r="R96" s="182">
        <f t="shared" si="2"/>
        <v>4.5000000000000004E-4</v>
      </c>
      <c r="S96" s="182">
        <v>0</v>
      </c>
      <c r="T96" s="183">
        <f t="shared" si="3"/>
        <v>0</v>
      </c>
      <c r="AR96" s="16" t="s">
        <v>435</v>
      </c>
      <c r="AT96" s="16" t="s">
        <v>447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125</v>
      </c>
      <c r="BM96" s="16" t="s">
        <v>1568</v>
      </c>
    </row>
    <row r="97" spans="2:65" s="1" customFormat="1" ht="16.5" customHeight="1">
      <c r="B97" s="33"/>
      <c r="C97" s="239" t="s">
        <v>229</v>
      </c>
      <c r="D97" s="239" t="s">
        <v>447</v>
      </c>
      <c r="E97" s="240" t="s">
        <v>1569</v>
      </c>
      <c r="F97" s="241" t="s">
        <v>1570</v>
      </c>
      <c r="G97" s="242" t="s">
        <v>444</v>
      </c>
      <c r="H97" s="243">
        <v>15</v>
      </c>
      <c r="I97" s="244"/>
      <c r="J97" s="245">
        <f t="shared" si="0"/>
        <v>0</v>
      </c>
      <c r="K97" s="241" t="s">
        <v>1</v>
      </c>
      <c r="L97" s="246"/>
      <c r="M97" s="247" t="s">
        <v>1</v>
      </c>
      <c r="N97" s="248" t="s">
        <v>44</v>
      </c>
      <c r="O97" s="59"/>
      <c r="P97" s="182">
        <f t="shared" si="1"/>
        <v>0</v>
      </c>
      <c r="Q97" s="182">
        <v>9.0000000000000006E-5</v>
      </c>
      <c r="R97" s="182">
        <f t="shared" si="2"/>
        <v>1.3500000000000001E-3</v>
      </c>
      <c r="S97" s="182">
        <v>0</v>
      </c>
      <c r="T97" s="183">
        <f t="shared" si="3"/>
        <v>0</v>
      </c>
      <c r="AR97" s="16" t="s">
        <v>435</v>
      </c>
      <c r="AT97" s="16" t="s">
        <v>447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125</v>
      </c>
      <c r="BM97" s="16" t="s">
        <v>1571</v>
      </c>
    </row>
    <row r="98" spans="2:65" s="1" customFormat="1" ht="16.5" customHeight="1">
      <c r="B98" s="33"/>
      <c r="C98" s="173" t="s">
        <v>233</v>
      </c>
      <c r="D98" s="173" t="s">
        <v>172</v>
      </c>
      <c r="E98" s="174" t="s">
        <v>1572</v>
      </c>
      <c r="F98" s="175" t="s">
        <v>1573</v>
      </c>
      <c r="G98" s="176" t="s">
        <v>444</v>
      </c>
      <c r="H98" s="177">
        <v>1</v>
      </c>
      <c r="I98" s="178"/>
      <c r="J98" s="179">
        <f t="shared" si="0"/>
        <v>0</v>
      </c>
      <c r="K98" s="175" t="s">
        <v>1</v>
      </c>
      <c r="L98" s="37"/>
      <c r="M98" s="180" t="s">
        <v>1</v>
      </c>
      <c r="N98" s="181" t="s">
        <v>44</v>
      </c>
      <c r="O98" s="59"/>
      <c r="P98" s="182">
        <f t="shared" si="1"/>
        <v>0</v>
      </c>
      <c r="Q98" s="182">
        <v>0</v>
      </c>
      <c r="R98" s="182">
        <f t="shared" si="2"/>
        <v>0</v>
      </c>
      <c r="S98" s="182">
        <v>0</v>
      </c>
      <c r="T98" s="183">
        <f t="shared" si="3"/>
        <v>0</v>
      </c>
      <c r="AR98" s="16" t="s">
        <v>125</v>
      </c>
      <c r="AT98" s="16" t="s">
        <v>172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125</v>
      </c>
      <c r="BM98" s="16" t="s">
        <v>1574</v>
      </c>
    </row>
    <row r="99" spans="2:65" s="1" customFormat="1" ht="16.5" customHeight="1">
      <c r="B99" s="33"/>
      <c r="C99" s="239" t="s">
        <v>237</v>
      </c>
      <c r="D99" s="239" t="s">
        <v>447</v>
      </c>
      <c r="E99" s="240" t="s">
        <v>1575</v>
      </c>
      <c r="F99" s="241" t="s">
        <v>1576</v>
      </c>
      <c r="G99" s="242" t="s">
        <v>444</v>
      </c>
      <c r="H99" s="243">
        <v>1</v>
      </c>
      <c r="I99" s="244"/>
      <c r="J99" s="245">
        <f t="shared" si="0"/>
        <v>0</v>
      </c>
      <c r="K99" s="241" t="s">
        <v>1</v>
      </c>
      <c r="L99" s="246"/>
      <c r="M99" s="247" t="s">
        <v>1</v>
      </c>
      <c r="N99" s="248" t="s">
        <v>44</v>
      </c>
      <c r="O99" s="59"/>
      <c r="P99" s="182">
        <f t="shared" si="1"/>
        <v>0</v>
      </c>
      <c r="Q99" s="182">
        <v>0</v>
      </c>
      <c r="R99" s="182">
        <f t="shared" si="2"/>
        <v>0</v>
      </c>
      <c r="S99" s="182">
        <v>0</v>
      </c>
      <c r="T99" s="183">
        <f t="shared" si="3"/>
        <v>0</v>
      </c>
      <c r="AR99" s="16" t="s">
        <v>435</v>
      </c>
      <c r="AT99" s="16" t="s">
        <v>447</v>
      </c>
      <c r="AU99" s="16" t="s">
        <v>83</v>
      </c>
      <c r="AY99" s="16" t="s">
        <v>169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81</v>
      </c>
      <c r="BK99" s="184">
        <f t="shared" si="9"/>
        <v>0</v>
      </c>
      <c r="BL99" s="16" t="s">
        <v>125</v>
      </c>
      <c r="BM99" s="16" t="s">
        <v>1577</v>
      </c>
    </row>
    <row r="100" spans="2:65" s="1" customFormat="1" ht="16.5" customHeight="1">
      <c r="B100" s="33"/>
      <c r="C100" s="173" t="s">
        <v>108</v>
      </c>
      <c r="D100" s="173" t="s">
        <v>172</v>
      </c>
      <c r="E100" s="174" t="s">
        <v>1578</v>
      </c>
      <c r="F100" s="175" t="s">
        <v>1579</v>
      </c>
      <c r="G100" s="176" t="s">
        <v>444</v>
      </c>
      <c r="H100" s="177">
        <v>190</v>
      </c>
      <c r="I100" s="178"/>
      <c r="J100" s="179">
        <f t="shared" si="0"/>
        <v>0</v>
      </c>
      <c r="K100" s="175" t="s">
        <v>1</v>
      </c>
      <c r="L100" s="37"/>
      <c r="M100" s="180" t="s">
        <v>1</v>
      </c>
      <c r="N100" s="181" t="s">
        <v>44</v>
      </c>
      <c r="O100" s="59"/>
      <c r="P100" s="182">
        <f t="shared" si="1"/>
        <v>0</v>
      </c>
      <c r="Q100" s="182">
        <v>0</v>
      </c>
      <c r="R100" s="182">
        <f t="shared" si="2"/>
        <v>0</v>
      </c>
      <c r="S100" s="182">
        <v>0</v>
      </c>
      <c r="T100" s="183">
        <f t="shared" si="3"/>
        <v>0</v>
      </c>
      <c r="AR100" s="16" t="s">
        <v>125</v>
      </c>
      <c r="AT100" s="16" t="s">
        <v>172</v>
      </c>
      <c r="AU100" s="16" t="s">
        <v>83</v>
      </c>
      <c r="AY100" s="16" t="s">
        <v>169</v>
      </c>
      <c r="BE100" s="184">
        <f t="shared" si="4"/>
        <v>0</v>
      </c>
      <c r="BF100" s="184">
        <f t="shared" si="5"/>
        <v>0</v>
      </c>
      <c r="BG100" s="184">
        <f t="shared" si="6"/>
        <v>0</v>
      </c>
      <c r="BH100" s="184">
        <f t="shared" si="7"/>
        <v>0</v>
      </c>
      <c r="BI100" s="184">
        <f t="shared" si="8"/>
        <v>0</v>
      </c>
      <c r="BJ100" s="16" t="s">
        <v>81</v>
      </c>
      <c r="BK100" s="184">
        <f t="shared" si="9"/>
        <v>0</v>
      </c>
      <c r="BL100" s="16" t="s">
        <v>125</v>
      </c>
      <c r="BM100" s="16" t="s">
        <v>1580</v>
      </c>
    </row>
    <row r="101" spans="2:65" s="1" customFormat="1" ht="16.5" customHeight="1">
      <c r="B101" s="33"/>
      <c r="C101" s="239" t="s">
        <v>111</v>
      </c>
      <c r="D101" s="239" t="s">
        <v>447</v>
      </c>
      <c r="E101" s="240" t="s">
        <v>1581</v>
      </c>
      <c r="F101" s="241" t="s">
        <v>1582</v>
      </c>
      <c r="G101" s="242" t="s">
        <v>444</v>
      </c>
      <c r="H101" s="243">
        <v>150</v>
      </c>
      <c r="I101" s="244"/>
      <c r="J101" s="245">
        <f t="shared" si="0"/>
        <v>0</v>
      </c>
      <c r="K101" s="241" t="s">
        <v>1</v>
      </c>
      <c r="L101" s="246"/>
      <c r="M101" s="247" t="s">
        <v>1</v>
      </c>
      <c r="N101" s="248" t="s">
        <v>44</v>
      </c>
      <c r="O101" s="59"/>
      <c r="P101" s="182">
        <f t="shared" si="1"/>
        <v>0</v>
      </c>
      <c r="Q101" s="182">
        <v>0</v>
      </c>
      <c r="R101" s="182">
        <f t="shared" si="2"/>
        <v>0</v>
      </c>
      <c r="S101" s="182">
        <v>0</v>
      </c>
      <c r="T101" s="183">
        <f t="shared" si="3"/>
        <v>0</v>
      </c>
      <c r="AR101" s="16" t="s">
        <v>435</v>
      </c>
      <c r="AT101" s="16" t="s">
        <v>447</v>
      </c>
      <c r="AU101" s="16" t="s">
        <v>83</v>
      </c>
      <c r="AY101" s="16" t="s">
        <v>169</v>
      </c>
      <c r="BE101" s="184">
        <f t="shared" si="4"/>
        <v>0</v>
      </c>
      <c r="BF101" s="184">
        <f t="shared" si="5"/>
        <v>0</v>
      </c>
      <c r="BG101" s="184">
        <f t="shared" si="6"/>
        <v>0</v>
      </c>
      <c r="BH101" s="184">
        <f t="shared" si="7"/>
        <v>0</v>
      </c>
      <c r="BI101" s="184">
        <f t="shared" si="8"/>
        <v>0</v>
      </c>
      <c r="BJ101" s="16" t="s">
        <v>81</v>
      </c>
      <c r="BK101" s="184">
        <f t="shared" si="9"/>
        <v>0</v>
      </c>
      <c r="BL101" s="16" t="s">
        <v>125</v>
      </c>
      <c r="BM101" s="16" t="s">
        <v>1583</v>
      </c>
    </row>
    <row r="102" spans="2:65" s="1" customFormat="1" ht="16.5" customHeight="1">
      <c r="B102" s="33"/>
      <c r="C102" s="239" t="s">
        <v>114</v>
      </c>
      <c r="D102" s="239" t="s">
        <v>447</v>
      </c>
      <c r="E102" s="240" t="s">
        <v>1584</v>
      </c>
      <c r="F102" s="241" t="s">
        <v>1585</v>
      </c>
      <c r="G102" s="242" t="s">
        <v>444</v>
      </c>
      <c r="H102" s="243">
        <v>30</v>
      </c>
      <c r="I102" s="244"/>
      <c r="J102" s="245">
        <f t="shared" si="0"/>
        <v>0</v>
      </c>
      <c r="K102" s="241" t="s">
        <v>1</v>
      </c>
      <c r="L102" s="246"/>
      <c r="M102" s="247" t="s">
        <v>1</v>
      </c>
      <c r="N102" s="248" t="s">
        <v>44</v>
      </c>
      <c r="O102" s="59"/>
      <c r="P102" s="182">
        <f t="shared" si="1"/>
        <v>0</v>
      </c>
      <c r="Q102" s="182">
        <v>0</v>
      </c>
      <c r="R102" s="182">
        <f t="shared" si="2"/>
        <v>0</v>
      </c>
      <c r="S102" s="182">
        <v>0</v>
      </c>
      <c r="T102" s="183">
        <f t="shared" si="3"/>
        <v>0</v>
      </c>
      <c r="AR102" s="16" t="s">
        <v>435</v>
      </c>
      <c r="AT102" s="16" t="s">
        <v>447</v>
      </c>
      <c r="AU102" s="16" t="s">
        <v>83</v>
      </c>
      <c r="AY102" s="16" t="s">
        <v>169</v>
      </c>
      <c r="BE102" s="184">
        <f t="shared" si="4"/>
        <v>0</v>
      </c>
      <c r="BF102" s="184">
        <f t="shared" si="5"/>
        <v>0</v>
      </c>
      <c r="BG102" s="184">
        <f t="shared" si="6"/>
        <v>0</v>
      </c>
      <c r="BH102" s="184">
        <f t="shared" si="7"/>
        <v>0</v>
      </c>
      <c r="BI102" s="184">
        <f t="shared" si="8"/>
        <v>0</v>
      </c>
      <c r="BJ102" s="16" t="s">
        <v>81</v>
      </c>
      <c r="BK102" s="184">
        <f t="shared" si="9"/>
        <v>0</v>
      </c>
      <c r="BL102" s="16" t="s">
        <v>125</v>
      </c>
      <c r="BM102" s="16" t="s">
        <v>1586</v>
      </c>
    </row>
    <row r="103" spans="2:65" s="1" customFormat="1" ht="16.5" customHeight="1">
      <c r="B103" s="33"/>
      <c r="C103" s="239" t="s">
        <v>117</v>
      </c>
      <c r="D103" s="239" t="s">
        <v>447</v>
      </c>
      <c r="E103" s="240" t="s">
        <v>1587</v>
      </c>
      <c r="F103" s="241" t="s">
        <v>1588</v>
      </c>
      <c r="G103" s="242" t="s">
        <v>444</v>
      </c>
      <c r="H103" s="243">
        <v>10</v>
      </c>
      <c r="I103" s="244"/>
      <c r="J103" s="245">
        <f t="shared" si="0"/>
        <v>0</v>
      </c>
      <c r="K103" s="241" t="s">
        <v>1</v>
      </c>
      <c r="L103" s="246"/>
      <c r="M103" s="247" t="s">
        <v>1</v>
      </c>
      <c r="N103" s="248" t="s">
        <v>44</v>
      </c>
      <c r="O103" s="59"/>
      <c r="P103" s="182">
        <f t="shared" si="1"/>
        <v>0</v>
      </c>
      <c r="Q103" s="182">
        <v>0</v>
      </c>
      <c r="R103" s="182">
        <f t="shared" si="2"/>
        <v>0</v>
      </c>
      <c r="S103" s="182">
        <v>0</v>
      </c>
      <c r="T103" s="183">
        <f t="shared" si="3"/>
        <v>0</v>
      </c>
      <c r="AR103" s="16" t="s">
        <v>435</v>
      </c>
      <c r="AT103" s="16" t="s">
        <v>447</v>
      </c>
      <c r="AU103" s="16" t="s">
        <v>83</v>
      </c>
      <c r="AY103" s="16" t="s">
        <v>169</v>
      </c>
      <c r="BE103" s="184">
        <f t="shared" si="4"/>
        <v>0</v>
      </c>
      <c r="BF103" s="184">
        <f t="shared" si="5"/>
        <v>0</v>
      </c>
      <c r="BG103" s="184">
        <f t="shared" si="6"/>
        <v>0</v>
      </c>
      <c r="BH103" s="184">
        <f t="shared" si="7"/>
        <v>0</v>
      </c>
      <c r="BI103" s="184">
        <f t="shared" si="8"/>
        <v>0</v>
      </c>
      <c r="BJ103" s="16" t="s">
        <v>81</v>
      </c>
      <c r="BK103" s="184">
        <f t="shared" si="9"/>
        <v>0</v>
      </c>
      <c r="BL103" s="16" t="s">
        <v>125</v>
      </c>
      <c r="BM103" s="16" t="s">
        <v>1589</v>
      </c>
    </row>
    <row r="104" spans="2:65" s="1" customFormat="1" ht="16.5" customHeight="1">
      <c r="B104" s="33"/>
      <c r="C104" s="173" t="s">
        <v>120</v>
      </c>
      <c r="D104" s="173" t="s">
        <v>172</v>
      </c>
      <c r="E104" s="174" t="s">
        <v>1590</v>
      </c>
      <c r="F104" s="175" t="s">
        <v>1591</v>
      </c>
      <c r="G104" s="176" t="s">
        <v>301</v>
      </c>
      <c r="H104" s="177">
        <v>260</v>
      </c>
      <c r="I104" s="178"/>
      <c r="J104" s="179">
        <f t="shared" si="0"/>
        <v>0</v>
      </c>
      <c r="K104" s="175" t="s">
        <v>1</v>
      </c>
      <c r="L104" s="37"/>
      <c r="M104" s="180" t="s">
        <v>1</v>
      </c>
      <c r="N104" s="181" t="s">
        <v>44</v>
      </c>
      <c r="O104" s="59"/>
      <c r="P104" s="182">
        <f t="shared" si="1"/>
        <v>0</v>
      </c>
      <c r="Q104" s="182">
        <v>0</v>
      </c>
      <c r="R104" s="182">
        <f t="shared" si="2"/>
        <v>0</v>
      </c>
      <c r="S104" s="182">
        <v>0</v>
      </c>
      <c r="T104" s="183">
        <f t="shared" si="3"/>
        <v>0</v>
      </c>
      <c r="AR104" s="16" t="s">
        <v>125</v>
      </c>
      <c r="AT104" s="16" t="s">
        <v>172</v>
      </c>
      <c r="AU104" s="16" t="s">
        <v>83</v>
      </c>
      <c r="AY104" s="16" t="s">
        <v>169</v>
      </c>
      <c r="BE104" s="184">
        <f t="shared" si="4"/>
        <v>0</v>
      </c>
      <c r="BF104" s="184">
        <f t="shared" si="5"/>
        <v>0</v>
      </c>
      <c r="BG104" s="184">
        <f t="shared" si="6"/>
        <v>0</v>
      </c>
      <c r="BH104" s="184">
        <f t="shared" si="7"/>
        <v>0</v>
      </c>
      <c r="BI104" s="184">
        <f t="shared" si="8"/>
        <v>0</v>
      </c>
      <c r="BJ104" s="16" t="s">
        <v>81</v>
      </c>
      <c r="BK104" s="184">
        <f t="shared" si="9"/>
        <v>0</v>
      </c>
      <c r="BL104" s="16" t="s">
        <v>125</v>
      </c>
      <c r="BM104" s="16" t="s">
        <v>1592</v>
      </c>
    </row>
    <row r="105" spans="2:65" s="1" customFormat="1" ht="16.5" customHeight="1">
      <c r="B105" s="33"/>
      <c r="C105" s="239" t="s">
        <v>8</v>
      </c>
      <c r="D105" s="239" t="s">
        <v>447</v>
      </c>
      <c r="E105" s="240" t="s">
        <v>1593</v>
      </c>
      <c r="F105" s="241" t="s">
        <v>1594</v>
      </c>
      <c r="G105" s="242" t="s">
        <v>301</v>
      </c>
      <c r="H105" s="243">
        <v>60</v>
      </c>
      <c r="I105" s="244"/>
      <c r="J105" s="245">
        <f t="shared" si="0"/>
        <v>0</v>
      </c>
      <c r="K105" s="241" t="s">
        <v>1</v>
      </c>
      <c r="L105" s="246"/>
      <c r="M105" s="247" t="s">
        <v>1</v>
      </c>
      <c r="N105" s="248" t="s">
        <v>44</v>
      </c>
      <c r="O105" s="59"/>
      <c r="P105" s="182">
        <f t="shared" si="1"/>
        <v>0</v>
      </c>
      <c r="Q105" s="182">
        <v>1.9000000000000001E-4</v>
      </c>
      <c r="R105" s="182">
        <f t="shared" si="2"/>
        <v>1.14E-2</v>
      </c>
      <c r="S105" s="182">
        <v>0</v>
      </c>
      <c r="T105" s="183">
        <f t="shared" si="3"/>
        <v>0</v>
      </c>
      <c r="AR105" s="16" t="s">
        <v>435</v>
      </c>
      <c r="AT105" s="16" t="s">
        <v>447</v>
      </c>
      <c r="AU105" s="16" t="s">
        <v>83</v>
      </c>
      <c r="AY105" s="16" t="s">
        <v>169</v>
      </c>
      <c r="BE105" s="184">
        <f t="shared" si="4"/>
        <v>0</v>
      </c>
      <c r="BF105" s="184">
        <f t="shared" si="5"/>
        <v>0</v>
      </c>
      <c r="BG105" s="184">
        <f t="shared" si="6"/>
        <v>0</v>
      </c>
      <c r="BH105" s="184">
        <f t="shared" si="7"/>
        <v>0</v>
      </c>
      <c r="BI105" s="184">
        <f t="shared" si="8"/>
        <v>0</v>
      </c>
      <c r="BJ105" s="16" t="s">
        <v>81</v>
      </c>
      <c r="BK105" s="184">
        <f t="shared" si="9"/>
        <v>0</v>
      </c>
      <c r="BL105" s="16" t="s">
        <v>125</v>
      </c>
      <c r="BM105" s="16" t="s">
        <v>1595</v>
      </c>
    </row>
    <row r="106" spans="2:65" s="1" customFormat="1" ht="16.5" customHeight="1">
      <c r="B106" s="33"/>
      <c r="C106" s="239" t="s">
        <v>125</v>
      </c>
      <c r="D106" s="239" t="s">
        <v>447</v>
      </c>
      <c r="E106" s="240" t="s">
        <v>1596</v>
      </c>
      <c r="F106" s="241" t="s">
        <v>1597</v>
      </c>
      <c r="G106" s="242" t="s">
        <v>301</v>
      </c>
      <c r="H106" s="243">
        <v>40</v>
      </c>
      <c r="I106" s="244"/>
      <c r="J106" s="245">
        <f t="shared" si="0"/>
        <v>0</v>
      </c>
      <c r="K106" s="241" t="s">
        <v>1</v>
      </c>
      <c r="L106" s="246"/>
      <c r="M106" s="247" t="s">
        <v>1</v>
      </c>
      <c r="N106" s="248" t="s">
        <v>44</v>
      </c>
      <c r="O106" s="59"/>
      <c r="P106" s="182">
        <f t="shared" si="1"/>
        <v>0</v>
      </c>
      <c r="Q106" s="182">
        <v>1.9000000000000001E-4</v>
      </c>
      <c r="R106" s="182">
        <f t="shared" si="2"/>
        <v>7.6000000000000009E-3</v>
      </c>
      <c r="S106" s="182">
        <v>0</v>
      </c>
      <c r="T106" s="183">
        <f t="shared" si="3"/>
        <v>0</v>
      </c>
      <c r="AR106" s="16" t="s">
        <v>435</v>
      </c>
      <c r="AT106" s="16" t="s">
        <v>447</v>
      </c>
      <c r="AU106" s="16" t="s">
        <v>83</v>
      </c>
      <c r="AY106" s="16" t="s">
        <v>169</v>
      </c>
      <c r="BE106" s="184">
        <f t="shared" si="4"/>
        <v>0</v>
      </c>
      <c r="BF106" s="184">
        <f t="shared" si="5"/>
        <v>0</v>
      </c>
      <c r="BG106" s="184">
        <f t="shared" si="6"/>
        <v>0</v>
      </c>
      <c r="BH106" s="184">
        <f t="shared" si="7"/>
        <v>0</v>
      </c>
      <c r="BI106" s="184">
        <f t="shared" si="8"/>
        <v>0</v>
      </c>
      <c r="BJ106" s="16" t="s">
        <v>81</v>
      </c>
      <c r="BK106" s="184">
        <f t="shared" si="9"/>
        <v>0</v>
      </c>
      <c r="BL106" s="16" t="s">
        <v>125</v>
      </c>
      <c r="BM106" s="16" t="s">
        <v>1598</v>
      </c>
    </row>
    <row r="107" spans="2:65" s="1" customFormat="1" ht="16.5" customHeight="1">
      <c r="B107" s="33"/>
      <c r="C107" s="239" t="s">
        <v>128</v>
      </c>
      <c r="D107" s="239" t="s">
        <v>447</v>
      </c>
      <c r="E107" s="240" t="s">
        <v>1599</v>
      </c>
      <c r="F107" s="241" t="s">
        <v>1600</v>
      </c>
      <c r="G107" s="242" t="s">
        <v>301</v>
      </c>
      <c r="H107" s="243">
        <v>100</v>
      </c>
      <c r="I107" s="244"/>
      <c r="J107" s="245">
        <f t="shared" si="0"/>
        <v>0</v>
      </c>
      <c r="K107" s="241" t="s">
        <v>1</v>
      </c>
      <c r="L107" s="246"/>
      <c r="M107" s="247" t="s">
        <v>1</v>
      </c>
      <c r="N107" s="248" t="s">
        <v>44</v>
      </c>
      <c r="O107" s="59"/>
      <c r="P107" s="182">
        <f t="shared" si="1"/>
        <v>0</v>
      </c>
      <c r="Q107" s="182">
        <v>1.9000000000000001E-4</v>
      </c>
      <c r="R107" s="182">
        <f t="shared" si="2"/>
        <v>1.9E-2</v>
      </c>
      <c r="S107" s="182">
        <v>0</v>
      </c>
      <c r="T107" s="183">
        <f t="shared" si="3"/>
        <v>0</v>
      </c>
      <c r="AR107" s="16" t="s">
        <v>435</v>
      </c>
      <c r="AT107" s="16" t="s">
        <v>447</v>
      </c>
      <c r="AU107" s="16" t="s">
        <v>83</v>
      </c>
      <c r="AY107" s="16" t="s">
        <v>169</v>
      </c>
      <c r="BE107" s="184">
        <f t="shared" si="4"/>
        <v>0</v>
      </c>
      <c r="BF107" s="184">
        <f t="shared" si="5"/>
        <v>0</v>
      </c>
      <c r="BG107" s="184">
        <f t="shared" si="6"/>
        <v>0</v>
      </c>
      <c r="BH107" s="184">
        <f t="shared" si="7"/>
        <v>0</v>
      </c>
      <c r="BI107" s="184">
        <f t="shared" si="8"/>
        <v>0</v>
      </c>
      <c r="BJ107" s="16" t="s">
        <v>81</v>
      </c>
      <c r="BK107" s="184">
        <f t="shared" si="9"/>
        <v>0</v>
      </c>
      <c r="BL107" s="16" t="s">
        <v>125</v>
      </c>
      <c r="BM107" s="16" t="s">
        <v>1601</v>
      </c>
    </row>
    <row r="108" spans="2:65" s="1" customFormat="1" ht="16.5" customHeight="1">
      <c r="B108" s="33"/>
      <c r="C108" s="239" t="s">
        <v>131</v>
      </c>
      <c r="D108" s="239" t="s">
        <v>447</v>
      </c>
      <c r="E108" s="240" t="s">
        <v>1602</v>
      </c>
      <c r="F108" s="241" t="s">
        <v>1603</v>
      </c>
      <c r="G108" s="242" t="s">
        <v>301</v>
      </c>
      <c r="H108" s="243">
        <v>60</v>
      </c>
      <c r="I108" s="244"/>
      <c r="J108" s="245">
        <f t="shared" si="0"/>
        <v>0</v>
      </c>
      <c r="K108" s="241" t="s">
        <v>1</v>
      </c>
      <c r="L108" s="246"/>
      <c r="M108" s="247" t="s">
        <v>1</v>
      </c>
      <c r="N108" s="248" t="s">
        <v>44</v>
      </c>
      <c r="O108" s="59"/>
      <c r="P108" s="182">
        <f t="shared" si="1"/>
        <v>0</v>
      </c>
      <c r="Q108" s="182">
        <v>1.9000000000000001E-4</v>
      </c>
      <c r="R108" s="182">
        <f t="shared" si="2"/>
        <v>1.14E-2</v>
      </c>
      <c r="S108" s="182">
        <v>0</v>
      </c>
      <c r="T108" s="183">
        <f t="shared" si="3"/>
        <v>0</v>
      </c>
      <c r="AR108" s="16" t="s">
        <v>435</v>
      </c>
      <c r="AT108" s="16" t="s">
        <v>447</v>
      </c>
      <c r="AU108" s="16" t="s">
        <v>83</v>
      </c>
      <c r="AY108" s="16" t="s">
        <v>169</v>
      </c>
      <c r="BE108" s="184">
        <f t="shared" si="4"/>
        <v>0</v>
      </c>
      <c r="BF108" s="184">
        <f t="shared" si="5"/>
        <v>0</v>
      </c>
      <c r="BG108" s="184">
        <f t="shared" si="6"/>
        <v>0</v>
      </c>
      <c r="BH108" s="184">
        <f t="shared" si="7"/>
        <v>0</v>
      </c>
      <c r="BI108" s="184">
        <f t="shared" si="8"/>
        <v>0</v>
      </c>
      <c r="BJ108" s="16" t="s">
        <v>81</v>
      </c>
      <c r="BK108" s="184">
        <f t="shared" si="9"/>
        <v>0</v>
      </c>
      <c r="BL108" s="16" t="s">
        <v>125</v>
      </c>
      <c r="BM108" s="16" t="s">
        <v>1604</v>
      </c>
    </row>
    <row r="109" spans="2:65" s="1" customFormat="1" ht="16.5" customHeight="1">
      <c r="B109" s="33"/>
      <c r="C109" s="173" t="s">
        <v>134</v>
      </c>
      <c r="D109" s="173" t="s">
        <v>172</v>
      </c>
      <c r="E109" s="174" t="s">
        <v>1605</v>
      </c>
      <c r="F109" s="175" t="s">
        <v>1606</v>
      </c>
      <c r="G109" s="176" t="s">
        <v>301</v>
      </c>
      <c r="H109" s="177">
        <v>100</v>
      </c>
      <c r="I109" s="178"/>
      <c r="J109" s="179">
        <f t="shared" si="0"/>
        <v>0</v>
      </c>
      <c r="K109" s="175" t="s">
        <v>1</v>
      </c>
      <c r="L109" s="37"/>
      <c r="M109" s="180" t="s">
        <v>1</v>
      </c>
      <c r="N109" s="181" t="s">
        <v>44</v>
      </c>
      <c r="O109" s="59"/>
      <c r="P109" s="182">
        <f t="shared" si="1"/>
        <v>0</v>
      </c>
      <c r="Q109" s="182">
        <v>0</v>
      </c>
      <c r="R109" s="182">
        <f t="shared" si="2"/>
        <v>0</v>
      </c>
      <c r="S109" s="182">
        <v>0</v>
      </c>
      <c r="T109" s="183">
        <f t="shared" si="3"/>
        <v>0</v>
      </c>
      <c r="AR109" s="16" t="s">
        <v>125</v>
      </c>
      <c r="AT109" s="16" t="s">
        <v>172</v>
      </c>
      <c r="AU109" s="16" t="s">
        <v>83</v>
      </c>
      <c r="AY109" s="16" t="s">
        <v>169</v>
      </c>
      <c r="BE109" s="184">
        <f t="shared" si="4"/>
        <v>0</v>
      </c>
      <c r="BF109" s="184">
        <f t="shared" si="5"/>
        <v>0</v>
      </c>
      <c r="BG109" s="184">
        <f t="shared" si="6"/>
        <v>0</v>
      </c>
      <c r="BH109" s="184">
        <f t="shared" si="7"/>
        <v>0</v>
      </c>
      <c r="BI109" s="184">
        <f t="shared" si="8"/>
        <v>0</v>
      </c>
      <c r="BJ109" s="16" t="s">
        <v>81</v>
      </c>
      <c r="BK109" s="184">
        <f t="shared" si="9"/>
        <v>0</v>
      </c>
      <c r="BL109" s="16" t="s">
        <v>125</v>
      </c>
      <c r="BM109" s="16" t="s">
        <v>1607</v>
      </c>
    </row>
    <row r="110" spans="2:65" s="1" customFormat="1" ht="16.5" customHeight="1">
      <c r="B110" s="33"/>
      <c r="C110" s="239" t="s">
        <v>137</v>
      </c>
      <c r="D110" s="239" t="s">
        <v>447</v>
      </c>
      <c r="E110" s="240" t="s">
        <v>1608</v>
      </c>
      <c r="F110" s="241" t="s">
        <v>1609</v>
      </c>
      <c r="G110" s="242" t="s">
        <v>301</v>
      </c>
      <c r="H110" s="243">
        <v>100</v>
      </c>
      <c r="I110" s="244"/>
      <c r="J110" s="245">
        <f t="shared" si="0"/>
        <v>0</v>
      </c>
      <c r="K110" s="241" t="s">
        <v>1</v>
      </c>
      <c r="L110" s="246"/>
      <c r="M110" s="247" t="s">
        <v>1</v>
      </c>
      <c r="N110" s="248" t="s">
        <v>44</v>
      </c>
      <c r="O110" s="59"/>
      <c r="P110" s="182">
        <f t="shared" si="1"/>
        <v>0</v>
      </c>
      <c r="Q110" s="182">
        <v>1.9000000000000001E-4</v>
      </c>
      <c r="R110" s="182">
        <f t="shared" si="2"/>
        <v>1.9E-2</v>
      </c>
      <c r="S110" s="182">
        <v>0</v>
      </c>
      <c r="T110" s="183">
        <f t="shared" si="3"/>
        <v>0</v>
      </c>
      <c r="AR110" s="16" t="s">
        <v>435</v>
      </c>
      <c r="AT110" s="16" t="s">
        <v>447</v>
      </c>
      <c r="AU110" s="16" t="s">
        <v>83</v>
      </c>
      <c r="AY110" s="16" t="s">
        <v>169</v>
      </c>
      <c r="BE110" s="184">
        <f t="shared" si="4"/>
        <v>0</v>
      </c>
      <c r="BF110" s="184">
        <f t="shared" si="5"/>
        <v>0</v>
      </c>
      <c r="BG110" s="184">
        <f t="shared" si="6"/>
        <v>0</v>
      </c>
      <c r="BH110" s="184">
        <f t="shared" si="7"/>
        <v>0</v>
      </c>
      <c r="BI110" s="184">
        <f t="shared" si="8"/>
        <v>0</v>
      </c>
      <c r="BJ110" s="16" t="s">
        <v>81</v>
      </c>
      <c r="BK110" s="184">
        <f t="shared" si="9"/>
        <v>0</v>
      </c>
      <c r="BL110" s="16" t="s">
        <v>125</v>
      </c>
      <c r="BM110" s="16" t="s">
        <v>1610</v>
      </c>
    </row>
    <row r="111" spans="2:65" s="10" customFormat="1" ht="22.9" customHeight="1">
      <c r="B111" s="157"/>
      <c r="C111" s="158"/>
      <c r="D111" s="159" t="s">
        <v>72</v>
      </c>
      <c r="E111" s="171" t="s">
        <v>1611</v>
      </c>
      <c r="F111" s="171" t="s">
        <v>1612</v>
      </c>
      <c r="G111" s="158"/>
      <c r="H111" s="158"/>
      <c r="I111" s="161"/>
      <c r="J111" s="172">
        <f>BK111</f>
        <v>0</v>
      </c>
      <c r="K111" s="158"/>
      <c r="L111" s="163"/>
      <c r="M111" s="164"/>
      <c r="N111" s="165"/>
      <c r="O111" s="165"/>
      <c r="P111" s="166">
        <f>SUM(P112:P121)</f>
        <v>0</v>
      </c>
      <c r="Q111" s="165"/>
      <c r="R111" s="166">
        <f>SUM(R112:R121)</f>
        <v>4.8500000000000008E-2</v>
      </c>
      <c r="S111" s="165"/>
      <c r="T111" s="167">
        <f>SUM(T112:T121)</f>
        <v>0</v>
      </c>
      <c r="AR111" s="168" t="s">
        <v>83</v>
      </c>
      <c r="AT111" s="169" t="s">
        <v>72</v>
      </c>
      <c r="AU111" s="169" t="s">
        <v>81</v>
      </c>
      <c r="AY111" s="168" t="s">
        <v>169</v>
      </c>
      <c r="BK111" s="170">
        <f>SUM(BK112:BK121)</f>
        <v>0</v>
      </c>
    </row>
    <row r="112" spans="2:65" s="1" customFormat="1" ht="16.5" customHeight="1">
      <c r="B112" s="33"/>
      <c r="C112" s="173" t="s">
        <v>7</v>
      </c>
      <c r="D112" s="173" t="s">
        <v>172</v>
      </c>
      <c r="E112" s="174" t="s">
        <v>1613</v>
      </c>
      <c r="F112" s="175" t="s">
        <v>1614</v>
      </c>
      <c r="G112" s="176" t="s">
        <v>301</v>
      </c>
      <c r="H112" s="177">
        <v>860</v>
      </c>
      <c r="I112" s="178"/>
      <c r="J112" s="179">
        <f t="shared" ref="J112:J121" si="10">ROUND(I112*H112,2)</f>
        <v>0</v>
      </c>
      <c r="K112" s="175" t="s">
        <v>1</v>
      </c>
      <c r="L112" s="37"/>
      <c r="M112" s="180" t="s">
        <v>1</v>
      </c>
      <c r="N112" s="181" t="s">
        <v>44</v>
      </c>
      <c r="O112" s="59"/>
      <c r="P112" s="182">
        <f t="shared" ref="P112:P121" si="11">O112*H112</f>
        <v>0</v>
      </c>
      <c r="Q112" s="182">
        <v>0</v>
      </c>
      <c r="R112" s="182">
        <f t="shared" ref="R112:R121" si="12">Q112*H112</f>
        <v>0</v>
      </c>
      <c r="S112" s="182">
        <v>0</v>
      </c>
      <c r="T112" s="183">
        <f t="shared" ref="T112:T121" si="13">S112*H112</f>
        <v>0</v>
      </c>
      <c r="AR112" s="16" t="s">
        <v>125</v>
      </c>
      <c r="AT112" s="16" t="s">
        <v>172</v>
      </c>
      <c r="AU112" s="16" t="s">
        <v>83</v>
      </c>
      <c r="AY112" s="16" t="s">
        <v>169</v>
      </c>
      <c r="BE112" s="184">
        <f t="shared" ref="BE112:BE121" si="14">IF(N112="základní",J112,0)</f>
        <v>0</v>
      </c>
      <c r="BF112" s="184">
        <f t="shared" ref="BF112:BF121" si="15">IF(N112="snížená",J112,0)</f>
        <v>0</v>
      </c>
      <c r="BG112" s="184">
        <f t="shared" ref="BG112:BG121" si="16">IF(N112="zákl. přenesená",J112,0)</f>
        <v>0</v>
      </c>
      <c r="BH112" s="184">
        <f t="shared" ref="BH112:BH121" si="17">IF(N112="sníž. přenesená",J112,0)</f>
        <v>0</v>
      </c>
      <c r="BI112" s="184">
        <f t="shared" ref="BI112:BI121" si="18">IF(N112="nulová",J112,0)</f>
        <v>0</v>
      </c>
      <c r="BJ112" s="16" t="s">
        <v>81</v>
      </c>
      <c r="BK112" s="184">
        <f t="shared" ref="BK112:BK121" si="19">ROUND(I112*H112,2)</f>
        <v>0</v>
      </c>
      <c r="BL112" s="16" t="s">
        <v>125</v>
      </c>
      <c r="BM112" s="16" t="s">
        <v>1615</v>
      </c>
    </row>
    <row r="113" spans="2:65" s="1" customFormat="1" ht="16.5" customHeight="1">
      <c r="B113" s="33"/>
      <c r="C113" s="239" t="s">
        <v>375</v>
      </c>
      <c r="D113" s="239" t="s">
        <v>447</v>
      </c>
      <c r="E113" s="240" t="s">
        <v>1616</v>
      </c>
      <c r="F113" s="241" t="s">
        <v>1617</v>
      </c>
      <c r="G113" s="242" t="s">
        <v>301</v>
      </c>
      <c r="H113" s="243">
        <v>520</v>
      </c>
      <c r="I113" s="244"/>
      <c r="J113" s="245">
        <f t="shared" si="10"/>
        <v>0</v>
      </c>
      <c r="K113" s="241" t="s">
        <v>1</v>
      </c>
      <c r="L113" s="246"/>
      <c r="M113" s="247" t="s">
        <v>1</v>
      </c>
      <c r="N113" s="248" t="s">
        <v>44</v>
      </c>
      <c r="O113" s="59"/>
      <c r="P113" s="182">
        <f t="shared" si="11"/>
        <v>0</v>
      </c>
      <c r="Q113" s="182">
        <v>5.0000000000000002E-5</v>
      </c>
      <c r="R113" s="182">
        <f t="shared" si="12"/>
        <v>2.6000000000000002E-2</v>
      </c>
      <c r="S113" s="182">
        <v>0</v>
      </c>
      <c r="T113" s="183">
        <f t="shared" si="13"/>
        <v>0</v>
      </c>
      <c r="AR113" s="16" t="s">
        <v>435</v>
      </c>
      <c r="AT113" s="16" t="s">
        <v>447</v>
      </c>
      <c r="AU113" s="16" t="s">
        <v>83</v>
      </c>
      <c r="AY113" s="16" t="s">
        <v>169</v>
      </c>
      <c r="BE113" s="184">
        <f t="shared" si="14"/>
        <v>0</v>
      </c>
      <c r="BF113" s="184">
        <f t="shared" si="15"/>
        <v>0</v>
      </c>
      <c r="BG113" s="184">
        <f t="shared" si="16"/>
        <v>0</v>
      </c>
      <c r="BH113" s="184">
        <f t="shared" si="17"/>
        <v>0</v>
      </c>
      <c r="BI113" s="184">
        <f t="shared" si="18"/>
        <v>0</v>
      </c>
      <c r="BJ113" s="16" t="s">
        <v>81</v>
      </c>
      <c r="BK113" s="184">
        <f t="shared" si="19"/>
        <v>0</v>
      </c>
      <c r="BL113" s="16" t="s">
        <v>125</v>
      </c>
      <c r="BM113" s="16" t="s">
        <v>1618</v>
      </c>
    </row>
    <row r="114" spans="2:65" s="1" customFormat="1" ht="16.5" customHeight="1">
      <c r="B114" s="33"/>
      <c r="C114" s="239" t="s">
        <v>379</v>
      </c>
      <c r="D114" s="239" t="s">
        <v>447</v>
      </c>
      <c r="E114" s="240" t="s">
        <v>1619</v>
      </c>
      <c r="F114" s="241" t="s">
        <v>1620</v>
      </c>
      <c r="G114" s="242" t="s">
        <v>301</v>
      </c>
      <c r="H114" s="243">
        <v>170</v>
      </c>
      <c r="I114" s="244"/>
      <c r="J114" s="245">
        <f t="shared" si="10"/>
        <v>0</v>
      </c>
      <c r="K114" s="241" t="s">
        <v>1</v>
      </c>
      <c r="L114" s="246"/>
      <c r="M114" s="247" t="s">
        <v>1</v>
      </c>
      <c r="N114" s="248" t="s">
        <v>44</v>
      </c>
      <c r="O114" s="59"/>
      <c r="P114" s="182">
        <f t="shared" si="11"/>
        <v>0</v>
      </c>
      <c r="Q114" s="182">
        <v>5.0000000000000002E-5</v>
      </c>
      <c r="R114" s="182">
        <f t="shared" si="12"/>
        <v>8.5000000000000006E-3</v>
      </c>
      <c r="S114" s="182">
        <v>0</v>
      </c>
      <c r="T114" s="183">
        <f t="shared" si="13"/>
        <v>0</v>
      </c>
      <c r="AR114" s="16" t="s">
        <v>435</v>
      </c>
      <c r="AT114" s="16" t="s">
        <v>447</v>
      </c>
      <c r="AU114" s="16" t="s">
        <v>83</v>
      </c>
      <c r="AY114" s="16" t="s">
        <v>169</v>
      </c>
      <c r="BE114" s="184">
        <f t="shared" si="14"/>
        <v>0</v>
      </c>
      <c r="BF114" s="184">
        <f t="shared" si="15"/>
        <v>0</v>
      </c>
      <c r="BG114" s="184">
        <f t="shared" si="16"/>
        <v>0</v>
      </c>
      <c r="BH114" s="184">
        <f t="shared" si="17"/>
        <v>0</v>
      </c>
      <c r="BI114" s="184">
        <f t="shared" si="18"/>
        <v>0</v>
      </c>
      <c r="BJ114" s="16" t="s">
        <v>81</v>
      </c>
      <c r="BK114" s="184">
        <f t="shared" si="19"/>
        <v>0</v>
      </c>
      <c r="BL114" s="16" t="s">
        <v>125</v>
      </c>
      <c r="BM114" s="16" t="s">
        <v>1621</v>
      </c>
    </row>
    <row r="115" spans="2:65" s="1" customFormat="1" ht="16.5" customHeight="1">
      <c r="B115" s="33"/>
      <c r="C115" s="239" t="s">
        <v>383</v>
      </c>
      <c r="D115" s="239" t="s">
        <v>447</v>
      </c>
      <c r="E115" s="240" t="s">
        <v>1622</v>
      </c>
      <c r="F115" s="241" t="s">
        <v>1623</v>
      </c>
      <c r="G115" s="242" t="s">
        <v>301</v>
      </c>
      <c r="H115" s="243">
        <v>120</v>
      </c>
      <c r="I115" s="244"/>
      <c r="J115" s="245">
        <f t="shared" si="10"/>
        <v>0</v>
      </c>
      <c r="K115" s="241" t="s">
        <v>1</v>
      </c>
      <c r="L115" s="246"/>
      <c r="M115" s="247" t="s">
        <v>1</v>
      </c>
      <c r="N115" s="248" t="s">
        <v>44</v>
      </c>
      <c r="O115" s="59"/>
      <c r="P115" s="182">
        <f t="shared" si="11"/>
        <v>0</v>
      </c>
      <c r="Q115" s="182">
        <v>5.0000000000000002E-5</v>
      </c>
      <c r="R115" s="182">
        <f t="shared" si="12"/>
        <v>6.0000000000000001E-3</v>
      </c>
      <c r="S115" s="182">
        <v>0</v>
      </c>
      <c r="T115" s="183">
        <f t="shared" si="13"/>
        <v>0</v>
      </c>
      <c r="AR115" s="16" t="s">
        <v>435</v>
      </c>
      <c r="AT115" s="16" t="s">
        <v>447</v>
      </c>
      <c r="AU115" s="16" t="s">
        <v>83</v>
      </c>
      <c r="AY115" s="16" t="s">
        <v>169</v>
      </c>
      <c r="BE115" s="184">
        <f t="shared" si="14"/>
        <v>0</v>
      </c>
      <c r="BF115" s="184">
        <f t="shared" si="15"/>
        <v>0</v>
      </c>
      <c r="BG115" s="184">
        <f t="shared" si="16"/>
        <v>0</v>
      </c>
      <c r="BH115" s="184">
        <f t="shared" si="17"/>
        <v>0</v>
      </c>
      <c r="BI115" s="184">
        <f t="shared" si="18"/>
        <v>0</v>
      </c>
      <c r="BJ115" s="16" t="s">
        <v>81</v>
      </c>
      <c r="BK115" s="184">
        <f t="shared" si="19"/>
        <v>0</v>
      </c>
      <c r="BL115" s="16" t="s">
        <v>125</v>
      </c>
      <c r="BM115" s="16" t="s">
        <v>1624</v>
      </c>
    </row>
    <row r="116" spans="2:65" s="1" customFormat="1" ht="16.5" customHeight="1">
      <c r="B116" s="33"/>
      <c r="C116" s="239" t="s">
        <v>400</v>
      </c>
      <c r="D116" s="239" t="s">
        <v>447</v>
      </c>
      <c r="E116" s="240" t="s">
        <v>1625</v>
      </c>
      <c r="F116" s="241" t="s">
        <v>1626</v>
      </c>
      <c r="G116" s="242" t="s">
        <v>301</v>
      </c>
      <c r="H116" s="243">
        <v>25</v>
      </c>
      <c r="I116" s="244"/>
      <c r="J116" s="245">
        <f t="shared" si="10"/>
        <v>0</v>
      </c>
      <c r="K116" s="241" t="s">
        <v>1</v>
      </c>
      <c r="L116" s="246"/>
      <c r="M116" s="247" t="s">
        <v>1</v>
      </c>
      <c r="N116" s="248" t="s">
        <v>44</v>
      </c>
      <c r="O116" s="59"/>
      <c r="P116" s="182">
        <f t="shared" si="11"/>
        <v>0</v>
      </c>
      <c r="Q116" s="182">
        <v>5.0000000000000002E-5</v>
      </c>
      <c r="R116" s="182">
        <f t="shared" si="12"/>
        <v>1.25E-3</v>
      </c>
      <c r="S116" s="182">
        <v>0</v>
      </c>
      <c r="T116" s="183">
        <f t="shared" si="13"/>
        <v>0</v>
      </c>
      <c r="AR116" s="16" t="s">
        <v>435</v>
      </c>
      <c r="AT116" s="16" t="s">
        <v>447</v>
      </c>
      <c r="AU116" s="16" t="s">
        <v>83</v>
      </c>
      <c r="AY116" s="16" t="s">
        <v>169</v>
      </c>
      <c r="BE116" s="184">
        <f t="shared" si="14"/>
        <v>0</v>
      </c>
      <c r="BF116" s="184">
        <f t="shared" si="15"/>
        <v>0</v>
      </c>
      <c r="BG116" s="184">
        <f t="shared" si="16"/>
        <v>0</v>
      </c>
      <c r="BH116" s="184">
        <f t="shared" si="17"/>
        <v>0</v>
      </c>
      <c r="BI116" s="184">
        <f t="shared" si="18"/>
        <v>0</v>
      </c>
      <c r="BJ116" s="16" t="s">
        <v>81</v>
      </c>
      <c r="BK116" s="184">
        <f t="shared" si="19"/>
        <v>0</v>
      </c>
      <c r="BL116" s="16" t="s">
        <v>125</v>
      </c>
      <c r="BM116" s="16" t="s">
        <v>1627</v>
      </c>
    </row>
    <row r="117" spans="2:65" s="1" customFormat="1" ht="16.5" customHeight="1">
      <c r="B117" s="33"/>
      <c r="C117" s="239" t="s">
        <v>407</v>
      </c>
      <c r="D117" s="239" t="s">
        <v>447</v>
      </c>
      <c r="E117" s="240" t="s">
        <v>1628</v>
      </c>
      <c r="F117" s="241" t="s">
        <v>1629</v>
      </c>
      <c r="G117" s="242" t="s">
        <v>301</v>
      </c>
      <c r="H117" s="243">
        <v>25</v>
      </c>
      <c r="I117" s="244"/>
      <c r="J117" s="245">
        <f t="shared" si="10"/>
        <v>0</v>
      </c>
      <c r="K117" s="241" t="s">
        <v>1</v>
      </c>
      <c r="L117" s="246"/>
      <c r="M117" s="247" t="s">
        <v>1</v>
      </c>
      <c r="N117" s="248" t="s">
        <v>44</v>
      </c>
      <c r="O117" s="59"/>
      <c r="P117" s="182">
        <f t="shared" si="11"/>
        <v>0</v>
      </c>
      <c r="Q117" s="182">
        <v>5.0000000000000002E-5</v>
      </c>
      <c r="R117" s="182">
        <f t="shared" si="12"/>
        <v>1.25E-3</v>
      </c>
      <c r="S117" s="182">
        <v>0</v>
      </c>
      <c r="T117" s="183">
        <f t="shared" si="13"/>
        <v>0</v>
      </c>
      <c r="AR117" s="16" t="s">
        <v>435</v>
      </c>
      <c r="AT117" s="16" t="s">
        <v>447</v>
      </c>
      <c r="AU117" s="16" t="s">
        <v>83</v>
      </c>
      <c r="AY117" s="16" t="s">
        <v>169</v>
      </c>
      <c r="BE117" s="184">
        <f t="shared" si="14"/>
        <v>0</v>
      </c>
      <c r="BF117" s="184">
        <f t="shared" si="15"/>
        <v>0</v>
      </c>
      <c r="BG117" s="184">
        <f t="shared" si="16"/>
        <v>0</v>
      </c>
      <c r="BH117" s="184">
        <f t="shared" si="17"/>
        <v>0</v>
      </c>
      <c r="BI117" s="184">
        <f t="shared" si="18"/>
        <v>0</v>
      </c>
      <c r="BJ117" s="16" t="s">
        <v>81</v>
      </c>
      <c r="BK117" s="184">
        <f t="shared" si="19"/>
        <v>0</v>
      </c>
      <c r="BL117" s="16" t="s">
        <v>125</v>
      </c>
      <c r="BM117" s="16" t="s">
        <v>1630</v>
      </c>
    </row>
    <row r="118" spans="2:65" s="1" customFormat="1" ht="16.5" customHeight="1">
      <c r="B118" s="33"/>
      <c r="C118" s="173" t="s">
        <v>413</v>
      </c>
      <c r="D118" s="173" t="s">
        <v>172</v>
      </c>
      <c r="E118" s="174" t="s">
        <v>1631</v>
      </c>
      <c r="F118" s="175" t="s">
        <v>1632</v>
      </c>
      <c r="G118" s="176" t="s">
        <v>301</v>
      </c>
      <c r="H118" s="177">
        <v>110</v>
      </c>
      <c r="I118" s="178"/>
      <c r="J118" s="179">
        <f t="shared" si="10"/>
        <v>0</v>
      </c>
      <c r="K118" s="175" t="s">
        <v>1</v>
      </c>
      <c r="L118" s="37"/>
      <c r="M118" s="180" t="s">
        <v>1</v>
      </c>
      <c r="N118" s="181" t="s">
        <v>44</v>
      </c>
      <c r="O118" s="59"/>
      <c r="P118" s="182">
        <f t="shared" si="11"/>
        <v>0</v>
      </c>
      <c r="Q118" s="182">
        <v>0</v>
      </c>
      <c r="R118" s="182">
        <f t="shared" si="12"/>
        <v>0</v>
      </c>
      <c r="S118" s="182">
        <v>0</v>
      </c>
      <c r="T118" s="183">
        <f t="shared" si="13"/>
        <v>0</v>
      </c>
      <c r="AR118" s="16" t="s">
        <v>125</v>
      </c>
      <c r="AT118" s="16" t="s">
        <v>172</v>
      </c>
      <c r="AU118" s="16" t="s">
        <v>83</v>
      </c>
      <c r="AY118" s="16" t="s">
        <v>169</v>
      </c>
      <c r="BE118" s="184">
        <f t="shared" si="14"/>
        <v>0</v>
      </c>
      <c r="BF118" s="184">
        <f t="shared" si="15"/>
        <v>0</v>
      </c>
      <c r="BG118" s="184">
        <f t="shared" si="16"/>
        <v>0</v>
      </c>
      <c r="BH118" s="184">
        <f t="shared" si="17"/>
        <v>0</v>
      </c>
      <c r="BI118" s="184">
        <f t="shared" si="18"/>
        <v>0</v>
      </c>
      <c r="BJ118" s="16" t="s">
        <v>81</v>
      </c>
      <c r="BK118" s="184">
        <f t="shared" si="19"/>
        <v>0</v>
      </c>
      <c r="BL118" s="16" t="s">
        <v>125</v>
      </c>
      <c r="BM118" s="16" t="s">
        <v>1633</v>
      </c>
    </row>
    <row r="119" spans="2:65" s="1" customFormat="1" ht="16.5" customHeight="1">
      <c r="B119" s="33"/>
      <c r="C119" s="239" t="s">
        <v>418</v>
      </c>
      <c r="D119" s="239" t="s">
        <v>447</v>
      </c>
      <c r="E119" s="240" t="s">
        <v>1634</v>
      </c>
      <c r="F119" s="241" t="s">
        <v>1635</v>
      </c>
      <c r="G119" s="242" t="s">
        <v>301</v>
      </c>
      <c r="H119" s="243">
        <v>40</v>
      </c>
      <c r="I119" s="244"/>
      <c r="J119" s="245">
        <f t="shared" si="10"/>
        <v>0</v>
      </c>
      <c r="K119" s="241" t="s">
        <v>1</v>
      </c>
      <c r="L119" s="246"/>
      <c r="M119" s="247" t="s">
        <v>1</v>
      </c>
      <c r="N119" s="248" t="s">
        <v>44</v>
      </c>
      <c r="O119" s="59"/>
      <c r="P119" s="182">
        <f t="shared" si="11"/>
        <v>0</v>
      </c>
      <c r="Q119" s="182">
        <v>5.0000000000000002E-5</v>
      </c>
      <c r="R119" s="182">
        <f t="shared" si="12"/>
        <v>2E-3</v>
      </c>
      <c r="S119" s="182">
        <v>0</v>
      </c>
      <c r="T119" s="183">
        <f t="shared" si="13"/>
        <v>0</v>
      </c>
      <c r="AR119" s="16" t="s">
        <v>435</v>
      </c>
      <c r="AT119" s="16" t="s">
        <v>447</v>
      </c>
      <c r="AU119" s="16" t="s">
        <v>83</v>
      </c>
      <c r="AY119" s="16" t="s">
        <v>169</v>
      </c>
      <c r="BE119" s="184">
        <f t="shared" si="14"/>
        <v>0</v>
      </c>
      <c r="BF119" s="184">
        <f t="shared" si="15"/>
        <v>0</v>
      </c>
      <c r="BG119" s="184">
        <f t="shared" si="16"/>
        <v>0</v>
      </c>
      <c r="BH119" s="184">
        <f t="shared" si="17"/>
        <v>0</v>
      </c>
      <c r="BI119" s="184">
        <f t="shared" si="18"/>
        <v>0</v>
      </c>
      <c r="BJ119" s="16" t="s">
        <v>81</v>
      </c>
      <c r="BK119" s="184">
        <f t="shared" si="19"/>
        <v>0</v>
      </c>
      <c r="BL119" s="16" t="s">
        <v>125</v>
      </c>
      <c r="BM119" s="16" t="s">
        <v>1636</v>
      </c>
    </row>
    <row r="120" spans="2:65" s="1" customFormat="1" ht="16.5" customHeight="1">
      <c r="B120" s="33"/>
      <c r="C120" s="239" t="s">
        <v>423</v>
      </c>
      <c r="D120" s="239" t="s">
        <v>447</v>
      </c>
      <c r="E120" s="240" t="s">
        <v>1637</v>
      </c>
      <c r="F120" s="241" t="s">
        <v>1638</v>
      </c>
      <c r="G120" s="242" t="s">
        <v>301</v>
      </c>
      <c r="H120" s="243">
        <v>60</v>
      </c>
      <c r="I120" s="244"/>
      <c r="J120" s="245">
        <f t="shared" si="10"/>
        <v>0</v>
      </c>
      <c r="K120" s="241" t="s">
        <v>1</v>
      </c>
      <c r="L120" s="246"/>
      <c r="M120" s="247" t="s">
        <v>1</v>
      </c>
      <c r="N120" s="248" t="s">
        <v>44</v>
      </c>
      <c r="O120" s="59"/>
      <c r="P120" s="182">
        <f t="shared" si="11"/>
        <v>0</v>
      </c>
      <c r="Q120" s="182">
        <v>5.0000000000000002E-5</v>
      </c>
      <c r="R120" s="182">
        <f t="shared" si="12"/>
        <v>3.0000000000000001E-3</v>
      </c>
      <c r="S120" s="182">
        <v>0</v>
      </c>
      <c r="T120" s="183">
        <f t="shared" si="13"/>
        <v>0</v>
      </c>
      <c r="AR120" s="16" t="s">
        <v>435</v>
      </c>
      <c r="AT120" s="16" t="s">
        <v>447</v>
      </c>
      <c r="AU120" s="16" t="s">
        <v>83</v>
      </c>
      <c r="AY120" s="16" t="s">
        <v>169</v>
      </c>
      <c r="BE120" s="184">
        <f t="shared" si="14"/>
        <v>0</v>
      </c>
      <c r="BF120" s="184">
        <f t="shared" si="15"/>
        <v>0</v>
      </c>
      <c r="BG120" s="184">
        <f t="shared" si="16"/>
        <v>0</v>
      </c>
      <c r="BH120" s="184">
        <f t="shared" si="17"/>
        <v>0</v>
      </c>
      <c r="BI120" s="184">
        <f t="shared" si="18"/>
        <v>0</v>
      </c>
      <c r="BJ120" s="16" t="s">
        <v>81</v>
      </c>
      <c r="BK120" s="184">
        <f t="shared" si="19"/>
        <v>0</v>
      </c>
      <c r="BL120" s="16" t="s">
        <v>125</v>
      </c>
      <c r="BM120" s="16" t="s">
        <v>1639</v>
      </c>
    </row>
    <row r="121" spans="2:65" s="1" customFormat="1" ht="16.5" customHeight="1">
      <c r="B121" s="33"/>
      <c r="C121" s="239" t="s">
        <v>427</v>
      </c>
      <c r="D121" s="239" t="s">
        <v>447</v>
      </c>
      <c r="E121" s="240" t="s">
        <v>1640</v>
      </c>
      <c r="F121" s="241" t="s">
        <v>1641</v>
      </c>
      <c r="G121" s="242" t="s">
        <v>301</v>
      </c>
      <c r="H121" s="243">
        <v>10</v>
      </c>
      <c r="I121" s="244"/>
      <c r="J121" s="245">
        <f t="shared" si="10"/>
        <v>0</v>
      </c>
      <c r="K121" s="241" t="s">
        <v>1</v>
      </c>
      <c r="L121" s="246"/>
      <c r="M121" s="247" t="s">
        <v>1</v>
      </c>
      <c r="N121" s="248" t="s">
        <v>44</v>
      </c>
      <c r="O121" s="59"/>
      <c r="P121" s="182">
        <f t="shared" si="11"/>
        <v>0</v>
      </c>
      <c r="Q121" s="182">
        <v>5.0000000000000002E-5</v>
      </c>
      <c r="R121" s="182">
        <f t="shared" si="12"/>
        <v>5.0000000000000001E-4</v>
      </c>
      <c r="S121" s="182">
        <v>0</v>
      </c>
      <c r="T121" s="183">
        <f t="shared" si="13"/>
        <v>0</v>
      </c>
      <c r="AR121" s="16" t="s">
        <v>435</v>
      </c>
      <c r="AT121" s="16" t="s">
        <v>447</v>
      </c>
      <c r="AU121" s="16" t="s">
        <v>83</v>
      </c>
      <c r="AY121" s="16" t="s">
        <v>169</v>
      </c>
      <c r="BE121" s="184">
        <f t="shared" si="14"/>
        <v>0</v>
      </c>
      <c r="BF121" s="184">
        <f t="shared" si="15"/>
        <v>0</v>
      </c>
      <c r="BG121" s="184">
        <f t="shared" si="16"/>
        <v>0</v>
      </c>
      <c r="BH121" s="184">
        <f t="shared" si="17"/>
        <v>0</v>
      </c>
      <c r="BI121" s="184">
        <f t="shared" si="18"/>
        <v>0</v>
      </c>
      <c r="BJ121" s="16" t="s">
        <v>81</v>
      </c>
      <c r="BK121" s="184">
        <f t="shared" si="19"/>
        <v>0</v>
      </c>
      <c r="BL121" s="16" t="s">
        <v>125</v>
      </c>
      <c r="BM121" s="16" t="s">
        <v>1642</v>
      </c>
    </row>
    <row r="122" spans="2:65" s="10" customFormat="1" ht="22.9" customHeight="1">
      <c r="B122" s="157"/>
      <c r="C122" s="158"/>
      <c r="D122" s="159" t="s">
        <v>72</v>
      </c>
      <c r="E122" s="171" t="s">
        <v>1643</v>
      </c>
      <c r="F122" s="171" t="s">
        <v>1644</v>
      </c>
      <c r="G122" s="158"/>
      <c r="H122" s="158"/>
      <c r="I122" s="161"/>
      <c r="J122" s="172">
        <f>BK122</f>
        <v>0</v>
      </c>
      <c r="K122" s="158"/>
      <c r="L122" s="163"/>
      <c r="M122" s="164"/>
      <c r="N122" s="165"/>
      <c r="O122" s="165"/>
      <c r="P122" s="166">
        <f>SUM(P123:P137)</f>
        <v>0</v>
      </c>
      <c r="Q122" s="165"/>
      <c r="R122" s="166">
        <f>SUM(R123:R137)</f>
        <v>1.4600000000000001E-3</v>
      </c>
      <c r="S122" s="165"/>
      <c r="T122" s="167">
        <f>SUM(T123:T137)</f>
        <v>0</v>
      </c>
      <c r="AR122" s="168" t="s">
        <v>83</v>
      </c>
      <c r="AT122" s="169" t="s">
        <v>72</v>
      </c>
      <c r="AU122" s="169" t="s">
        <v>81</v>
      </c>
      <c r="AY122" s="168" t="s">
        <v>169</v>
      </c>
      <c r="BK122" s="170">
        <f>SUM(BK123:BK137)</f>
        <v>0</v>
      </c>
    </row>
    <row r="123" spans="2:65" s="1" customFormat="1" ht="16.5" customHeight="1">
      <c r="B123" s="33"/>
      <c r="C123" s="173" t="s">
        <v>431</v>
      </c>
      <c r="D123" s="173" t="s">
        <v>172</v>
      </c>
      <c r="E123" s="174" t="s">
        <v>1645</v>
      </c>
      <c r="F123" s="175" t="s">
        <v>1646</v>
      </c>
      <c r="G123" s="176" t="s">
        <v>444</v>
      </c>
      <c r="H123" s="177">
        <v>19</v>
      </c>
      <c r="I123" s="178"/>
      <c r="J123" s="179">
        <f t="shared" ref="J123:J137" si="20">ROUND(I123*H123,2)</f>
        <v>0</v>
      </c>
      <c r="K123" s="175" t="s">
        <v>1</v>
      </c>
      <c r="L123" s="37"/>
      <c r="M123" s="180" t="s">
        <v>1</v>
      </c>
      <c r="N123" s="181" t="s">
        <v>44</v>
      </c>
      <c r="O123" s="59"/>
      <c r="P123" s="182">
        <f t="shared" ref="P123:P137" si="21">O123*H123</f>
        <v>0</v>
      </c>
      <c r="Q123" s="182">
        <v>0</v>
      </c>
      <c r="R123" s="182">
        <f t="shared" ref="R123:R137" si="22">Q123*H123</f>
        <v>0</v>
      </c>
      <c r="S123" s="182">
        <v>0</v>
      </c>
      <c r="T123" s="183">
        <f t="shared" ref="T123:T137" si="23">S123*H123</f>
        <v>0</v>
      </c>
      <c r="AR123" s="16" t="s">
        <v>125</v>
      </c>
      <c r="AT123" s="16" t="s">
        <v>172</v>
      </c>
      <c r="AU123" s="16" t="s">
        <v>83</v>
      </c>
      <c r="AY123" s="16" t="s">
        <v>169</v>
      </c>
      <c r="BE123" s="184">
        <f t="shared" ref="BE123:BE137" si="24">IF(N123="základní",J123,0)</f>
        <v>0</v>
      </c>
      <c r="BF123" s="184">
        <f t="shared" ref="BF123:BF137" si="25">IF(N123="snížená",J123,0)</f>
        <v>0</v>
      </c>
      <c r="BG123" s="184">
        <f t="shared" ref="BG123:BG137" si="26">IF(N123="zákl. přenesená",J123,0)</f>
        <v>0</v>
      </c>
      <c r="BH123" s="184">
        <f t="shared" ref="BH123:BH137" si="27">IF(N123="sníž. přenesená",J123,0)</f>
        <v>0</v>
      </c>
      <c r="BI123" s="184">
        <f t="shared" ref="BI123:BI137" si="28">IF(N123="nulová",J123,0)</f>
        <v>0</v>
      </c>
      <c r="BJ123" s="16" t="s">
        <v>81</v>
      </c>
      <c r="BK123" s="184">
        <f t="shared" ref="BK123:BK137" si="29">ROUND(I123*H123,2)</f>
        <v>0</v>
      </c>
      <c r="BL123" s="16" t="s">
        <v>125</v>
      </c>
      <c r="BM123" s="16" t="s">
        <v>1647</v>
      </c>
    </row>
    <row r="124" spans="2:65" s="1" customFormat="1" ht="16.5" customHeight="1">
      <c r="B124" s="33"/>
      <c r="C124" s="239" t="s">
        <v>435</v>
      </c>
      <c r="D124" s="239" t="s">
        <v>447</v>
      </c>
      <c r="E124" s="240" t="s">
        <v>1648</v>
      </c>
      <c r="F124" s="241" t="s">
        <v>1649</v>
      </c>
      <c r="G124" s="242" t="s">
        <v>444</v>
      </c>
      <c r="H124" s="243">
        <v>5</v>
      </c>
      <c r="I124" s="244"/>
      <c r="J124" s="245">
        <f t="shared" si="20"/>
        <v>0</v>
      </c>
      <c r="K124" s="241" t="s">
        <v>1</v>
      </c>
      <c r="L124" s="246"/>
      <c r="M124" s="247" t="s">
        <v>1</v>
      </c>
      <c r="N124" s="248" t="s">
        <v>44</v>
      </c>
      <c r="O124" s="59"/>
      <c r="P124" s="182">
        <f t="shared" si="21"/>
        <v>0</v>
      </c>
      <c r="Q124" s="182">
        <v>2.0000000000000002E-5</v>
      </c>
      <c r="R124" s="182">
        <f t="shared" si="22"/>
        <v>1E-4</v>
      </c>
      <c r="S124" s="182">
        <v>0</v>
      </c>
      <c r="T124" s="183">
        <f t="shared" si="23"/>
        <v>0</v>
      </c>
      <c r="AR124" s="16" t="s">
        <v>435</v>
      </c>
      <c r="AT124" s="16" t="s">
        <v>447</v>
      </c>
      <c r="AU124" s="16" t="s">
        <v>83</v>
      </c>
      <c r="AY124" s="16" t="s">
        <v>169</v>
      </c>
      <c r="BE124" s="184">
        <f t="shared" si="24"/>
        <v>0</v>
      </c>
      <c r="BF124" s="184">
        <f t="shared" si="25"/>
        <v>0</v>
      </c>
      <c r="BG124" s="184">
        <f t="shared" si="26"/>
        <v>0</v>
      </c>
      <c r="BH124" s="184">
        <f t="shared" si="27"/>
        <v>0</v>
      </c>
      <c r="BI124" s="184">
        <f t="shared" si="28"/>
        <v>0</v>
      </c>
      <c r="BJ124" s="16" t="s">
        <v>81</v>
      </c>
      <c r="BK124" s="184">
        <f t="shared" si="29"/>
        <v>0</v>
      </c>
      <c r="BL124" s="16" t="s">
        <v>125</v>
      </c>
      <c r="BM124" s="16" t="s">
        <v>1650</v>
      </c>
    </row>
    <row r="125" spans="2:65" s="1" customFormat="1" ht="16.5" customHeight="1">
      <c r="B125" s="33"/>
      <c r="C125" s="239" t="s">
        <v>441</v>
      </c>
      <c r="D125" s="239" t="s">
        <v>447</v>
      </c>
      <c r="E125" s="240" t="s">
        <v>1651</v>
      </c>
      <c r="F125" s="241" t="s">
        <v>1652</v>
      </c>
      <c r="G125" s="242" t="s">
        <v>444</v>
      </c>
      <c r="H125" s="243">
        <v>1</v>
      </c>
      <c r="I125" s="244"/>
      <c r="J125" s="245">
        <f t="shared" si="20"/>
        <v>0</v>
      </c>
      <c r="K125" s="241" t="s">
        <v>1</v>
      </c>
      <c r="L125" s="246"/>
      <c r="M125" s="247" t="s">
        <v>1</v>
      </c>
      <c r="N125" s="248" t="s">
        <v>44</v>
      </c>
      <c r="O125" s="59"/>
      <c r="P125" s="182">
        <f t="shared" si="21"/>
        <v>0</v>
      </c>
      <c r="Q125" s="182">
        <v>2.0000000000000002E-5</v>
      </c>
      <c r="R125" s="182">
        <f t="shared" si="22"/>
        <v>2.0000000000000002E-5</v>
      </c>
      <c r="S125" s="182">
        <v>0</v>
      </c>
      <c r="T125" s="183">
        <f t="shared" si="23"/>
        <v>0</v>
      </c>
      <c r="AR125" s="16" t="s">
        <v>435</v>
      </c>
      <c r="AT125" s="16" t="s">
        <v>447</v>
      </c>
      <c r="AU125" s="16" t="s">
        <v>83</v>
      </c>
      <c r="AY125" s="16" t="s">
        <v>169</v>
      </c>
      <c r="BE125" s="184">
        <f t="shared" si="24"/>
        <v>0</v>
      </c>
      <c r="BF125" s="184">
        <f t="shared" si="25"/>
        <v>0</v>
      </c>
      <c r="BG125" s="184">
        <f t="shared" si="26"/>
        <v>0</v>
      </c>
      <c r="BH125" s="184">
        <f t="shared" si="27"/>
        <v>0</v>
      </c>
      <c r="BI125" s="184">
        <f t="shared" si="28"/>
        <v>0</v>
      </c>
      <c r="BJ125" s="16" t="s">
        <v>81</v>
      </c>
      <c r="BK125" s="184">
        <f t="shared" si="29"/>
        <v>0</v>
      </c>
      <c r="BL125" s="16" t="s">
        <v>125</v>
      </c>
      <c r="BM125" s="16" t="s">
        <v>1653</v>
      </c>
    </row>
    <row r="126" spans="2:65" s="1" customFormat="1" ht="16.5" customHeight="1">
      <c r="B126" s="33"/>
      <c r="C126" s="239" t="s">
        <v>446</v>
      </c>
      <c r="D126" s="239" t="s">
        <v>447</v>
      </c>
      <c r="E126" s="240" t="s">
        <v>1654</v>
      </c>
      <c r="F126" s="241" t="s">
        <v>1655</v>
      </c>
      <c r="G126" s="242" t="s">
        <v>444</v>
      </c>
      <c r="H126" s="243">
        <v>1</v>
      </c>
      <c r="I126" s="244"/>
      <c r="J126" s="245">
        <f t="shared" si="20"/>
        <v>0</v>
      </c>
      <c r="K126" s="241" t="s">
        <v>1</v>
      </c>
      <c r="L126" s="246"/>
      <c r="M126" s="247" t="s">
        <v>1</v>
      </c>
      <c r="N126" s="248" t="s">
        <v>44</v>
      </c>
      <c r="O126" s="59"/>
      <c r="P126" s="182">
        <f t="shared" si="21"/>
        <v>0</v>
      </c>
      <c r="Q126" s="182">
        <v>2.0000000000000002E-5</v>
      </c>
      <c r="R126" s="182">
        <f t="shared" si="22"/>
        <v>2.0000000000000002E-5</v>
      </c>
      <c r="S126" s="182">
        <v>0</v>
      </c>
      <c r="T126" s="183">
        <f t="shared" si="23"/>
        <v>0</v>
      </c>
      <c r="AR126" s="16" t="s">
        <v>435</v>
      </c>
      <c r="AT126" s="16" t="s">
        <v>447</v>
      </c>
      <c r="AU126" s="16" t="s">
        <v>83</v>
      </c>
      <c r="AY126" s="16" t="s">
        <v>169</v>
      </c>
      <c r="BE126" s="184">
        <f t="shared" si="24"/>
        <v>0</v>
      </c>
      <c r="BF126" s="184">
        <f t="shared" si="25"/>
        <v>0</v>
      </c>
      <c r="BG126" s="184">
        <f t="shared" si="26"/>
        <v>0</v>
      </c>
      <c r="BH126" s="184">
        <f t="shared" si="27"/>
        <v>0</v>
      </c>
      <c r="BI126" s="184">
        <f t="shared" si="28"/>
        <v>0</v>
      </c>
      <c r="BJ126" s="16" t="s">
        <v>81</v>
      </c>
      <c r="BK126" s="184">
        <f t="shared" si="29"/>
        <v>0</v>
      </c>
      <c r="BL126" s="16" t="s">
        <v>125</v>
      </c>
      <c r="BM126" s="16" t="s">
        <v>1656</v>
      </c>
    </row>
    <row r="127" spans="2:65" s="1" customFormat="1" ht="16.5" customHeight="1">
      <c r="B127" s="33"/>
      <c r="C127" s="239" t="s">
        <v>451</v>
      </c>
      <c r="D127" s="239" t="s">
        <v>447</v>
      </c>
      <c r="E127" s="240" t="s">
        <v>1657</v>
      </c>
      <c r="F127" s="241" t="s">
        <v>1658</v>
      </c>
      <c r="G127" s="242" t="s">
        <v>444</v>
      </c>
      <c r="H127" s="243">
        <v>6</v>
      </c>
      <c r="I127" s="244"/>
      <c r="J127" s="245">
        <f t="shared" si="20"/>
        <v>0</v>
      </c>
      <c r="K127" s="241" t="s">
        <v>1</v>
      </c>
      <c r="L127" s="246"/>
      <c r="M127" s="247" t="s">
        <v>1</v>
      </c>
      <c r="N127" s="248" t="s">
        <v>44</v>
      </c>
      <c r="O127" s="59"/>
      <c r="P127" s="182">
        <f t="shared" si="21"/>
        <v>0</v>
      </c>
      <c r="Q127" s="182">
        <v>2.0000000000000002E-5</v>
      </c>
      <c r="R127" s="182">
        <f t="shared" si="22"/>
        <v>1.2000000000000002E-4</v>
      </c>
      <c r="S127" s="182">
        <v>0</v>
      </c>
      <c r="T127" s="183">
        <f t="shared" si="23"/>
        <v>0</v>
      </c>
      <c r="AR127" s="16" t="s">
        <v>435</v>
      </c>
      <c r="AT127" s="16" t="s">
        <v>447</v>
      </c>
      <c r="AU127" s="16" t="s">
        <v>83</v>
      </c>
      <c r="AY127" s="16" t="s">
        <v>169</v>
      </c>
      <c r="BE127" s="184">
        <f t="shared" si="24"/>
        <v>0</v>
      </c>
      <c r="BF127" s="184">
        <f t="shared" si="25"/>
        <v>0</v>
      </c>
      <c r="BG127" s="184">
        <f t="shared" si="26"/>
        <v>0</v>
      </c>
      <c r="BH127" s="184">
        <f t="shared" si="27"/>
        <v>0</v>
      </c>
      <c r="BI127" s="184">
        <f t="shared" si="28"/>
        <v>0</v>
      </c>
      <c r="BJ127" s="16" t="s">
        <v>81</v>
      </c>
      <c r="BK127" s="184">
        <f t="shared" si="29"/>
        <v>0</v>
      </c>
      <c r="BL127" s="16" t="s">
        <v>125</v>
      </c>
      <c r="BM127" s="16" t="s">
        <v>1659</v>
      </c>
    </row>
    <row r="128" spans="2:65" s="1" customFormat="1" ht="16.5" customHeight="1">
      <c r="B128" s="33"/>
      <c r="C128" s="239" t="s">
        <v>455</v>
      </c>
      <c r="D128" s="239" t="s">
        <v>447</v>
      </c>
      <c r="E128" s="240" t="s">
        <v>1660</v>
      </c>
      <c r="F128" s="241" t="s">
        <v>1661</v>
      </c>
      <c r="G128" s="242" t="s">
        <v>444</v>
      </c>
      <c r="H128" s="243">
        <v>2</v>
      </c>
      <c r="I128" s="244"/>
      <c r="J128" s="245">
        <f t="shared" si="20"/>
        <v>0</v>
      </c>
      <c r="K128" s="241" t="s">
        <v>1</v>
      </c>
      <c r="L128" s="246"/>
      <c r="M128" s="247" t="s">
        <v>1</v>
      </c>
      <c r="N128" s="248" t="s">
        <v>44</v>
      </c>
      <c r="O128" s="59"/>
      <c r="P128" s="182">
        <f t="shared" si="21"/>
        <v>0</v>
      </c>
      <c r="Q128" s="182">
        <v>2.0000000000000002E-5</v>
      </c>
      <c r="R128" s="182">
        <f t="shared" si="22"/>
        <v>4.0000000000000003E-5</v>
      </c>
      <c r="S128" s="182">
        <v>0</v>
      </c>
      <c r="T128" s="183">
        <f t="shared" si="23"/>
        <v>0</v>
      </c>
      <c r="AR128" s="16" t="s">
        <v>435</v>
      </c>
      <c r="AT128" s="16" t="s">
        <v>447</v>
      </c>
      <c r="AU128" s="16" t="s">
        <v>83</v>
      </c>
      <c r="AY128" s="16" t="s">
        <v>169</v>
      </c>
      <c r="BE128" s="184">
        <f t="shared" si="24"/>
        <v>0</v>
      </c>
      <c r="BF128" s="184">
        <f t="shared" si="25"/>
        <v>0</v>
      </c>
      <c r="BG128" s="184">
        <f t="shared" si="26"/>
        <v>0</v>
      </c>
      <c r="BH128" s="184">
        <f t="shared" si="27"/>
        <v>0</v>
      </c>
      <c r="BI128" s="184">
        <f t="shared" si="28"/>
        <v>0</v>
      </c>
      <c r="BJ128" s="16" t="s">
        <v>81</v>
      </c>
      <c r="BK128" s="184">
        <f t="shared" si="29"/>
        <v>0</v>
      </c>
      <c r="BL128" s="16" t="s">
        <v>125</v>
      </c>
      <c r="BM128" s="16" t="s">
        <v>1662</v>
      </c>
    </row>
    <row r="129" spans="2:65" s="1" customFormat="1" ht="16.5" customHeight="1">
      <c r="B129" s="33"/>
      <c r="C129" s="239" t="s">
        <v>460</v>
      </c>
      <c r="D129" s="239" t="s">
        <v>447</v>
      </c>
      <c r="E129" s="240" t="s">
        <v>1663</v>
      </c>
      <c r="F129" s="241" t="s">
        <v>1664</v>
      </c>
      <c r="G129" s="242" t="s">
        <v>444</v>
      </c>
      <c r="H129" s="243">
        <v>4</v>
      </c>
      <c r="I129" s="244"/>
      <c r="J129" s="245">
        <f t="shared" si="20"/>
        <v>0</v>
      </c>
      <c r="K129" s="241" t="s">
        <v>1</v>
      </c>
      <c r="L129" s="246"/>
      <c r="M129" s="247" t="s">
        <v>1</v>
      </c>
      <c r="N129" s="248" t="s">
        <v>44</v>
      </c>
      <c r="O129" s="59"/>
      <c r="P129" s="182">
        <f t="shared" si="21"/>
        <v>0</v>
      </c>
      <c r="Q129" s="182">
        <v>2.0000000000000002E-5</v>
      </c>
      <c r="R129" s="182">
        <f t="shared" si="22"/>
        <v>8.0000000000000007E-5</v>
      </c>
      <c r="S129" s="182">
        <v>0</v>
      </c>
      <c r="T129" s="183">
        <f t="shared" si="23"/>
        <v>0</v>
      </c>
      <c r="AR129" s="16" t="s">
        <v>435</v>
      </c>
      <c r="AT129" s="16" t="s">
        <v>447</v>
      </c>
      <c r="AU129" s="16" t="s">
        <v>83</v>
      </c>
      <c r="AY129" s="16" t="s">
        <v>169</v>
      </c>
      <c r="BE129" s="184">
        <f t="shared" si="24"/>
        <v>0</v>
      </c>
      <c r="BF129" s="184">
        <f t="shared" si="25"/>
        <v>0</v>
      </c>
      <c r="BG129" s="184">
        <f t="shared" si="26"/>
        <v>0</v>
      </c>
      <c r="BH129" s="184">
        <f t="shared" si="27"/>
        <v>0</v>
      </c>
      <c r="BI129" s="184">
        <f t="shared" si="28"/>
        <v>0</v>
      </c>
      <c r="BJ129" s="16" t="s">
        <v>81</v>
      </c>
      <c r="BK129" s="184">
        <f t="shared" si="29"/>
        <v>0</v>
      </c>
      <c r="BL129" s="16" t="s">
        <v>125</v>
      </c>
      <c r="BM129" s="16" t="s">
        <v>1665</v>
      </c>
    </row>
    <row r="130" spans="2:65" s="1" customFormat="1" ht="16.5" customHeight="1">
      <c r="B130" s="33"/>
      <c r="C130" s="173" t="s">
        <v>464</v>
      </c>
      <c r="D130" s="173" t="s">
        <v>172</v>
      </c>
      <c r="E130" s="174" t="s">
        <v>1666</v>
      </c>
      <c r="F130" s="175" t="s">
        <v>1667</v>
      </c>
      <c r="G130" s="176" t="s">
        <v>444</v>
      </c>
      <c r="H130" s="177">
        <v>26</v>
      </c>
      <c r="I130" s="178"/>
      <c r="J130" s="179">
        <f t="shared" si="20"/>
        <v>0</v>
      </c>
      <c r="K130" s="175" t="s">
        <v>1</v>
      </c>
      <c r="L130" s="37"/>
      <c r="M130" s="180" t="s">
        <v>1</v>
      </c>
      <c r="N130" s="181" t="s">
        <v>44</v>
      </c>
      <c r="O130" s="59"/>
      <c r="P130" s="182">
        <f t="shared" si="21"/>
        <v>0</v>
      </c>
      <c r="Q130" s="182">
        <v>0</v>
      </c>
      <c r="R130" s="182">
        <f t="shared" si="22"/>
        <v>0</v>
      </c>
      <c r="S130" s="182">
        <v>0</v>
      </c>
      <c r="T130" s="183">
        <f t="shared" si="23"/>
        <v>0</v>
      </c>
      <c r="AR130" s="16" t="s">
        <v>125</v>
      </c>
      <c r="AT130" s="16" t="s">
        <v>172</v>
      </c>
      <c r="AU130" s="16" t="s">
        <v>83</v>
      </c>
      <c r="AY130" s="16" t="s">
        <v>169</v>
      </c>
      <c r="BE130" s="184">
        <f t="shared" si="24"/>
        <v>0</v>
      </c>
      <c r="BF130" s="184">
        <f t="shared" si="25"/>
        <v>0</v>
      </c>
      <c r="BG130" s="184">
        <f t="shared" si="26"/>
        <v>0</v>
      </c>
      <c r="BH130" s="184">
        <f t="shared" si="27"/>
        <v>0</v>
      </c>
      <c r="BI130" s="184">
        <f t="shared" si="28"/>
        <v>0</v>
      </c>
      <c r="BJ130" s="16" t="s">
        <v>81</v>
      </c>
      <c r="BK130" s="184">
        <f t="shared" si="29"/>
        <v>0</v>
      </c>
      <c r="BL130" s="16" t="s">
        <v>125</v>
      </c>
      <c r="BM130" s="16" t="s">
        <v>1668</v>
      </c>
    </row>
    <row r="131" spans="2:65" s="1" customFormat="1" ht="16.5" customHeight="1">
      <c r="B131" s="33"/>
      <c r="C131" s="239" t="s">
        <v>469</v>
      </c>
      <c r="D131" s="239" t="s">
        <v>447</v>
      </c>
      <c r="E131" s="240" t="s">
        <v>1669</v>
      </c>
      <c r="F131" s="241" t="s">
        <v>1670</v>
      </c>
      <c r="G131" s="242" t="s">
        <v>444</v>
      </c>
      <c r="H131" s="243">
        <v>18</v>
      </c>
      <c r="I131" s="244"/>
      <c r="J131" s="245">
        <f t="shared" si="20"/>
        <v>0</v>
      </c>
      <c r="K131" s="241" t="s">
        <v>1</v>
      </c>
      <c r="L131" s="246"/>
      <c r="M131" s="247" t="s">
        <v>1</v>
      </c>
      <c r="N131" s="248" t="s">
        <v>44</v>
      </c>
      <c r="O131" s="59"/>
      <c r="P131" s="182">
        <f t="shared" si="21"/>
        <v>0</v>
      </c>
      <c r="Q131" s="182">
        <v>2.0000000000000002E-5</v>
      </c>
      <c r="R131" s="182">
        <f t="shared" si="22"/>
        <v>3.6000000000000002E-4</v>
      </c>
      <c r="S131" s="182">
        <v>0</v>
      </c>
      <c r="T131" s="183">
        <f t="shared" si="23"/>
        <v>0</v>
      </c>
      <c r="AR131" s="16" t="s">
        <v>435</v>
      </c>
      <c r="AT131" s="16" t="s">
        <v>447</v>
      </c>
      <c r="AU131" s="16" t="s">
        <v>83</v>
      </c>
      <c r="AY131" s="16" t="s">
        <v>169</v>
      </c>
      <c r="BE131" s="184">
        <f t="shared" si="24"/>
        <v>0</v>
      </c>
      <c r="BF131" s="184">
        <f t="shared" si="25"/>
        <v>0</v>
      </c>
      <c r="BG131" s="184">
        <f t="shared" si="26"/>
        <v>0</v>
      </c>
      <c r="BH131" s="184">
        <f t="shared" si="27"/>
        <v>0</v>
      </c>
      <c r="BI131" s="184">
        <f t="shared" si="28"/>
        <v>0</v>
      </c>
      <c r="BJ131" s="16" t="s">
        <v>81</v>
      </c>
      <c r="BK131" s="184">
        <f t="shared" si="29"/>
        <v>0</v>
      </c>
      <c r="BL131" s="16" t="s">
        <v>125</v>
      </c>
      <c r="BM131" s="16" t="s">
        <v>1671</v>
      </c>
    </row>
    <row r="132" spans="2:65" s="1" customFormat="1" ht="16.5" customHeight="1">
      <c r="B132" s="33"/>
      <c r="C132" s="239" t="s">
        <v>476</v>
      </c>
      <c r="D132" s="239" t="s">
        <v>447</v>
      </c>
      <c r="E132" s="240" t="s">
        <v>1672</v>
      </c>
      <c r="F132" s="241" t="s">
        <v>1673</v>
      </c>
      <c r="G132" s="242" t="s">
        <v>444</v>
      </c>
      <c r="H132" s="243">
        <v>7</v>
      </c>
      <c r="I132" s="244"/>
      <c r="J132" s="245">
        <f t="shared" si="20"/>
        <v>0</v>
      </c>
      <c r="K132" s="241" t="s">
        <v>1</v>
      </c>
      <c r="L132" s="246"/>
      <c r="M132" s="247" t="s">
        <v>1</v>
      </c>
      <c r="N132" s="248" t="s">
        <v>44</v>
      </c>
      <c r="O132" s="59"/>
      <c r="P132" s="182">
        <f t="shared" si="21"/>
        <v>0</v>
      </c>
      <c r="Q132" s="182">
        <v>2.0000000000000002E-5</v>
      </c>
      <c r="R132" s="182">
        <f t="shared" si="22"/>
        <v>1.4000000000000001E-4</v>
      </c>
      <c r="S132" s="182">
        <v>0</v>
      </c>
      <c r="T132" s="183">
        <f t="shared" si="23"/>
        <v>0</v>
      </c>
      <c r="AR132" s="16" t="s">
        <v>435</v>
      </c>
      <c r="AT132" s="16" t="s">
        <v>447</v>
      </c>
      <c r="AU132" s="16" t="s">
        <v>83</v>
      </c>
      <c r="AY132" s="16" t="s">
        <v>169</v>
      </c>
      <c r="BE132" s="184">
        <f t="shared" si="24"/>
        <v>0</v>
      </c>
      <c r="BF132" s="184">
        <f t="shared" si="25"/>
        <v>0</v>
      </c>
      <c r="BG132" s="184">
        <f t="shared" si="26"/>
        <v>0</v>
      </c>
      <c r="BH132" s="184">
        <f t="shared" si="27"/>
        <v>0</v>
      </c>
      <c r="BI132" s="184">
        <f t="shared" si="28"/>
        <v>0</v>
      </c>
      <c r="BJ132" s="16" t="s">
        <v>81</v>
      </c>
      <c r="BK132" s="184">
        <f t="shared" si="29"/>
        <v>0</v>
      </c>
      <c r="BL132" s="16" t="s">
        <v>125</v>
      </c>
      <c r="BM132" s="16" t="s">
        <v>1674</v>
      </c>
    </row>
    <row r="133" spans="2:65" s="1" customFormat="1" ht="16.5" customHeight="1">
      <c r="B133" s="33"/>
      <c r="C133" s="239" t="s">
        <v>484</v>
      </c>
      <c r="D133" s="239" t="s">
        <v>447</v>
      </c>
      <c r="E133" s="240" t="s">
        <v>1675</v>
      </c>
      <c r="F133" s="241" t="s">
        <v>1676</v>
      </c>
      <c r="G133" s="242" t="s">
        <v>444</v>
      </c>
      <c r="H133" s="243">
        <v>1</v>
      </c>
      <c r="I133" s="244"/>
      <c r="J133" s="245">
        <f t="shared" si="20"/>
        <v>0</v>
      </c>
      <c r="K133" s="241" t="s">
        <v>1</v>
      </c>
      <c r="L133" s="246"/>
      <c r="M133" s="247" t="s">
        <v>1</v>
      </c>
      <c r="N133" s="248" t="s">
        <v>44</v>
      </c>
      <c r="O133" s="59"/>
      <c r="P133" s="182">
        <f t="shared" si="21"/>
        <v>0</v>
      </c>
      <c r="Q133" s="182">
        <v>2.0000000000000002E-5</v>
      </c>
      <c r="R133" s="182">
        <f t="shared" si="22"/>
        <v>2.0000000000000002E-5</v>
      </c>
      <c r="S133" s="182">
        <v>0</v>
      </c>
      <c r="T133" s="183">
        <f t="shared" si="23"/>
        <v>0</v>
      </c>
      <c r="AR133" s="16" t="s">
        <v>435</v>
      </c>
      <c r="AT133" s="16" t="s">
        <v>447</v>
      </c>
      <c r="AU133" s="16" t="s">
        <v>83</v>
      </c>
      <c r="AY133" s="16" t="s">
        <v>169</v>
      </c>
      <c r="BE133" s="184">
        <f t="shared" si="24"/>
        <v>0</v>
      </c>
      <c r="BF133" s="184">
        <f t="shared" si="25"/>
        <v>0</v>
      </c>
      <c r="BG133" s="184">
        <f t="shared" si="26"/>
        <v>0</v>
      </c>
      <c r="BH133" s="184">
        <f t="shared" si="27"/>
        <v>0</v>
      </c>
      <c r="BI133" s="184">
        <f t="shared" si="28"/>
        <v>0</v>
      </c>
      <c r="BJ133" s="16" t="s">
        <v>81</v>
      </c>
      <c r="BK133" s="184">
        <f t="shared" si="29"/>
        <v>0</v>
      </c>
      <c r="BL133" s="16" t="s">
        <v>125</v>
      </c>
      <c r="BM133" s="16" t="s">
        <v>1677</v>
      </c>
    </row>
    <row r="134" spans="2:65" s="1" customFormat="1" ht="16.5" customHeight="1">
      <c r="B134" s="33"/>
      <c r="C134" s="173" t="s">
        <v>488</v>
      </c>
      <c r="D134" s="173" t="s">
        <v>172</v>
      </c>
      <c r="E134" s="174" t="s">
        <v>1678</v>
      </c>
      <c r="F134" s="175" t="s">
        <v>1679</v>
      </c>
      <c r="G134" s="176" t="s">
        <v>444</v>
      </c>
      <c r="H134" s="177">
        <v>28</v>
      </c>
      <c r="I134" s="178"/>
      <c r="J134" s="179">
        <f t="shared" si="20"/>
        <v>0</v>
      </c>
      <c r="K134" s="175" t="s">
        <v>1</v>
      </c>
      <c r="L134" s="37"/>
      <c r="M134" s="180" t="s">
        <v>1</v>
      </c>
      <c r="N134" s="181" t="s">
        <v>44</v>
      </c>
      <c r="O134" s="59"/>
      <c r="P134" s="182">
        <f t="shared" si="21"/>
        <v>0</v>
      </c>
      <c r="Q134" s="182">
        <v>0</v>
      </c>
      <c r="R134" s="182">
        <f t="shared" si="22"/>
        <v>0</v>
      </c>
      <c r="S134" s="182">
        <v>0</v>
      </c>
      <c r="T134" s="183">
        <f t="shared" si="23"/>
        <v>0</v>
      </c>
      <c r="AR134" s="16" t="s">
        <v>125</v>
      </c>
      <c r="AT134" s="16" t="s">
        <v>172</v>
      </c>
      <c r="AU134" s="16" t="s">
        <v>83</v>
      </c>
      <c r="AY134" s="16" t="s">
        <v>169</v>
      </c>
      <c r="BE134" s="184">
        <f t="shared" si="24"/>
        <v>0</v>
      </c>
      <c r="BF134" s="184">
        <f t="shared" si="25"/>
        <v>0</v>
      </c>
      <c r="BG134" s="184">
        <f t="shared" si="26"/>
        <v>0</v>
      </c>
      <c r="BH134" s="184">
        <f t="shared" si="27"/>
        <v>0</v>
      </c>
      <c r="BI134" s="184">
        <f t="shared" si="28"/>
        <v>0</v>
      </c>
      <c r="BJ134" s="16" t="s">
        <v>81</v>
      </c>
      <c r="BK134" s="184">
        <f t="shared" si="29"/>
        <v>0</v>
      </c>
      <c r="BL134" s="16" t="s">
        <v>125</v>
      </c>
      <c r="BM134" s="16" t="s">
        <v>1680</v>
      </c>
    </row>
    <row r="135" spans="2:65" s="1" customFormat="1" ht="16.5" customHeight="1">
      <c r="B135" s="33"/>
      <c r="C135" s="239" t="s">
        <v>493</v>
      </c>
      <c r="D135" s="239" t="s">
        <v>447</v>
      </c>
      <c r="E135" s="240" t="s">
        <v>1681</v>
      </c>
      <c r="F135" s="241" t="s">
        <v>1682</v>
      </c>
      <c r="G135" s="242" t="s">
        <v>444</v>
      </c>
      <c r="H135" s="243">
        <v>23</v>
      </c>
      <c r="I135" s="244"/>
      <c r="J135" s="245">
        <f t="shared" si="20"/>
        <v>0</v>
      </c>
      <c r="K135" s="241" t="s">
        <v>1</v>
      </c>
      <c r="L135" s="246"/>
      <c r="M135" s="247" t="s">
        <v>1</v>
      </c>
      <c r="N135" s="248" t="s">
        <v>44</v>
      </c>
      <c r="O135" s="59"/>
      <c r="P135" s="182">
        <f t="shared" si="21"/>
        <v>0</v>
      </c>
      <c r="Q135" s="182">
        <v>2.0000000000000002E-5</v>
      </c>
      <c r="R135" s="182">
        <f t="shared" si="22"/>
        <v>4.6000000000000001E-4</v>
      </c>
      <c r="S135" s="182">
        <v>0</v>
      </c>
      <c r="T135" s="183">
        <f t="shared" si="23"/>
        <v>0</v>
      </c>
      <c r="AR135" s="16" t="s">
        <v>435</v>
      </c>
      <c r="AT135" s="16" t="s">
        <v>447</v>
      </c>
      <c r="AU135" s="16" t="s">
        <v>83</v>
      </c>
      <c r="AY135" s="16" t="s">
        <v>169</v>
      </c>
      <c r="BE135" s="184">
        <f t="shared" si="24"/>
        <v>0</v>
      </c>
      <c r="BF135" s="184">
        <f t="shared" si="25"/>
        <v>0</v>
      </c>
      <c r="BG135" s="184">
        <f t="shared" si="26"/>
        <v>0</v>
      </c>
      <c r="BH135" s="184">
        <f t="shared" si="27"/>
        <v>0</v>
      </c>
      <c r="BI135" s="184">
        <f t="shared" si="28"/>
        <v>0</v>
      </c>
      <c r="BJ135" s="16" t="s">
        <v>81</v>
      </c>
      <c r="BK135" s="184">
        <f t="shared" si="29"/>
        <v>0</v>
      </c>
      <c r="BL135" s="16" t="s">
        <v>125</v>
      </c>
      <c r="BM135" s="16" t="s">
        <v>1683</v>
      </c>
    </row>
    <row r="136" spans="2:65" s="1" customFormat="1" ht="16.5" customHeight="1">
      <c r="B136" s="33"/>
      <c r="C136" s="239" t="s">
        <v>498</v>
      </c>
      <c r="D136" s="239" t="s">
        <v>447</v>
      </c>
      <c r="E136" s="240" t="s">
        <v>1684</v>
      </c>
      <c r="F136" s="241" t="s">
        <v>1685</v>
      </c>
      <c r="G136" s="242" t="s">
        <v>444</v>
      </c>
      <c r="H136" s="243">
        <v>2</v>
      </c>
      <c r="I136" s="244"/>
      <c r="J136" s="245">
        <f t="shared" si="20"/>
        <v>0</v>
      </c>
      <c r="K136" s="241" t="s">
        <v>1</v>
      </c>
      <c r="L136" s="246"/>
      <c r="M136" s="247" t="s">
        <v>1</v>
      </c>
      <c r="N136" s="248" t="s">
        <v>44</v>
      </c>
      <c r="O136" s="59"/>
      <c r="P136" s="182">
        <f t="shared" si="21"/>
        <v>0</v>
      </c>
      <c r="Q136" s="182">
        <v>2.0000000000000002E-5</v>
      </c>
      <c r="R136" s="182">
        <f t="shared" si="22"/>
        <v>4.0000000000000003E-5</v>
      </c>
      <c r="S136" s="182">
        <v>0</v>
      </c>
      <c r="T136" s="183">
        <f t="shared" si="23"/>
        <v>0</v>
      </c>
      <c r="AR136" s="16" t="s">
        <v>435</v>
      </c>
      <c r="AT136" s="16" t="s">
        <v>447</v>
      </c>
      <c r="AU136" s="16" t="s">
        <v>83</v>
      </c>
      <c r="AY136" s="16" t="s">
        <v>169</v>
      </c>
      <c r="BE136" s="184">
        <f t="shared" si="24"/>
        <v>0</v>
      </c>
      <c r="BF136" s="184">
        <f t="shared" si="25"/>
        <v>0</v>
      </c>
      <c r="BG136" s="184">
        <f t="shared" si="26"/>
        <v>0</v>
      </c>
      <c r="BH136" s="184">
        <f t="shared" si="27"/>
        <v>0</v>
      </c>
      <c r="BI136" s="184">
        <f t="shared" si="28"/>
        <v>0</v>
      </c>
      <c r="BJ136" s="16" t="s">
        <v>81</v>
      </c>
      <c r="BK136" s="184">
        <f t="shared" si="29"/>
        <v>0</v>
      </c>
      <c r="BL136" s="16" t="s">
        <v>125</v>
      </c>
      <c r="BM136" s="16" t="s">
        <v>1686</v>
      </c>
    </row>
    <row r="137" spans="2:65" s="1" customFormat="1" ht="16.5" customHeight="1">
      <c r="B137" s="33"/>
      <c r="C137" s="239" t="s">
        <v>501</v>
      </c>
      <c r="D137" s="239" t="s">
        <v>447</v>
      </c>
      <c r="E137" s="240" t="s">
        <v>1687</v>
      </c>
      <c r="F137" s="241" t="s">
        <v>1688</v>
      </c>
      <c r="G137" s="242" t="s">
        <v>444</v>
      </c>
      <c r="H137" s="243">
        <v>3</v>
      </c>
      <c r="I137" s="244"/>
      <c r="J137" s="245">
        <f t="shared" si="20"/>
        <v>0</v>
      </c>
      <c r="K137" s="241" t="s">
        <v>1</v>
      </c>
      <c r="L137" s="246"/>
      <c r="M137" s="247" t="s">
        <v>1</v>
      </c>
      <c r="N137" s="248" t="s">
        <v>44</v>
      </c>
      <c r="O137" s="59"/>
      <c r="P137" s="182">
        <f t="shared" si="21"/>
        <v>0</v>
      </c>
      <c r="Q137" s="182">
        <v>2.0000000000000002E-5</v>
      </c>
      <c r="R137" s="182">
        <f t="shared" si="22"/>
        <v>6.0000000000000008E-5</v>
      </c>
      <c r="S137" s="182">
        <v>0</v>
      </c>
      <c r="T137" s="183">
        <f t="shared" si="23"/>
        <v>0</v>
      </c>
      <c r="AR137" s="16" t="s">
        <v>435</v>
      </c>
      <c r="AT137" s="16" t="s">
        <v>447</v>
      </c>
      <c r="AU137" s="16" t="s">
        <v>83</v>
      </c>
      <c r="AY137" s="16" t="s">
        <v>169</v>
      </c>
      <c r="BE137" s="184">
        <f t="shared" si="24"/>
        <v>0</v>
      </c>
      <c r="BF137" s="184">
        <f t="shared" si="25"/>
        <v>0</v>
      </c>
      <c r="BG137" s="184">
        <f t="shared" si="26"/>
        <v>0</v>
      </c>
      <c r="BH137" s="184">
        <f t="shared" si="27"/>
        <v>0</v>
      </c>
      <c r="BI137" s="184">
        <f t="shared" si="28"/>
        <v>0</v>
      </c>
      <c r="BJ137" s="16" t="s">
        <v>81</v>
      </c>
      <c r="BK137" s="184">
        <f t="shared" si="29"/>
        <v>0</v>
      </c>
      <c r="BL137" s="16" t="s">
        <v>125</v>
      </c>
      <c r="BM137" s="16" t="s">
        <v>1689</v>
      </c>
    </row>
    <row r="138" spans="2:65" s="10" customFormat="1" ht="22.9" customHeight="1">
      <c r="B138" s="157"/>
      <c r="C138" s="158"/>
      <c r="D138" s="159" t="s">
        <v>72</v>
      </c>
      <c r="E138" s="171" t="s">
        <v>1690</v>
      </c>
      <c r="F138" s="171" t="s">
        <v>1691</v>
      </c>
      <c r="G138" s="158"/>
      <c r="H138" s="158"/>
      <c r="I138" s="161"/>
      <c r="J138" s="172">
        <f>BK138</f>
        <v>0</v>
      </c>
      <c r="K138" s="158"/>
      <c r="L138" s="163"/>
      <c r="M138" s="164"/>
      <c r="N138" s="165"/>
      <c r="O138" s="165"/>
      <c r="P138" s="166">
        <f>SUM(P139:P157)</f>
        <v>0</v>
      </c>
      <c r="Q138" s="165"/>
      <c r="R138" s="166">
        <f>SUM(R139:R157)</f>
        <v>0.11</v>
      </c>
      <c r="S138" s="165"/>
      <c r="T138" s="167">
        <f>SUM(T139:T157)</f>
        <v>0</v>
      </c>
      <c r="AR138" s="168" t="s">
        <v>83</v>
      </c>
      <c r="AT138" s="169" t="s">
        <v>72</v>
      </c>
      <c r="AU138" s="169" t="s">
        <v>81</v>
      </c>
      <c r="AY138" s="168" t="s">
        <v>169</v>
      </c>
      <c r="BK138" s="170">
        <f>SUM(BK139:BK157)</f>
        <v>0</v>
      </c>
    </row>
    <row r="139" spans="2:65" s="1" customFormat="1" ht="16.5" customHeight="1">
      <c r="B139" s="33"/>
      <c r="C139" s="173" t="s">
        <v>506</v>
      </c>
      <c r="D139" s="173" t="s">
        <v>172</v>
      </c>
      <c r="E139" s="174" t="s">
        <v>1692</v>
      </c>
      <c r="F139" s="175" t="s">
        <v>1693</v>
      </c>
      <c r="G139" s="176" t="s">
        <v>444</v>
      </c>
      <c r="H139" s="177">
        <v>44</v>
      </c>
      <c r="I139" s="178"/>
      <c r="J139" s="179">
        <f>ROUND(I139*H139,2)</f>
        <v>0</v>
      </c>
      <c r="K139" s="175" t="s">
        <v>1</v>
      </c>
      <c r="L139" s="37"/>
      <c r="M139" s="180" t="s">
        <v>1</v>
      </c>
      <c r="N139" s="181" t="s">
        <v>44</v>
      </c>
      <c r="O139" s="59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AR139" s="16" t="s">
        <v>125</v>
      </c>
      <c r="AT139" s="16" t="s">
        <v>172</v>
      </c>
      <c r="AU139" s="16" t="s">
        <v>83</v>
      </c>
      <c r="AY139" s="16" t="s">
        <v>169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6" t="s">
        <v>81</v>
      </c>
      <c r="BK139" s="184">
        <f>ROUND(I139*H139,2)</f>
        <v>0</v>
      </c>
      <c r="BL139" s="16" t="s">
        <v>125</v>
      </c>
      <c r="BM139" s="16" t="s">
        <v>1694</v>
      </c>
    </row>
    <row r="140" spans="2:65" s="1" customFormat="1" ht="22.5" customHeight="1">
      <c r="B140" s="33"/>
      <c r="C140" s="239" t="s">
        <v>511</v>
      </c>
      <c r="D140" s="239" t="s">
        <v>447</v>
      </c>
      <c r="E140" s="240" t="s">
        <v>1695</v>
      </c>
      <c r="F140" s="241" t="s">
        <v>1696</v>
      </c>
      <c r="G140" s="242" t="s">
        <v>444</v>
      </c>
      <c r="H140" s="243">
        <v>5</v>
      </c>
      <c r="I140" s="244"/>
      <c r="J140" s="245">
        <f>ROUND(I140*H140,2)</f>
        <v>0</v>
      </c>
      <c r="K140" s="241" t="s">
        <v>1</v>
      </c>
      <c r="L140" s="246"/>
      <c r="M140" s="247" t="s">
        <v>1</v>
      </c>
      <c r="N140" s="248" t="s">
        <v>44</v>
      </c>
      <c r="O140" s="59"/>
      <c r="P140" s="182">
        <f>O140*H140</f>
        <v>0</v>
      </c>
      <c r="Q140" s="182">
        <v>2.5000000000000001E-3</v>
      </c>
      <c r="R140" s="182">
        <f>Q140*H140</f>
        <v>1.2500000000000001E-2</v>
      </c>
      <c r="S140" s="182">
        <v>0</v>
      </c>
      <c r="T140" s="183">
        <f>S140*H140</f>
        <v>0</v>
      </c>
      <c r="AR140" s="16" t="s">
        <v>435</v>
      </c>
      <c r="AT140" s="16" t="s">
        <v>447</v>
      </c>
      <c r="AU140" s="16" t="s">
        <v>83</v>
      </c>
      <c r="AY140" s="16" t="s">
        <v>169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6" t="s">
        <v>81</v>
      </c>
      <c r="BK140" s="184">
        <f>ROUND(I140*H140,2)</f>
        <v>0</v>
      </c>
      <c r="BL140" s="16" t="s">
        <v>125</v>
      </c>
      <c r="BM140" s="16" t="s">
        <v>1697</v>
      </c>
    </row>
    <row r="141" spans="2:65" s="1" customFormat="1" ht="39">
      <c r="B141" s="33"/>
      <c r="C141" s="34"/>
      <c r="D141" s="185" t="s">
        <v>187</v>
      </c>
      <c r="E141" s="34"/>
      <c r="F141" s="186" t="s">
        <v>1698</v>
      </c>
      <c r="G141" s="34"/>
      <c r="H141" s="34"/>
      <c r="I141" s="102"/>
      <c r="J141" s="34"/>
      <c r="K141" s="34"/>
      <c r="L141" s="37"/>
      <c r="M141" s="212"/>
      <c r="N141" s="59"/>
      <c r="O141" s="59"/>
      <c r="P141" s="59"/>
      <c r="Q141" s="59"/>
      <c r="R141" s="59"/>
      <c r="S141" s="59"/>
      <c r="T141" s="60"/>
      <c r="AT141" s="16" t="s">
        <v>187</v>
      </c>
      <c r="AU141" s="16" t="s">
        <v>83</v>
      </c>
    </row>
    <row r="142" spans="2:65" s="1" customFormat="1" ht="22.5" customHeight="1">
      <c r="B142" s="33"/>
      <c r="C142" s="239" t="s">
        <v>516</v>
      </c>
      <c r="D142" s="239" t="s">
        <v>447</v>
      </c>
      <c r="E142" s="240" t="s">
        <v>1699</v>
      </c>
      <c r="F142" s="241" t="s">
        <v>1700</v>
      </c>
      <c r="G142" s="242" t="s">
        <v>444</v>
      </c>
      <c r="H142" s="243">
        <v>12</v>
      </c>
      <c r="I142" s="244"/>
      <c r="J142" s="245">
        <f>ROUND(I142*H142,2)</f>
        <v>0</v>
      </c>
      <c r="K142" s="241" t="s">
        <v>1</v>
      </c>
      <c r="L142" s="246"/>
      <c r="M142" s="247" t="s">
        <v>1</v>
      </c>
      <c r="N142" s="248" t="s">
        <v>44</v>
      </c>
      <c r="O142" s="59"/>
      <c r="P142" s="182">
        <f>O142*H142</f>
        <v>0</v>
      </c>
      <c r="Q142" s="182">
        <v>2.5000000000000001E-3</v>
      </c>
      <c r="R142" s="182">
        <f>Q142*H142</f>
        <v>0.03</v>
      </c>
      <c r="S142" s="182">
        <v>0</v>
      </c>
      <c r="T142" s="183">
        <f>S142*H142</f>
        <v>0</v>
      </c>
      <c r="AR142" s="16" t="s">
        <v>435</v>
      </c>
      <c r="AT142" s="16" t="s">
        <v>447</v>
      </c>
      <c r="AU142" s="16" t="s">
        <v>83</v>
      </c>
      <c r="AY142" s="16" t="s">
        <v>169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6" t="s">
        <v>81</v>
      </c>
      <c r="BK142" s="184">
        <f>ROUND(I142*H142,2)</f>
        <v>0</v>
      </c>
      <c r="BL142" s="16" t="s">
        <v>125</v>
      </c>
      <c r="BM142" s="16" t="s">
        <v>1701</v>
      </c>
    </row>
    <row r="143" spans="2:65" s="1" customFormat="1" ht="39">
      <c r="B143" s="33"/>
      <c r="C143" s="34"/>
      <c r="D143" s="185" t="s">
        <v>187</v>
      </c>
      <c r="E143" s="34"/>
      <c r="F143" s="186" t="s">
        <v>1702</v>
      </c>
      <c r="G143" s="34"/>
      <c r="H143" s="34"/>
      <c r="I143" s="102"/>
      <c r="J143" s="34"/>
      <c r="K143" s="34"/>
      <c r="L143" s="37"/>
      <c r="M143" s="212"/>
      <c r="N143" s="59"/>
      <c r="O143" s="59"/>
      <c r="P143" s="59"/>
      <c r="Q143" s="59"/>
      <c r="R143" s="59"/>
      <c r="S143" s="59"/>
      <c r="T143" s="60"/>
      <c r="AT143" s="16" t="s">
        <v>187</v>
      </c>
      <c r="AU143" s="16" t="s">
        <v>83</v>
      </c>
    </row>
    <row r="144" spans="2:65" s="1" customFormat="1" ht="22.5" customHeight="1">
      <c r="B144" s="33"/>
      <c r="C144" s="239" t="s">
        <v>519</v>
      </c>
      <c r="D144" s="239" t="s">
        <v>447</v>
      </c>
      <c r="E144" s="240" t="s">
        <v>1703</v>
      </c>
      <c r="F144" s="241" t="s">
        <v>1704</v>
      </c>
      <c r="G144" s="242" t="s">
        <v>444</v>
      </c>
      <c r="H144" s="243">
        <v>3</v>
      </c>
      <c r="I144" s="244"/>
      <c r="J144" s="245">
        <f>ROUND(I144*H144,2)</f>
        <v>0</v>
      </c>
      <c r="K144" s="241" t="s">
        <v>1</v>
      </c>
      <c r="L144" s="246"/>
      <c r="M144" s="247" t="s">
        <v>1</v>
      </c>
      <c r="N144" s="248" t="s">
        <v>44</v>
      </c>
      <c r="O144" s="59"/>
      <c r="P144" s="182">
        <f>O144*H144</f>
        <v>0</v>
      </c>
      <c r="Q144" s="182">
        <v>2.5000000000000001E-3</v>
      </c>
      <c r="R144" s="182">
        <f>Q144*H144</f>
        <v>7.4999999999999997E-3</v>
      </c>
      <c r="S144" s="182">
        <v>0</v>
      </c>
      <c r="T144" s="183">
        <f>S144*H144</f>
        <v>0</v>
      </c>
      <c r="AR144" s="16" t="s">
        <v>435</v>
      </c>
      <c r="AT144" s="16" t="s">
        <v>447</v>
      </c>
      <c r="AU144" s="16" t="s">
        <v>83</v>
      </c>
      <c r="AY144" s="16" t="s">
        <v>169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6" t="s">
        <v>81</v>
      </c>
      <c r="BK144" s="184">
        <f>ROUND(I144*H144,2)</f>
        <v>0</v>
      </c>
      <c r="BL144" s="16" t="s">
        <v>125</v>
      </c>
      <c r="BM144" s="16" t="s">
        <v>1705</v>
      </c>
    </row>
    <row r="145" spans="2:65" s="1" customFormat="1" ht="39">
      <c r="B145" s="33"/>
      <c r="C145" s="34"/>
      <c r="D145" s="185" t="s">
        <v>187</v>
      </c>
      <c r="E145" s="34"/>
      <c r="F145" s="186" t="s">
        <v>1702</v>
      </c>
      <c r="G145" s="34"/>
      <c r="H145" s="34"/>
      <c r="I145" s="102"/>
      <c r="J145" s="34"/>
      <c r="K145" s="34"/>
      <c r="L145" s="37"/>
      <c r="M145" s="212"/>
      <c r="N145" s="59"/>
      <c r="O145" s="59"/>
      <c r="P145" s="59"/>
      <c r="Q145" s="59"/>
      <c r="R145" s="59"/>
      <c r="S145" s="59"/>
      <c r="T145" s="60"/>
      <c r="AT145" s="16" t="s">
        <v>187</v>
      </c>
      <c r="AU145" s="16" t="s">
        <v>83</v>
      </c>
    </row>
    <row r="146" spans="2:65" s="1" customFormat="1" ht="16.5" customHeight="1">
      <c r="B146" s="33"/>
      <c r="C146" s="239" t="s">
        <v>525</v>
      </c>
      <c r="D146" s="239" t="s">
        <v>447</v>
      </c>
      <c r="E146" s="240" t="s">
        <v>1706</v>
      </c>
      <c r="F146" s="241" t="s">
        <v>1707</v>
      </c>
      <c r="G146" s="242" t="s">
        <v>444</v>
      </c>
      <c r="H146" s="243">
        <v>8</v>
      </c>
      <c r="I146" s="244"/>
      <c r="J146" s="245">
        <f>ROUND(I146*H146,2)</f>
        <v>0</v>
      </c>
      <c r="K146" s="241" t="s">
        <v>1</v>
      </c>
      <c r="L146" s="246"/>
      <c r="M146" s="247" t="s">
        <v>1</v>
      </c>
      <c r="N146" s="248" t="s">
        <v>44</v>
      </c>
      <c r="O146" s="59"/>
      <c r="P146" s="182">
        <f>O146*H146</f>
        <v>0</v>
      </c>
      <c r="Q146" s="182">
        <v>2.5000000000000001E-3</v>
      </c>
      <c r="R146" s="182">
        <f>Q146*H146</f>
        <v>0.02</v>
      </c>
      <c r="S146" s="182">
        <v>0</v>
      </c>
      <c r="T146" s="183">
        <f>S146*H146</f>
        <v>0</v>
      </c>
      <c r="AR146" s="16" t="s">
        <v>435</v>
      </c>
      <c r="AT146" s="16" t="s">
        <v>447</v>
      </c>
      <c r="AU146" s="16" t="s">
        <v>83</v>
      </c>
      <c r="AY146" s="16" t="s">
        <v>169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6" t="s">
        <v>81</v>
      </c>
      <c r="BK146" s="184">
        <f>ROUND(I146*H146,2)</f>
        <v>0</v>
      </c>
      <c r="BL146" s="16" t="s">
        <v>125</v>
      </c>
      <c r="BM146" s="16" t="s">
        <v>1708</v>
      </c>
    </row>
    <row r="147" spans="2:65" s="1" customFormat="1" ht="39">
      <c r="B147" s="33"/>
      <c r="C147" s="34"/>
      <c r="D147" s="185" t="s">
        <v>187</v>
      </c>
      <c r="E147" s="34"/>
      <c r="F147" s="186" t="s">
        <v>1709</v>
      </c>
      <c r="G147" s="34"/>
      <c r="H147" s="34"/>
      <c r="I147" s="102"/>
      <c r="J147" s="34"/>
      <c r="K147" s="34"/>
      <c r="L147" s="37"/>
      <c r="M147" s="212"/>
      <c r="N147" s="59"/>
      <c r="O147" s="59"/>
      <c r="P147" s="59"/>
      <c r="Q147" s="59"/>
      <c r="R147" s="59"/>
      <c r="S147" s="59"/>
      <c r="T147" s="60"/>
      <c r="AT147" s="16" t="s">
        <v>187</v>
      </c>
      <c r="AU147" s="16" t="s">
        <v>83</v>
      </c>
    </row>
    <row r="148" spans="2:65" s="1" customFormat="1" ht="16.5" customHeight="1">
      <c r="B148" s="33"/>
      <c r="C148" s="239" t="s">
        <v>531</v>
      </c>
      <c r="D148" s="239" t="s">
        <v>447</v>
      </c>
      <c r="E148" s="240" t="s">
        <v>1710</v>
      </c>
      <c r="F148" s="241" t="s">
        <v>1711</v>
      </c>
      <c r="G148" s="242" t="s">
        <v>444</v>
      </c>
      <c r="H148" s="243">
        <v>4</v>
      </c>
      <c r="I148" s="244"/>
      <c r="J148" s="245">
        <f>ROUND(I148*H148,2)</f>
        <v>0</v>
      </c>
      <c r="K148" s="241" t="s">
        <v>1</v>
      </c>
      <c r="L148" s="246"/>
      <c r="M148" s="247" t="s">
        <v>1</v>
      </c>
      <c r="N148" s="248" t="s">
        <v>44</v>
      </c>
      <c r="O148" s="59"/>
      <c r="P148" s="182">
        <f>O148*H148</f>
        <v>0</v>
      </c>
      <c r="Q148" s="182">
        <v>2.5000000000000001E-3</v>
      </c>
      <c r="R148" s="182">
        <f>Q148*H148</f>
        <v>0.01</v>
      </c>
      <c r="S148" s="182">
        <v>0</v>
      </c>
      <c r="T148" s="183">
        <f>S148*H148</f>
        <v>0</v>
      </c>
      <c r="AR148" s="16" t="s">
        <v>435</v>
      </c>
      <c r="AT148" s="16" t="s">
        <v>447</v>
      </c>
      <c r="AU148" s="16" t="s">
        <v>83</v>
      </c>
      <c r="AY148" s="16" t="s">
        <v>169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6" t="s">
        <v>81</v>
      </c>
      <c r="BK148" s="184">
        <f>ROUND(I148*H148,2)</f>
        <v>0</v>
      </c>
      <c r="BL148" s="16" t="s">
        <v>125</v>
      </c>
      <c r="BM148" s="16" t="s">
        <v>1712</v>
      </c>
    </row>
    <row r="149" spans="2:65" s="1" customFormat="1" ht="39">
      <c r="B149" s="33"/>
      <c r="C149" s="34"/>
      <c r="D149" s="185" t="s">
        <v>187</v>
      </c>
      <c r="E149" s="34"/>
      <c r="F149" s="186" t="s">
        <v>1713</v>
      </c>
      <c r="G149" s="34"/>
      <c r="H149" s="34"/>
      <c r="I149" s="102"/>
      <c r="J149" s="34"/>
      <c r="K149" s="34"/>
      <c r="L149" s="37"/>
      <c r="M149" s="212"/>
      <c r="N149" s="59"/>
      <c r="O149" s="59"/>
      <c r="P149" s="59"/>
      <c r="Q149" s="59"/>
      <c r="R149" s="59"/>
      <c r="S149" s="59"/>
      <c r="T149" s="60"/>
      <c r="AT149" s="16" t="s">
        <v>187</v>
      </c>
      <c r="AU149" s="16" t="s">
        <v>83</v>
      </c>
    </row>
    <row r="150" spans="2:65" s="1" customFormat="1" ht="16.5" customHeight="1">
      <c r="B150" s="33"/>
      <c r="C150" s="239" t="s">
        <v>538</v>
      </c>
      <c r="D150" s="239" t="s">
        <v>447</v>
      </c>
      <c r="E150" s="240" t="s">
        <v>1714</v>
      </c>
      <c r="F150" s="241" t="s">
        <v>1715</v>
      </c>
      <c r="G150" s="242" t="s">
        <v>444</v>
      </c>
      <c r="H150" s="243">
        <v>7</v>
      </c>
      <c r="I150" s="244"/>
      <c r="J150" s="245">
        <f>ROUND(I150*H150,2)</f>
        <v>0</v>
      </c>
      <c r="K150" s="241" t="s">
        <v>1</v>
      </c>
      <c r="L150" s="246"/>
      <c r="M150" s="247" t="s">
        <v>1</v>
      </c>
      <c r="N150" s="248" t="s">
        <v>44</v>
      </c>
      <c r="O150" s="59"/>
      <c r="P150" s="182">
        <f>O150*H150</f>
        <v>0</v>
      </c>
      <c r="Q150" s="182">
        <v>2.5000000000000001E-3</v>
      </c>
      <c r="R150" s="182">
        <f>Q150*H150</f>
        <v>1.7500000000000002E-2</v>
      </c>
      <c r="S150" s="182">
        <v>0</v>
      </c>
      <c r="T150" s="183">
        <f>S150*H150</f>
        <v>0</v>
      </c>
      <c r="AR150" s="16" t="s">
        <v>435</v>
      </c>
      <c r="AT150" s="16" t="s">
        <v>447</v>
      </c>
      <c r="AU150" s="16" t="s">
        <v>83</v>
      </c>
      <c r="AY150" s="16" t="s">
        <v>169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6" t="s">
        <v>81</v>
      </c>
      <c r="BK150" s="184">
        <f>ROUND(I150*H150,2)</f>
        <v>0</v>
      </c>
      <c r="BL150" s="16" t="s">
        <v>125</v>
      </c>
      <c r="BM150" s="16" t="s">
        <v>1716</v>
      </c>
    </row>
    <row r="151" spans="2:65" s="1" customFormat="1" ht="39">
      <c r="B151" s="33"/>
      <c r="C151" s="34"/>
      <c r="D151" s="185" t="s">
        <v>187</v>
      </c>
      <c r="E151" s="34"/>
      <c r="F151" s="186" t="s">
        <v>1717</v>
      </c>
      <c r="G151" s="34"/>
      <c r="H151" s="34"/>
      <c r="I151" s="102"/>
      <c r="J151" s="34"/>
      <c r="K151" s="34"/>
      <c r="L151" s="37"/>
      <c r="M151" s="212"/>
      <c r="N151" s="59"/>
      <c r="O151" s="59"/>
      <c r="P151" s="59"/>
      <c r="Q151" s="59"/>
      <c r="R151" s="59"/>
      <c r="S151" s="59"/>
      <c r="T151" s="60"/>
      <c r="AT151" s="16" t="s">
        <v>187</v>
      </c>
      <c r="AU151" s="16" t="s">
        <v>83</v>
      </c>
    </row>
    <row r="152" spans="2:65" s="1" customFormat="1" ht="16.5" customHeight="1">
      <c r="B152" s="33"/>
      <c r="C152" s="239" t="s">
        <v>543</v>
      </c>
      <c r="D152" s="239" t="s">
        <v>447</v>
      </c>
      <c r="E152" s="240" t="s">
        <v>1718</v>
      </c>
      <c r="F152" s="241" t="s">
        <v>1719</v>
      </c>
      <c r="G152" s="242" t="s">
        <v>444</v>
      </c>
      <c r="H152" s="243">
        <v>1</v>
      </c>
      <c r="I152" s="244"/>
      <c r="J152" s="245">
        <f>ROUND(I152*H152,2)</f>
        <v>0</v>
      </c>
      <c r="K152" s="241" t="s">
        <v>1</v>
      </c>
      <c r="L152" s="246"/>
      <c r="M152" s="247" t="s">
        <v>1</v>
      </c>
      <c r="N152" s="248" t="s">
        <v>44</v>
      </c>
      <c r="O152" s="59"/>
      <c r="P152" s="182">
        <f>O152*H152</f>
        <v>0</v>
      </c>
      <c r="Q152" s="182">
        <v>2.5000000000000001E-3</v>
      </c>
      <c r="R152" s="182">
        <f>Q152*H152</f>
        <v>2.5000000000000001E-3</v>
      </c>
      <c r="S152" s="182">
        <v>0</v>
      </c>
      <c r="T152" s="183">
        <f>S152*H152</f>
        <v>0</v>
      </c>
      <c r="AR152" s="16" t="s">
        <v>435</v>
      </c>
      <c r="AT152" s="16" t="s">
        <v>447</v>
      </c>
      <c r="AU152" s="16" t="s">
        <v>83</v>
      </c>
      <c r="AY152" s="16" t="s">
        <v>169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6" t="s">
        <v>81</v>
      </c>
      <c r="BK152" s="184">
        <f>ROUND(I152*H152,2)</f>
        <v>0</v>
      </c>
      <c r="BL152" s="16" t="s">
        <v>125</v>
      </c>
      <c r="BM152" s="16" t="s">
        <v>1720</v>
      </c>
    </row>
    <row r="153" spans="2:65" s="1" customFormat="1" ht="39">
      <c r="B153" s="33"/>
      <c r="C153" s="34"/>
      <c r="D153" s="185" t="s">
        <v>187</v>
      </c>
      <c r="E153" s="34"/>
      <c r="F153" s="186" t="s">
        <v>1721</v>
      </c>
      <c r="G153" s="34"/>
      <c r="H153" s="34"/>
      <c r="I153" s="102"/>
      <c r="J153" s="34"/>
      <c r="K153" s="34"/>
      <c r="L153" s="37"/>
      <c r="M153" s="212"/>
      <c r="N153" s="59"/>
      <c r="O153" s="59"/>
      <c r="P153" s="59"/>
      <c r="Q153" s="59"/>
      <c r="R153" s="59"/>
      <c r="S153" s="59"/>
      <c r="T153" s="60"/>
      <c r="AT153" s="16" t="s">
        <v>187</v>
      </c>
      <c r="AU153" s="16" t="s">
        <v>83</v>
      </c>
    </row>
    <row r="154" spans="2:65" s="1" customFormat="1" ht="16.5" customHeight="1">
      <c r="B154" s="33"/>
      <c r="C154" s="239" t="s">
        <v>550</v>
      </c>
      <c r="D154" s="239" t="s">
        <v>447</v>
      </c>
      <c r="E154" s="240" t="s">
        <v>1722</v>
      </c>
      <c r="F154" s="241" t="s">
        <v>1723</v>
      </c>
      <c r="G154" s="242" t="s">
        <v>444</v>
      </c>
      <c r="H154" s="243">
        <v>2</v>
      </c>
      <c r="I154" s="244"/>
      <c r="J154" s="245">
        <f>ROUND(I154*H154,2)</f>
        <v>0</v>
      </c>
      <c r="K154" s="241" t="s">
        <v>1</v>
      </c>
      <c r="L154" s="246"/>
      <c r="M154" s="247" t="s">
        <v>1</v>
      </c>
      <c r="N154" s="248" t="s">
        <v>44</v>
      </c>
      <c r="O154" s="59"/>
      <c r="P154" s="182">
        <f>O154*H154</f>
        <v>0</v>
      </c>
      <c r="Q154" s="182">
        <v>2.5000000000000001E-3</v>
      </c>
      <c r="R154" s="182">
        <f>Q154*H154</f>
        <v>5.0000000000000001E-3</v>
      </c>
      <c r="S154" s="182">
        <v>0</v>
      </c>
      <c r="T154" s="183">
        <f>S154*H154</f>
        <v>0</v>
      </c>
      <c r="AR154" s="16" t="s">
        <v>435</v>
      </c>
      <c r="AT154" s="16" t="s">
        <v>447</v>
      </c>
      <c r="AU154" s="16" t="s">
        <v>83</v>
      </c>
      <c r="AY154" s="16" t="s">
        <v>169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6" t="s">
        <v>81</v>
      </c>
      <c r="BK154" s="184">
        <f>ROUND(I154*H154,2)</f>
        <v>0</v>
      </c>
      <c r="BL154" s="16" t="s">
        <v>125</v>
      </c>
      <c r="BM154" s="16" t="s">
        <v>1724</v>
      </c>
    </row>
    <row r="155" spans="2:65" s="1" customFormat="1" ht="48.75">
      <c r="B155" s="33"/>
      <c r="C155" s="34"/>
      <c r="D155" s="185" t="s">
        <v>187</v>
      </c>
      <c r="E155" s="34"/>
      <c r="F155" s="186" t="s">
        <v>1725</v>
      </c>
      <c r="G155" s="34"/>
      <c r="H155" s="34"/>
      <c r="I155" s="102"/>
      <c r="J155" s="34"/>
      <c r="K155" s="34"/>
      <c r="L155" s="37"/>
      <c r="M155" s="212"/>
      <c r="N155" s="59"/>
      <c r="O155" s="59"/>
      <c r="P155" s="59"/>
      <c r="Q155" s="59"/>
      <c r="R155" s="59"/>
      <c r="S155" s="59"/>
      <c r="T155" s="60"/>
      <c r="AT155" s="16" t="s">
        <v>187</v>
      </c>
      <c r="AU155" s="16" t="s">
        <v>83</v>
      </c>
    </row>
    <row r="156" spans="2:65" s="1" customFormat="1" ht="16.5" customHeight="1">
      <c r="B156" s="33"/>
      <c r="C156" s="239" t="s">
        <v>554</v>
      </c>
      <c r="D156" s="239" t="s">
        <v>447</v>
      </c>
      <c r="E156" s="240" t="s">
        <v>1726</v>
      </c>
      <c r="F156" s="241" t="s">
        <v>1727</v>
      </c>
      <c r="G156" s="242" t="s">
        <v>444</v>
      </c>
      <c r="H156" s="243">
        <v>2</v>
      </c>
      <c r="I156" s="244"/>
      <c r="J156" s="245">
        <f>ROUND(I156*H156,2)</f>
        <v>0</v>
      </c>
      <c r="K156" s="241" t="s">
        <v>1</v>
      </c>
      <c r="L156" s="246"/>
      <c r="M156" s="247" t="s">
        <v>1</v>
      </c>
      <c r="N156" s="248" t="s">
        <v>44</v>
      </c>
      <c r="O156" s="59"/>
      <c r="P156" s="182">
        <f>O156*H156</f>
        <v>0</v>
      </c>
      <c r="Q156" s="182">
        <v>2.5000000000000001E-3</v>
      </c>
      <c r="R156" s="182">
        <f>Q156*H156</f>
        <v>5.0000000000000001E-3</v>
      </c>
      <c r="S156" s="182">
        <v>0</v>
      </c>
      <c r="T156" s="183">
        <f>S156*H156</f>
        <v>0</v>
      </c>
      <c r="AR156" s="16" t="s">
        <v>435</v>
      </c>
      <c r="AT156" s="16" t="s">
        <v>447</v>
      </c>
      <c r="AU156" s="16" t="s">
        <v>83</v>
      </c>
      <c r="AY156" s="16" t="s">
        <v>169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6" t="s">
        <v>81</v>
      </c>
      <c r="BK156" s="184">
        <f>ROUND(I156*H156,2)</f>
        <v>0</v>
      </c>
      <c r="BL156" s="16" t="s">
        <v>125</v>
      </c>
      <c r="BM156" s="16" t="s">
        <v>1728</v>
      </c>
    </row>
    <row r="157" spans="2:65" s="1" customFormat="1" ht="39">
      <c r="B157" s="33"/>
      <c r="C157" s="34"/>
      <c r="D157" s="185" t="s">
        <v>187</v>
      </c>
      <c r="E157" s="34"/>
      <c r="F157" s="186" t="s">
        <v>1729</v>
      </c>
      <c r="G157" s="34"/>
      <c r="H157" s="34"/>
      <c r="I157" s="102"/>
      <c r="J157" s="34"/>
      <c r="K157" s="34"/>
      <c r="L157" s="37"/>
      <c r="M157" s="212"/>
      <c r="N157" s="59"/>
      <c r="O157" s="59"/>
      <c r="P157" s="59"/>
      <c r="Q157" s="59"/>
      <c r="R157" s="59"/>
      <c r="S157" s="59"/>
      <c r="T157" s="60"/>
      <c r="AT157" s="16" t="s">
        <v>187</v>
      </c>
      <c r="AU157" s="16" t="s">
        <v>83</v>
      </c>
    </row>
    <row r="158" spans="2:65" s="10" customFormat="1" ht="22.9" customHeight="1">
      <c r="B158" s="157"/>
      <c r="C158" s="158"/>
      <c r="D158" s="159" t="s">
        <v>72</v>
      </c>
      <c r="E158" s="171" t="s">
        <v>1730</v>
      </c>
      <c r="F158" s="171" t="s">
        <v>1731</v>
      </c>
      <c r="G158" s="158"/>
      <c r="H158" s="158"/>
      <c r="I158" s="161"/>
      <c r="J158" s="172">
        <f>BK158</f>
        <v>0</v>
      </c>
      <c r="K158" s="158"/>
      <c r="L158" s="163"/>
      <c r="M158" s="164"/>
      <c r="N158" s="165"/>
      <c r="O158" s="165"/>
      <c r="P158" s="166">
        <f>SUM(P159:P163)</f>
        <v>0</v>
      </c>
      <c r="Q158" s="165"/>
      <c r="R158" s="166">
        <f>SUM(R159:R163)</f>
        <v>0</v>
      </c>
      <c r="S158" s="165"/>
      <c r="T158" s="167">
        <f>SUM(T159:T163)</f>
        <v>0</v>
      </c>
      <c r="AR158" s="168" t="s">
        <v>83</v>
      </c>
      <c r="AT158" s="169" t="s">
        <v>72</v>
      </c>
      <c r="AU158" s="169" t="s">
        <v>81</v>
      </c>
      <c r="AY158" s="168" t="s">
        <v>169</v>
      </c>
      <c r="BK158" s="170">
        <f>SUM(BK159:BK163)</f>
        <v>0</v>
      </c>
    </row>
    <row r="159" spans="2:65" s="1" customFormat="1" ht="16.5" customHeight="1">
      <c r="B159" s="33"/>
      <c r="C159" s="173" t="s">
        <v>559</v>
      </c>
      <c r="D159" s="173" t="s">
        <v>172</v>
      </c>
      <c r="E159" s="174" t="s">
        <v>1732</v>
      </c>
      <c r="F159" s="175" t="s">
        <v>1733</v>
      </c>
      <c r="G159" s="176" t="s">
        <v>175</v>
      </c>
      <c r="H159" s="177">
        <v>1</v>
      </c>
      <c r="I159" s="178"/>
      <c r="J159" s="179">
        <f>ROUND(I159*H159,2)</f>
        <v>0</v>
      </c>
      <c r="K159" s="175" t="s">
        <v>1</v>
      </c>
      <c r="L159" s="37"/>
      <c r="M159" s="180" t="s">
        <v>1</v>
      </c>
      <c r="N159" s="181" t="s">
        <v>44</v>
      </c>
      <c r="O159" s="59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AR159" s="16" t="s">
        <v>125</v>
      </c>
      <c r="AT159" s="16" t="s">
        <v>172</v>
      </c>
      <c r="AU159" s="16" t="s">
        <v>83</v>
      </c>
      <c r="AY159" s="16" t="s">
        <v>169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6" t="s">
        <v>81</v>
      </c>
      <c r="BK159" s="184">
        <f>ROUND(I159*H159,2)</f>
        <v>0</v>
      </c>
      <c r="BL159" s="16" t="s">
        <v>125</v>
      </c>
      <c r="BM159" s="16" t="s">
        <v>1734</v>
      </c>
    </row>
    <row r="160" spans="2:65" s="1" customFormat="1" ht="16.5" customHeight="1">
      <c r="B160" s="33"/>
      <c r="C160" s="173" t="s">
        <v>565</v>
      </c>
      <c r="D160" s="173" t="s">
        <v>172</v>
      </c>
      <c r="E160" s="174" t="s">
        <v>1735</v>
      </c>
      <c r="F160" s="175" t="s">
        <v>1736</v>
      </c>
      <c r="G160" s="176" t="s">
        <v>175</v>
      </c>
      <c r="H160" s="177">
        <v>1</v>
      </c>
      <c r="I160" s="178"/>
      <c r="J160" s="179">
        <f>ROUND(I160*H160,2)</f>
        <v>0</v>
      </c>
      <c r="K160" s="175" t="s">
        <v>1</v>
      </c>
      <c r="L160" s="37"/>
      <c r="M160" s="180" t="s">
        <v>1</v>
      </c>
      <c r="N160" s="181" t="s">
        <v>44</v>
      </c>
      <c r="O160" s="59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AR160" s="16" t="s">
        <v>125</v>
      </c>
      <c r="AT160" s="16" t="s">
        <v>172</v>
      </c>
      <c r="AU160" s="16" t="s">
        <v>83</v>
      </c>
      <c r="AY160" s="16" t="s">
        <v>169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6" t="s">
        <v>81</v>
      </c>
      <c r="BK160" s="184">
        <f>ROUND(I160*H160,2)</f>
        <v>0</v>
      </c>
      <c r="BL160" s="16" t="s">
        <v>125</v>
      </c>
      <c r="BM160" s="16" t="s">
        <v>1737</v>
      </c>
    </row>
    <row r="161" spans="2:65" s="1" customFormat="1" ht="29.25">
      <c r="B161" s="33"/>
      <c r="C161" s="34"/>
      <c r="D161" s="185" t="s">
        <v>187</v>
      </c>
      <c r="E161" s="34"/>
      <c r="F161" s="186" t="s">
        <v>1738</v>
      </c>
      <c r="G161" s="34"/>
      <c r="H161" s="34"/>
      <c r="I161" s="102"/>
      <c r="J161" s="34"/>
      <c r="K161" s="34"/>
      <c r="L161" s="37"/>
      <c r="M161" s="212"/>
      <c r="N161" s="59"/>
      <c r="O161" s="59"/>
      <c r="P161" s="59"/>
      <c r="Q161" s="59"/>
      <c r="R161" s="59"/>
      <c r="S161" s="59"/>
      <c r="T161" s="60"/>
      <c r="AT161" s="16" t="s">
        <v>187</v>
      </c>
      <c r="AU161" s="16" t="s">
        <v>83</v>
      </c>
    </row>
    <row r="162" spans="2:65" s="1" customFormat="1" ht="16.5" customHeight="1">
      <c r="B162" s="33"/>
      <c r="C162" s="173" t="s">
        <v>570</v>
      </c>
      <c r="D162" s="173" t="s">
        <v>172</v>
      </c>
      <c r="E162" s="174" t="s">
        <v>1739</v>
      </c>
      <c r="F162" s="175" t="s">
        <v>1740</v>
      </c>
      <c r="G162" s="176" t="s">
        <v>175</v>
      </c>
      <c r="H162" s="177">
        <v>1</v>
      </c>
      <c r="I162" s="178"/>
      <c r="J162" s="179">
        <f>ROUND(I162*H162,2)</f>
        <v>0</v>
      </c>
      <c r="K162" s="175" t="s">
        <v>1</v>
      </c>
      <c r="L162" s="37"/>
      <c r="M162" s="180" t="s">
        <v>1</v>
      </c>
      <c r="N162" s="181" t="s">
        <v>44</v>
      </c>
      <c r="O162" s="59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AR162" s="16" t="s">
        <v>125</v>
      </c>
      <c r="AT162" s="16" t="s">
        <v>172</v>
      </c>
      <c r="AU162" s="16" t="s">
        <v>83</v>
      </c>
      <c r="AY162" s="16" t="s">
        <v>169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6" t="s">
        <v>81</v>
      </c>
      <c r="BK162" s="184">
        <f>ROUND(I162*H162,2)</f>
        <v>0</v>
      </c>
      <c r="BL162" s="16" t="s">
        <v>125</v>
      </c>
      <c r="BM162" s="16" t="s">
        <v>1741</v>
      </c>
    </row>
    <row r="163" spans="2:65" s="1" customFormat="1" ht="16.5" customHeight="1">
      <c r="B163" s="33"/>
      <c r="C163" s="173" t="s">
        <v>575</v>
      </c>
      <c r="D163" s="173" t="s">
        <v>172</v>
      </c>
      <c r="E163" s="174" t="s">
        <v>1742</v>
      </c>
      <c r="F163" s="175" t="s">
        <v>1743</v>
      </c>
      <c r="G163" s="176" t="s">
        <v>175</v>
      </c>
      <c r="H163" s="177">
        <v>1</v>
      </c>
      <c r="I163" s="178"/>
      <c r="J163" s="179">
        <f>ROUND(I163*H163,2)</f>
        <v>0</v>
      </c>
      <c r="K163" s="175" t="s">
        <v>1</v>
      </c>
      <c r="L163" s="37"/>
      <c r="M163" s="213" t="s">
        <v>1</v>
      </c>
      <c r="N163" s="214" t="s">
        <v>44</v>
      </c>
      <c r="O163" s="188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AR163" s="16" t="s">
        <v>125</v>
      </c>
      <c r="AT163" s="16" t="s">
        <v>172</v>
      </c>
      <c r="AU163" s="16" t="s">
        <v>83</v>
      </c>
      <c r="AY163" s="16" t="s">
        <v>169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6" t="s">
        <v>81</v>
      </c>
      <c r="BK163" s="184">
        <f>ROUND(I163*H163,2)</f>
        <v>0</v>
      </c>
      <c r="BL163" s="16" t="s">
        <v>125</v>
      </c>
      <c r="BM163" s="16" t="s">
        <v>1744</v>
      </c>
    </row>
    <row r="164" spans="2:65" s="1" customFormat="1" ht="6.95" customHeight="1">
      <c r="B164" s="45"/>
      <c r="C164" s="46"/>
      <c r="D164" s="46"/>
      <c r="E164" s="46"/>
      <c r="F164" s="46"/>
      <c r="G164" s="46"/>
      <c r="H164" s="46"/>
      <c r="I164" s="124"/>
      <c r="J164" s="46"/>
      <c r="K164" s="46"/>
      <c r="L164" s="37"/>
    </row>
  </sheetData>
  <sheetProtection algorithmName="SHA-512" hashValue="/i7YVd5QCiOa2/e1OeF58s6zP2yx/Y74EfrFttr5+XocD54QPithThFOU5dZpPkTc8gw83OS5s8ajdw+YbZw5w==" saltValue="g851cMN3Ba7WVKVfbazA9ZN8dMzvVB+MhEINx0UE873adMdqZPyP7ydnbUD7NcRvmXmzWXYURWuy6pYT+ZVlag==" spinCount="100000" sheet="1" objects="1" scenarios="1" formatColumns="0" formatRows="0" autoFilter="0"/>
  <autoFilter ref="C85:K163" xr:uid="{00000000-0009-0000-0000-000007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17"/>
  <sheetViews>
    <sheetView showGridLines="0" view="pageBreakPreview" topLeftCell="A95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6" customWidth="1"/>
    <col min="10" max="10" width="23.5" customWidth="1"/>
    <col min="11" max="11" width="15.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104</v>
      </c>
    </row>
    <row r="3" spans="2:46" ht="6.95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9"/>
      <c r="AT3" s="16" t="s">
        <v>83</v>
      </c>
    </row>
    <row r="4" spans="2:46" ht="24.95" customHeight="1">
      <c r="B4" s="19"/>
      <c r="D4" s="100" t="s">
        <v>142</v>
      </c>
      <c r="L4" s="19"/>
      <c r="M4" s="2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101" t="s">
        <v>16</v>
      </c>
      <c r="L6" s="19"/>
    </row>
    <row r="7" spans="2:46" ht="16.5" customHeight="1">
      <c r="B7" s="19"/>
      <c r="E7" s="292" t="str">
        <f>'Rekapitulace stavby'!K6</f>
        <v>Hasičská zbrojnice s manipulačním prostorem a moderní zázemí technických služeb obce Líbeznice</v>
      </c>
      <c r="F7" s="293"/>
      <c r="G7" s="293"/>
      <c r="H7" s="293"/>
      <c r="L7" s="19"/>
    </row>
    <row r="8" spans="2:46" s="1" customFormat="1" ht="12" customHeight="1">
      <c r="B8" s="37"/>
      <c r="D8" s="101" t="s">
        <v>143</v>
      </c>
      <c r="I8" s="102"/>
      <c r="L8" s="37"/>
    </row>
    <row r="9" spans="2:46" s="1" customFormat="1" ht="36.950000000000003" customHeight="1">
      <c r="B9" s="37"/>
      <c r="E9" s="294" t="s">
        <v>1745</v>
      </c>
      <c r="F9" s="295"/>
      <c r="G9" s="295"/>
      <c r="H9" s="295"/>
      <c r="I9" s="102"/>
      <c r="L9" s="37"/>
    </row>
    <row r="10" spans="2:46" s="1" customFormat="1" ht="11.25">
      <c r="B10" s="37"/>
      <c r="I10" s="102"/>
      <c r="L10" s="37"/>
    </row>
    <row r="11" spans="2:46" s="1" customFormat="1" ht="12" customHeight="1">
      <c r="B11" s="37"/>
      <c r="D11" s="101" t="s">
        <v>18</v>
      </c>
      <c r="F11" s="16" t="s">
        <v>19</v>
      </c>
      <c r="I11" s="103" t="s">
        <v>20</v>
      </c>
      <c r="J11" s="16" t="s">
        <v>1</v>
      </c>
      <c r="L11" s="37"/>
    </row>
    <row r="12" spans="2:46" s="1" customFormat="1" ht="12" customHeight="1">
      <c r="B12" s="37"/>
      <c r="D12" s="101" t="s">
        <v>22</v>
      </c>
      <c r="F12" s="16" t="s">
        <v>23</v>
      </c>
      <c r="I12" s="103" t="s">
        <v>24</v>
      </c>
      <c r="J12" s="104" t="str">
        <f>'Rekapitulace stavby'!AN8</f>
        <v>30. 10. 2018</v>
      </c>
      <c r="L12" s="37"/>
    </row>
    <row r="13" spans="2:46" s="1" customFormat="1" ht="10.9" customHeight="1">
      <c r="B13" s="37"/>
      <c r="I13" s="102"/>
      <c r="L13" s="37"/>
    </row>
    <row r="14" spans="2:46" s="1" customFormat="1" ht="12" customHeight="1">
      <c r="B14" s="37"/>
      <c r="D14" s="101" t="s">
        <v>26</v>
      </c>
      <c r="I14" s="103" t="s">
        <v>27</v>
      </c>
      <c r="J14" s="16" t="s">
        <v>1</v>
      </c>
      <c r="L14" s="37"/>
    </row>
    <row r="15" spans="2:46" s="1" customFormat="1" ht="18" customHeight="1">
      <c r="B15" s="37"/>
      <c r="E15" s="16" t="s">
        <v>28</v>
      </c>
      <c r="I15" s="103" t="s">
        <v>29</v>
      </c>
      <c r="J15" s="16" t="s">
        <v>1</v>
      </c>
      <c r="L15" s="37"/>
    </row>
    <row r="16" spans="2:46" s="1" customFormat="1" ht="6.95" customHeight="1">
      <c r="B16" s="37"/>
      <c r="I16" s="102"/>
      <c r="L16" s="37"/>
    </row>
    <row r="17" spans="2:12" s="1" customFormat="1" ht="12" customHeight="1">
      <c r="B17" s="37"/>
      <c r="D17" s="101" t="s">
        <v>30</v>
      </c>
      <c r="I17" s="103" t="s">
        <v>27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296" t="str">
        <f>'Rekapitulace stavby'!E14</f>
        <v>Vyplň údaj</v>
      </c>
      <c r="F18" s="297"/>
      <c r="G18" s="297"/>
      <c r="H18" s="297"/>
      <c r="I18" s="103" t="s">
        <v>29</v>
      </c>
      <c r="J18" s="29" t="str">
        <f>'Rekapitulace stavby'!AN14</f>
        <v>Vyplň údaj</v>
      </c>
      <c r="L18" s="37"/>
    </row>
    <row r="19" spans="2:12" s="1" customFormat="1" ht="6.95" customHeight="1">
      <c r="B19" s="37"/>
      <c r="I19" s="102"/>
      <c r="L19" s="37"/>
    </row>
    <row r="20" spans="2:12" s="1" customFormat="1" ht="12" customHeight="1">
      <c r="B20" s="37"/>
      <c r="D20" s="101" t="s">
        <v>32</v>
      </c>
      <c r="I20" s="103" t="s">
        <v>27</v>
      </c>
      <c r="J20" s="16" t="s">
        <v>1</v>
      </c>
      <c r="L20" s="37"/>
    </row>
    <row r="21" spans="2:12" s="1" customFormat="1" ht="18" customHeight="1">
      <c r="B21" s="37"/>
      <c r="E21" s="16" t="s">
        <v>33</v>
      </c>
      <c r="I21" s="103" t="s">
        <v>29</v>
      </c>
      <c r="J21" s="16" t="s">
        <v>1</v>
      </c>
      <c r="L21" s="37"/>
    </row>
    <row r="22" spans="2:12" s="1" customFormat="1" ht="6.95" customHeight="1">
      <c r="B22" s="37"/>
      <c r="I22" s="102"/>
      <c r="L22" s="37"/>
    </row>
    <row r="23" spans="2:12" s="1" customFormat="1" ht="12" customHeight="1">
      <c r="B23" s="37"/>
      <c r="D23" s="101" t="s">
        <v>35</v>
      </c>
      <c r="I23" s="103" t="s">
        <v>27</v>
      </c>
      <c r="J23" s="16" t="s">
        <v>1</v>
      </c>
      <c r="L23" s="37"/>
    </row>
    <row r="24" spans="2:12" s="1" customFormat="1" ht="18" customHeight="1">
      <c r="B24" s="37"/>
      <c r="E24" s="16" t="s">
        <v>36</v>
      </c>
      <c r="I24" s="103" t="s">
        <v>29</v>
      </c>
      <c r="J24" s="16" t="s">
        <v>1</v>
      </c>
      <c r="L24" s="37"/>
    </row>
    <row r="25" spans="2:12" s="1" customFormat="1" ht="6.95" customHeight="1">
      <c r="B25" s="37"/>
      <c r="I25" s="102"/>
      <c r="L25" s="37"/>
    </row>
    <row r="26" spans="2:12" s="1" customFormat="1" ht="12" customHeight="1">
      <c r="B26" s="37"/>
      <c r="D26" s="101" t="s">
        <v>37</v>
      </c>
      <c r="I26" s="102"/>
      <c r="L26" s="37"/>
    </row>
    <row r="27" spans="2:12" s="6" customFormat="1" ht="16.5" customHeight="1">
      <c r="B27" s="105"/>
      <c r="E27" s="298" t="s">
        <v>1</v>
      </c>
      <c r="F27" s="298"/>
      <c r="G27" s="298"/>
      <c r="H27" s="298"/>
      <c r="I27" s="106"/>
      <c r="L27" s="105"/>
    </row>
    <row r="28" spans="2:12" s="1" customFormat="1" ht="6.95" customHeight="1">
      <c r="B28" s="37"/>
      <c r="I28" s="102"/>
      <c r="L28" s="37"/>
    </row>
    <row r="29" spans="2:12" s="1" customFormat="1" ht="6.95" customHeight="1">
      <c r="B29" s="37"/>
      <c r="D29" s="55"/>
      <c r="E29" s="55"/>
      <c r="F29" s="55"/>
      <c r="G29" s="55"/>
      <c r="H29" s="55"/>
      <c r="I29" s="107"/>
      <c r="J29" s="55"/>
      <c r="K29" s="55"/>
      <c r="L29" s="37"/>
    </row>
    <row r="30" spans="2:12" s="1" customFormat="1" ht="25.35" customHeight="1">
      <c r="B30" s="37"/>
      <c r="D30" s="108" t="s">
        <v>39</v>
      </c>
      <c r="I30" s="102"/>
      <c r="J30" s="109">
        <f>ROUND(J82, 2)</f>
        <v>0</v>
      </c>
      <c r="L30" s="37"/>
    </row>
    <row r="31" spans="2:12" s="1" customFormat="1" ht="6.95" customHeight="1">
      <c r="B31" s="37"/>
      <c r="D31" s="55"/>
      <c r="E31" s="55"/>
      <c r="F31" s="55"/>
      <c r="G31" s="55"/>
      <c r="H31" s="55"/>
      <c r="I31" s="107"/>
      <c r="J31" s="55"/>
      <c r="K31" s="55"/>
      <c r="L31" s="37"/>
    </row>
    <row r="32" spans="2:12" s="1" customFormat="1" ht="14.45" customHeight="1">
      <c r="B32" s="37"/>
      <c r="F32" s="110" t="s">
        <v>41</v>
      </c>
      <c r="I32" s="111" t="s">
        <v>40</v>
      </c>
      <c r="J32" s="110" t="s">
        <v>42</v>
      </c>
      <c r="L32" s="37"/>
    </row>
    <row r="33" spans="2:12" s="1" customFormat="1" ht="14.45" customHeight="1">
      <c r="B33" s="37"/>
      <c r="D33" s="101" t="s">
        <v>43</v>
      </c>
      <c r="E33" s="101" t="s">
        <v>44</v>
      </c>
      <c r="F33" s="112">
        <f>ROUND((SUM(BE82:BE116)),  2)</f>
        <v>0</v>
      </c>
      <c r="I33" s="113">
        <v>0.21</v>
      </c>
      <c r="J33" s="112">
        <f>ROUND(((SUM(BE82:BE116))*I33),  2)</f>
        <v>0</v>
      </c>
      <c r="L33" s="37"/>
    </row>
    <row r="34" spans="2:12" s="1" customFormat="1" ht="14.45" customHeight="1">
      <c r="B34" s="37"/>
      <c r="E34" s="101" t="s">
        <v>45</v>
      </c>
      <c r="F34" s="112">
        <f>ROUND((SUM(BF82:BF116)),  2)</f>
        <v>0</v>
      </c>
      <c r="I34" s="113">
        <v>0.15</v>
      </c>
      <c r="J34" s="112">
        <f>ROUND(((SUM(BF82:BF116))*I34),  2)</f>
        <v>0</v>
      </c>
      <c r="L34" s="37"/>
    </row>
    <row r="35" spans="2:12" s="1" customFormat="1" ht="14.45" hidden="1" customHeight="1">
      <c r="B35" s="37"/>
      <c r="E35" s="101" t="s">
        <v>46</v>
      </c>
      <c r="F35" s="112">
        <f>ROUND((SUM(BG82:BG116)),  2)</f>
        <v>0</v>
      </c>
      <c r="I35" s="113">
        <v>0.21</v>
      </c>
      <c r="J35" s="112">
        <f>0</f>
        <v>0</v>
      </c>
      <c r="L35" s="37"/>
    </row>
    <row r="36" spans="2:12" s="1" customFormat="1" ht="14.45" hidden="1" customHeight="1">
      <c r="B36" s="37"/>
      <c r="E36" s="101" t="s">
        <v>47</v>
      </c>
      <c r="F36" s="112">
        <f>ROUND((SUM(BH82:BH116)),  2)</f>
        <v>0</v>
      </c>
      <c r="I36" s="113">
        <v>0.15</v>
      </c>
      <c r="J36" s="112">
        <f>0</f>
        <v>0</v>
      </c>
      <c r="L36" s="37"/>
    </row>
    <row r="37" spans="2:12" s="1" customFormat="1" ht="14.45" hidden="1" customHeight="1">
      <c r="B37" s="37"/>
      <c r="E37" s="101" t="s">
        <v>48</v>
      </c>
      <c r="F37" s="112">
        <f>ROUND((SUM(BI82:BI116)),  2)</f>
        <v>0</v>
      </c>
      <c r="I37" s="113">
        <v>0</v>
      </c>
      <c r="J37" s="112">
        <f>0</f>
        <v>0</v>
      </c>
      <c r="L37" s="37"/>
    </row>
    <row r="38" spans="2:12" s="1" customFormat="1" ht="6.95" customHeight="1">
      <c r="B38" s="37"/>
      <c r="I38" s="102"/>
      <c r="L38" s="37"/>
    </row>
    <row r="39" spans="2:12" s="1" customFormat="1" ht="25.35" customHeight="1">
      <c r="B39" s="37"/>
      <c r="C39" s="114"/>
      <c r="D39" s="115" t="s">
        <v>49</v>
      </c>
      <c r="E39" s="116"/>
      <c r="F39" s="116"/>
      <c r="G39" s="117" t="s">
        <v>50</v>
      </c>
      <c r="H39" s="118" t="s">
        <v>51</v>
      </c>
      <c r="I39" s="119"/>
      <c r="J39" s="120">
        <f>SUM(J30:J37)</f>
        <v>0</v>
      </c>
      <c r="K39" s="121"/>
      <c r="L39" s="37"/>
    </row>
    <row r="40" spans="2:12" s="1" customFormat="1" ht="14.45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7"/>
    </row>
    <row r="44" spans="2:12" s="1" customFormat="1" ht="6.95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7"/>
    </row>
    <row r="45" spans="2:12" s="1" customFormat="1" ht="24.95" customHeight="1">
      <c r="B45" s="33"/>
      <c r="C45" s="22" t="s">
        <v>145</v>
      </c>
      <c r="D45" s="34"/>
      <c r="E45" s="34"/>
      <c r="F45" s="34"/>
      <c r="G45" s="34"/>
      <c r="H45" s="34"/>
      <c r="I45" s="102"/>
      <c r="J45" s="34"/>
      <c r="K45" s="34"/>
      <c r="L45" s="37"/>
    </row>
    <row r="46" spans="2:12" s="1" customFormat="1" ht="6.95" customHeight="1">
      <c r="B46" s="33"/>
      <c r="C46" s="34"/>
      <c r="D46" s="34"/>
      <c r="E46" s="34"/>
      <c r="F46" s="34"/>
      <c r="G46" s="34"/>
      <c r="H46" s="34"/>
      <c r="I46" s="102"/>
      <c r="J46" s="34"/>
      <c r="K46" s="34"/>
      <c r="L46" s="37"/>
    </row>
    <row r="47" spans="2:12" s="1" customFormat="1" ht="12" customHeight="1">
      <c r="B47" s="33"/>
      <c r="C47" s="28" t="s">
        <v>16</v>
      </c>
      <c r="D47" s="34"/>
      <c r="E47" s="34"/>
      <c r="F47" s="34"/>
      <c r="G47" s="34"/>
      <c r="H47" s="34"/>
      <c r="I47" s="102"/>
      <c r="J47" s="34"/>
      <c r="K47" s="34"/>
      <c r="L47" s="37"/>
    </row>
    <row r="48" spans="2:12" s="1" customFormat="1" ht="16.5" customHeight="1">
      <c r="B48" s="33"/>
      <c r="C48" s="34"/>
      <c r="D48" s="34"/>
      <c r="E48" s="299" t="str">
        <f>E7</f>
        <v>Hasičská zbrojnice s manipulačním prostorem a moderní zázemí technických služeb obce Líbeznice</v>
      </c>
      <c r="F48" s="300"/>
      <c r="G48" s="300"/>
      <c r="H48" s="300"/>
      <c r="I48" s="102"/>
      <c r="J48" s="34"/>
      <c r="K48" s="34"/>
      <c r="L48" s="37"/>
    </row>
    <row r="49" spans="2:47" s="1" customFormat="1" ht="12" customHeight="1">
      <c r="B49" s="33"/>
      <c r="C49" s="28" t="s">
        <v>143</v>
      </c>
      <c r="D49" s="34"/>
      <c r="E49" s="34"/>
      <c r="F49" s="34"/>
      <c r="G49" s="34"/>
      <c r="H49" s="34"/>
      <c r="I49" s="102"/>
      <c r="J49" s="34"/>
      <c r="K49" s="34"/>
      <c r="L49" s="37"/>
    </row>
    <row r="50" spans="2:47" s="1" customFormat="1" ht="16.5" customHeight="1">
      <c r="B50" s="33"/>
      <c r="C50" s="34"/>
      <c r="D50" s="34"/>
      <c r="E50" s="271" t="str">
        <f>E9</f>
        <v>08 - SO 02 - HASIČSKÁ ZBROJNICE JSHD - HROMOSVOD</v>
      </c>
      <c r="F50" s="270"/>
      <c r="G50" s="270"/>
      <c r="H50" s="270"/>
      <c r="I50" s="102"/>
      <c r="J50" s="34"/>
      <c r="K50" s="34"/>
      <c r="L50" s="37"/>
    </row>
    <row r="51" spans="2:47" s="1" customFormat="1" ht="6.95" customHeight="1">
      <c r="B51" s="33"/>
      <c r="C51" s="34"/>
      <c r="D51" s="34"/>
      <c r="E51" s="34"/>
      <c r="F51" s="34"/>
      <c r="G51" s="34"/>
      <c r="H51" s="34"/>
      <c r="I51" s="102"/>
      <c r="J51" s="34"/>
      <c r="K51" s="34"/>
      <c r="L51" s="37"/>
    </row>
    <row r="52" spans="2:47" s="1" customFormat="1" ht="12" customHeight="1">
      <c r="B52" s="33"/>
      <c r="C52" s="28" t="s">
        <v>22</v>
      </c>
      <c r="D52" s="34"/>
      <c r="E52" s="34"/>
      <c r="F52" s="26" t="str">
        <f>F12</f>
        <v>k.ú. Líbeznice</v>
      </c>
      <c r="G52" s="34"/>
      <c r="H52" s="34"/>
      <c r="I52" s="103" t="s">
        <v>24</v>
      </c>
      <c r="J52" s="54" t="str">
        <f>IF(J12="","",J12)</f>
        <v>30. 10. 2018</v>
      </c>
      <c r="K52" s="34"/>
      <c r="L52" s="37"/>
    </row>
    <row r="53" spans="2:47" s="1" customFormat="1" ht="6.95" customHeight="1">
      <c r="B53" s="33"/>
      <c r="C53" s="34"/>
      <c r="D53" s="34"/>
      <c r="E53" s="34"/>
      <c r="F53" s="34"/>
      <c r="G53" s="34"/>
      <c r="H53" s="34"/>
      <c r="I53" s="102"/>
      <c r="J53" s="34"/>
      <c r="K53" s="34"/>
      <c r="L53" s="37"/>
    </row>
    <row r="54" spans="2:47" s="1" customFormat="1" ht="13.7" customHeight="1">
      <c r="B54" s="33"/>
      <c r="C54" s="28" t="s">
        <v>26</v>
      </c>
      <c r="D54" s="34"/>
      <c r="E54" s="34"/>
      <c r="F54" s="26" t="str">
        <f>E15</f>
        <v>Obec Líbeznice</v>
      </c>
      <c r="G54" s="34"/>
      <c r="H54" s="34"/>
      <c r="I54" s="103" t="s">
        <v>32</v>
      </c>
      <c r="J54" s="31" t="str">
        <f>E21</f>
        <v>Atelier RENO spol.s.r.o.</v>
      </c>
      <c r="K54" s="34"/>
      <c r="L54" s="37"/>
    </row>
    <row r="55" spans="2:47" s="1" customFormat="1" ht="13.7" customHeight="1">
      <c r="B55" s="33"/>
      <c r="C55" s="28" t="s">
        <v>30</v>
      </c>
      <c r="D55" s="34"/>
      <c r="E55" s="34"/>
      <c r="F55" s="26" t="str">
        <f>IF(E18="","",E18)</f>
        <v>Vyplň údaj</v>
      </c>
      <c r="G55" s="34"/>
      <c r="H55" s="34"/>
      <c r="I55" s="103" t="s">
        <v>35</v>
      </c>
      <c r="J55" s="31" t="str">
        <f>E24</f>
        <v>Vladimír Mrázek</v>
      </c>
      <c r="K55" s="34"/>
      <c r="L55" s="37"/>
    </row>
    <row r="56" spans="2:47" s="1" customFormat="1" ht="10.35" customHeight="1">
      <c r="B56" s="33"/>
      <c r="C56" s="34"/>
      <c r="D56" s="34"/>
      <c r="E56" s="34"/>
      <c r="F56" s="34"/>
      <c r="G56" s="34"/>
      <c r="H56" s="34"/>
      <c r="I56" s="102"/>
      <c r="J56" s="34"/>
      <c r="K56" s="34"/>
      <c r="L56" s="37"/>
    </row>
    <row r="57" spans="2:47" s="1" customFormat="1" ht="29.25" customHeight="1">
      <c r="B57" s="33"/>
      <c r="C57" s="128" t="s">
        <v>146</v>
      </c>
      <c r="D57" s="129"/>
      <c r="E57" s="129"/>
      <c r="F57" s="129"/>
      <c r="G57" s="129"/>
      <c r="H57" s="129"/>
      <c r="I57" s="130"/>
      <c r="J57" s="131" t="s">
        <v>147</v>
      </c>
      <c r="K57" s="129"/>
      <c r="L57" s="37"/>
    </row>
    <row r="58" spans="2:47" s="1" customFormat="1" ht="10.35" customHeight="1">
      <c r="B58" s="33"/>
      <c r="C58" s="34"/>
      <c r="D58" s="34"/>
      <c r="E58" s="34"/>
      <c r="F58" s="34"/>
      <c r="G58" s="34"/>
      <c r="H58" s="34"/>
      <c r="I58" s="102"/>
      <c r="J58" s="34"/>
      <c r="K58" s="34"/>
      <c r="L58" s="37"/>
    </row>
    <row r="59" spans="2:47" s="1" customFormat="1" ht="22.9" customHeight="1">
      <c r="B59" s="33"/>
      <c r="C59" s="132" t="s">
        <v>148</v>
      </c>
      <c r="D59" s="34"/>
      <c r="E59" s="34"/>
      <c r="F59" s="34"/>
      <c r="G59" s="34"/>
      <c r="H59" s="34"/>
      <c r="I59" s="102"/>
      <c r="J59" s="72">
        <f>J82</f>
        <v>0</v>
      </c>
      <c r="K59" s="34"/>
      <c r="L59" s="37"/>
      <c r="AU59" s="16" t="s">
        <v>149</v>
      </c>
    </row>
    <row r="60" spans="2:47" s="7" customFormat="1" ht="24.95" customHeight="1">
      <c r="B60" s="133"/>
      <c r="C60" s="134"/>
      <c r="D60" s="135" t="s">
        <v>251</v>
      </c>
      <c r="E60" s="136"/>
      <c r="F60" s="136"/>
      <c r="G60" s="136"/>
      <c r="H60" s="136"/>
      <c r="I60" s="137"/>
      <c r="J60" s="138">
        <f>J83</f>
        <v>0</v>
      </c>
      <c r="K60" s="134"/>
      <c r="L60" s="139"/>
    </row>
    <row r="61" spans="2:47" s="8" customFormat="1" ht="19.899999999999999" customHeight="1">
      <c r="B61" s="140"/>
      <c r="C61" s="141"/>
      <c r="D61" s="142" t="s">
        <v>1746</v>
      </c>
      <c r="E61" s="143"/>
      <c r="F61" s="143"/>
      <c r="G61" s="143"/>
      <c r="H61" s="143"/>
      <c r="I61" s="144"/>
      <c r="J61" s="145">
        <f>J84</f>
        <v>0</v>
      </c>
      <c r="K61" s="141"/>
      <c r="L61" s="146"/>
    </row>
    <row r="62" spans="2:47" s="8" customFormat="1" ht="19.899999999999999" customHeight="1">
      <c r="B62" s="140"/>
      <c r="C62" s="141"/>
      <c r="D62" s="142" t="s">
        <v>1545</v>
      </c>
      <c r="E62" s="143"/>
      <c r="F62" s="143"/>
      <c r="G62" s="143"/>
      <c r="H62" s="143"/>
      <c r="I62" s="144"/>
      <c r="J62" s="145">
        <f>J112</f>
        <v>0</v>
      </c>
      <c r="K62" s="141"/>
      <c r="L62" s="146"/>
    </row>
    <row r="63" spans="2:47" s="1" customFormat="1" ht="21.75" customHeight="1">
      <c r="B63" s="33"/>
      <c r="C63" s="34"/>
      <c r="D63" s="34"/>
      <c r="E63" s="34"/>
      <c r="F63" s="34"/>
      <c r="G63" s="34"/>
      <c r="H63" s="34"/>
      <c r="I63" s="102"/>
      <c r="J63" s="34"/>
      <c r="K63" s="34"/>
      <c r="L63" s="37"/>
    </row>
    <row r="64" spans="2:47" s="1" customFormat="1" ht="6.95" customHeight="1">
      <c r="B64" s="45"/>
      <c r="C64" s="46"/>
      <c r="D64" s="46"/>
      <c r="E64" s="46"/>
      <c r="F64" s="46"/>
      <c r="G64" s="46"/>
      <c r="H64" s="46"/>
      <c r="I64" s="124"/>
      <c r="J64" s="46"/>
      <c r="K64" s="46"/>
      <c r="L64" s="37"/>
    </row>
    <row r="68" spans="2:12" s="1" customFormat="1" ht="6.95" customHeight="1">
      <c r="B68" s="47"/>
      <c r="C68" s="48"/>
      <c r="D68" s="48"/>
      <c r="E68" s="48"/>
      <c r="F68" s="48"/>
      <c r="G68" s="48"/>
      <c r="H68" s="48"/>
      <c r="I68" s="127"/>
      <c r="J68" s="48"/>
      <c r="K68" s="48"/>
      <c r="L68" s="37"/>
    </row>
    <row r="69" spans="2:12" s="1" customFormat="1" ht="24.95" customHeight="1">
      <c r="B69" s="33"/>
      <c r="C69" s="22" t="s">
        <v>153</v>
      </c>
      <c r="D69" s="34"/>
      <c r="E69" s="34"/>
      <c r="F69" s="34"/>
      <c r="G69" s="34"/>
      <c r="H69" s="34"/>
      <c r="I69" s="102"/>
      <c r="J69" s="34"/>
      <c r="K69" s="34"/>
      <c r="L69" s="37"/>
    </row>
    <row r="70" spans="2:12" s="1" customFormat="1" ht="6.95" customHeight="1">
      <c r="B70" s="33"/>
      <c r="C70" s="34"/>
      <c r="D70" s="34"/>
      <c r="E70" s="34"/>
      <c r="F70" s="34"/>
      <c r="G70" s="34"/>
      <c r="H70" s="34"/>
      <c r="I70" s="102"/>
      <c r="J70" s="34"/>
      <c r="K70" s="34"/>
      <c r="L70" s="37"/>
    </row>
    <row r="71" spans="2:12" s="1" customFormat="1" ht="12" customHeight="1">
      <c r="B71" s="33"/>
      <c r="C71" s="28" t="s">
        <v>16</v>
      </c>
      <c r="D71" s="34"/>
      <c r="E71" s="34"/>
      <c r="F71" s="34"/>
      <c r="G71" s="34"/>
      <c r="H71" s="34"/>
      <c r="I71" s="102"/>
      <c r="J71" s="34"/>
      <c r="K71" s="34"/>
      <c r="L71" s="37"/>
    </row>
    <row r="72" spans="2:12" s="1" customFormat="1" ht="16.5" customHeight="1">
      <c r="B72" s="33"/>
      <c r="C72" s="34"/>
      <c r="D72" s="34"/>
      <c r="E72" s="299" t="str">
        <f>E7</f>
        <v>Hasičská zbrojnice s manipulačním prostorem a moderní zázemí technických služeb obce Líbeznice</v>
      </c>
      <c r="F72" s="300"/>
      <c r="G72" s="300"/>
      <c r="H72" s="300"/>
      <c r="I72" s="102"/>
      <c r="J72" s="34"/>
      <c r="K72" s="34"/>
      <c r="L72" s="37"/>
    </row>
    <row r="73" spans="2:12" s="1" customFormat="1" ht="12" customHeight="1">
      <c r="B73" s="33"/>
      <c r="C73" s="28" t="s">
        <v>143</v>
      </c>
      <c r="D73" s="34"/>
      <c r="E73" s="34"/>
      <c r="F73" s="34"/>
      <c r="G73" s="34"/>
      <c r="H73" s="34"/>
      <c r="I73" s="102"/>
      <c r="J73" s="34"/>
      <c r="K73" s="34"/>
      <c r="L73" s="37"/>
    </row>
    <row r="74" spans="2:12" s="1" customFormat="1" ht="16.5" customHeight="1">
      <c r="B74" s="33"/>
      <c r="C74" s="34"/>
      <c r="D74" s="34"/>
      <c r="E74" s="271" t="str">
        <f>E9</f>
        <v>08 - SO 02 - HASIČSKÁ ZBROJNICE JSHD - HROMOSVOD</v>
      </c>
      <c r="F74" s="270"/>
      <c r="G74" s="270"/>
      <c r="H74" s="270"/>
      <c r="I74" s="102"/>
      <c r="J74" s="34"/>
      <c r="K74" s="34"/>
      <c r="L74" s="37"/>
    </row>
    <row r="75" spans="2:12" s="1" customFormat="1" ht="6.95" customHeight="1">
      <c r="B75" s="33"/>
      <c r="C75" s="34"/>
      <c r="D75" s="34"/>
      <c r="E75" s="34"/>
      <c r="F75" s="34"/>
      <c r="G75" s="34"/>
      <c r="H75" s="34"/>
      <c r="I75" s="102"/>
      <c r="J75" s="34"/>
      <c r="K75" s="34"/>
      <c r="L75" s="37"/>
    </row>
    <row r="76" spans="2:12" s="1" customFormat="1" ht="12" customHeight="1">
      <c r="B76" s="33"/>
      <c r="C76" s="28" t="s">
        <v>22</v>
      </c>
      <c r="D76" s="34"/>
      <c r="E76" s="34"/>
      <c r="F76" s="26" t="str">
        <f>F12</f>
        <v>k.ú. Líbeznice</v>
      </c>
      <c r="G76" s="34"/>
      <c r="H76" s="34"/>
      <c r="I76" s="103" t="s">
        <v>24</v>
      </c>
      <c r="J76" s="54" t="str">
        <f>IF(J12="","",J12)</f>
        <v>30. 10. 2018</v>
      </c>
      <c r="K76" s="34"/>
      <c r="L76" s="37"/>
    </row>
    <row r="77" spans="2:12" s="1" customFormat="1" ht="6.95" customHeight="1">
      <c r="B77" s="33"/>
      <c r="C77" s="34"/>
      <c r="D77" s="34"/>
      <c r="E77" s="34"/>
      <c r="F77" s="34"/>
      <c r="G77" s="34"/>
      <c r="H77" s="34"/>
      <c r="I77" s="102"/>
      <c r="J77" s="34"/>
      <c r="K77" s="34"/>
      <c r="L77" s="37"/>
    </row>
    <row r="78" spans="2:12" s="1" customFormat="1" ht="13.7" customHeight="1">
      <c r="B78" s="33"/>
      <c r="C78" s="28" t="s">
        <v>26</v>
      </c>
      <c r="D78" s="34"/>
      <c r="E78" s="34"/>
      <c r="F78" s="26" t="str">
        <f>E15</f>
        <v>Obec Líbeznice</v>
      </c>
      <c r="G78" s="34"/>
      <c r="H78" s="34"/>
      <c r="I78" s="103" t="s">
        <v>32</v>
      </c>
      <c r="J78" s="31" t="str">
        <f>E21</f>
        <v>Atelier RENO spol.s.r.o.</v>
      </c>
      <c r="K78" s="34"/>
      <c r="L78" s="37"/>
    </row>
    <row r="79" spans="2:12" s="1" customFormat="1" ht="13.7" customHeight="1">
      <c r="B79" s="33"/>
      <c r="C79" s="28" t="s">
        <v>30</v>
      </c>
      <c r="D79" s="34"/>
      <c r="E79" s="34"/>
      <c r="F79" s="26" t="str">
        <f>IF(E18="","",E18)</f>
        <v>Vyplň údaj</v>
      </c>
      <c r="G79" s="34"/>
      <c r="H79" s="34"/>
      <c r="I79" s="103" t="s">
        <v>35</v>
      </c>
      <c r="J79" s="31" t="str">
        <f>E24</f>
        <v>Vladimír Mrázek</v>
      </c>
      <c r="K79" s="34"/>
      <c r="L79" s="37"/>
    </row>
    <row r="80" spans="2:12" s="1" customFormat="1" ht="10.35" customHeight="1">
      <c r="B80" s="33"/>
      <c r="C80" s="34"/>
      <c r="D80" s="34"/>
      <c r="E80" s="34"/>
      <c r="F80" s="34"/>
      <c r="G80" s="34"/>
      <c r="H80" s="34"/>
      <c r="I80" s="102"/>
      <c r="J80" s="34"/>
      <c r="K80" s="34"/>
      <c r="L80" s="37"/>
    </row>
    <row r="81" spans="2:65" s="9" customFormat="1" ht="29.25" customHeight="1">
      <c r="B81" s="147"/>
      <c r="C81" s="148" t="s">
        <v>154</v>
      </c>
      <c r="D81" s="149" t="s">
        <v>58</v>
      </c>
      <c r="E81" s="149" t="s">
        <v>54</v>
      </c>
      <c r="F81" s="149" t="s">
        <v>55</v>
      </c>
      <c r="G81" s="149" t="s">
        <v>155</v>
      </c>
      <c r="H81" s="149" t="s">
        <v>156</v>
      </c>
      <c r="I81" s="150" t="s">
        <v>157</v>
      </c>
      <c r="J81" s="149" t="s">
        <v>147</v>
      </c>
      <c r="K81" s="151" t="s">
        <v>158</v>
      </c>
      <c r="L81" s="152"/>
      <c r="M81" s="63" t="s">
        <v>1</v>
      </c>
      <c r="N81" s="64" t="s">
        <v>43</v>
      </c>
      <c r="O81" s="64" t="s">
        <v>159</v>
      </c>
      <c r="P81" s="64" t="s">
        <v>160</v>
      </c>
      <c r="Q81" s="64" t="s">
        <v>161</v>
      </c>
      <c r="R81" s="64" t="s">
        <v>162</v>
      </c>
      <c r="S81" s="64" t="s">
        <v>163</v>
      </c>
      <c r="T81" s="65" t="s">
        <v>164</v>
      </c>
    </row>
    <row r="82" spans="2:65" s="1" customFormat="1" ht="22.9" customHeight="1">
      <c r="B82" s="33"/>
      <c r="C82" s="70" t="s">
        <v>165</v>
      </c>
      <c r="D82" s="34"/>
      <c r="E82" s="34"/>
      <c r="F82" s="34"/>
      <c r="G82" s="34"/>
      <c r="H82" s="34"/>
      <c r="I82" s="102"/>
      <c r="J82" s="153">
        <f>BK82</f>
        <v>0</v>
      </c>
      <c r="K82" s="34"/>
      <c r="L82" s="37"/>
      <c r="M82" s="66"/>
      <c r="N82" s="67"/>
      <c r="O82" s="67"/>
      <c r="P82" s="154">
        <f>P83</f>
        <v>0</v>
      </c>
      <c r="Q82" s="67"/>
      <c r="R82" s="154">
        <f>R83</f>
        <v>9.3240000000000031E-2</v>
      </c>
      <c r="S82" s="67"/>
      <c r="T82" s="155">
        <f>T83</f>
        <v>0</v>
      </c>
      <c r="AT82" s="16" t="s">
        <v>72</v>
      </c>
      <c r="AU82" s="16" t="s">
        <v>149</v>
      </c>
      <c r="BK82" s="156">
        <f>BK83</f>
        <v>0</v>
      </c>
    </row>
    <row r="83" spans="2:65" s="10" customFormat="1" ht="25.9" customHeight="1">
      <c r="B83" s="157"/>
      <c r="C83" s="158"/>
      <c r="D83" s="159" t="s">
        <v>72</v>
      </c>
      <c r="E83" s="160" t="s">
        <v>480</v>
      </c>
      <c r="F83" s="160" t="s">
        <v>481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P84+P112</f>
        <v>0</v>
      </c>
      <c r="Q83" s="165"/>
      <c r="R83" s="166">
        <f>R84+R112</f>
        <v>9.3240000000000031E-2</v>
      </c>
      <c r="S83" s="165"/>
      <c r="T83" s="167">
        <f>T84+T112</f>
        <v>0</v>
      </c>
      <c r="AR83" s="168" t="s">
        <v>83</v>
      </c>
      <c r="AT83" s="169" t="s">
        <v>72</v>
      </c>
      <c r="AU83" s="169" t="s">
        <v>73</v>
      </c>
      <c r="AY83" s="168" t="s">
        <v>169</v>
      </c>
      <c r="BK83" s="170">
        <f>BK84+BK112</f>
        <v>0</v>
      </c>
    </row>
    <row r="84" spans="2:65" s="10" customFormat="1" ht="22.9" customHeight="1">
      <c r="B84" s="157"/>
      <c r="C84" s="158"/>
      <c r="D84" s="159" t="s">
        <v>72</v>
      </c>
      <c r="E84" s="171" t="s">
        <v>1747</v>
      </c>
      <c r="F84" s="171" t="s">
        <v>1748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SUM(P85:P111)</f>
        <v>0</v>
      </c>
      <c r="Q84" s="165"/>
      <c r="R84" s="166">
        <f>SUM(R85:R111)</f>
        <v>9.3240000000000031E-2</v>
      </c>
      <c r="S84" s="165"/>
      <c r="T84" s="167">
        <f>SUM(T85:T111)</f>
        <v>0</v>
      </c>
      <c r="AR84" s="168" t="s">
        <v>83</v>
      </c>
      <c r="AT84" s="169" t="s">
        <v>72</v>
      </c>
      <c r="AU84" s="169" t="s">
        <v>81</v>
      </c>
      <c r="AY84" s="168" t="s">
        <v>169</v>
      </c>
      <c r="BK84" s="170">
        <f>SUM(BK85:BK111)</f>
        <v>0</v>
      </c>
    </row>
    <row r="85" spans="2:65" s="1" customFormat="1" ht="16.5" customHeight="1">
      <c r="B85" s="33"/>
      <c r="C85" s="173" t="s">
        <v>81</v>
      </c>
      <c r="D85" s="173" t="s">
        <v>172</v>
      </c>
      <c r="E85" s="174" t="s">
        <v>1749</v>
      </c>
      <c r="F85" s="175" t="s">
        <v>1750</v>
      </c>
      <c r="G85" s="176" t="s">
        <v>301</v>
      </c>
      <c r="H85" s="177">
        <v>340</v>
      </c>
      <c r="I85" s="178"/>
      <c r="J85" s="179">
        <f t="shared" ref="J85:J111" si="0">ROUND(I85*H85,2)</f>
        <v>0</v>
      </c>
      <c r="K85" s="175" t="s">
        <v>1</v>
      </c>
      <c r="L85" s="37"/>
      <c r="M85" s="180" t="s">
        <v>1</v>
      </c>
      <c r="N85" s="181" t="s">
        <v>44</v>
      </c>
      <c r="O85" s="59"/>
      <c r="P85" s="182">
        <f t="shared" ref="P85:P111" si="1">O85*H85</f>
        <v>0</v>
      </c>
      <c r="Q85" s="182">
        <v>0</v>
      </c>
      <c r="R85" s="182">
        <f t="shared" ref="R85:R111" si="2">Q85*H85</f>
        <v>0</v>
      </c>
      <c r="S85" s="182">
        <v>0</v>
      </c>
      <c r="T85" s="183">
        <f t="shared" ref="T85:T111" si="3">S85*H85</f>
        <v>0</v>
      </c>
      <c r="AR85" s="16" t="s">
        <v>125</v>
      </c>
      <c r="AT85" s="16" t="s">
        <v>172</v>
      </c>
      <c r="AU85" s="16" t="s">
        <v>83</v>
      </c>
      <c r="AY85" s="16" t="s">
        <v>169</v>
      </c>
      <c r="BE85" s="184">
        <f t="shared" ref="BE85:BE111" si="4">IF(N85="základní",J85,0)</f>
        <v>0</v>
      </c>
      <c r="BF85" s="184">
        <f t="shared" ref="BF85:BF111" si="5">IF(N85="snížená",J85,0)</f>
        <v>0</v>
      </c>
      <c r="BG85" s="184">
        <f t="shared" ref="BG85:BG111" si="6">IF(N85="zákl. přenesená",J85,0)</f>
        <v>0</v>
      </c>
      <c r="BH85" s="184">
        <f t="shared" ref="BH85:BH111" si="7">IF(N85="sníž. přenesená",J85,0)</f>
        <v>0</v>
      </c>
      <c r="BI85" s="184">
        <f t="shared" ref="BI85:BI111" si="8">IF(N85="nulová",J85,0)</f>
        <v>0</v>
      </c>
      <c r="BJ85" s="16" t="s">
        <v>81</v>
      </c>
      <c r="BK85" s="184">
        <f t="shared" ref="BK85:BK111" si="9">ROUND(I85*H85,2)</f>
        <v>0</v>
      </c>
      <c r="BL85" s="16" t="s">
        <v>125</v>
      </c>
      <c r="BM85" s="16" t="s">
        <v>1751</v>
      </c>
    </row>
    <row r="86" spans="2:65" s="1" customFormat="1" ht="16.5" customHeight="1">
      <c r="B86" s="33"/>
      <c r="C86" s="239" t="s">
        <v>83</v>
      </c>
      <c r="D86" s="239" t="s">
        <v>447</v>
      </c>
      <c r="E86" s="240" t="s">
        <v>1752</v>
      </c>
      <c r="F86" s="241" t="s">
        <v>1753</v>
      </c>
      <c r="G86" s="242" t="s">
        <v>301</v>
      </c>
      <c r="H86" s="243">
        <v>115</v>
      </c>
      <c r="I86" s="244"/>
      <c r="J86" s="245">
        <f t="shared" si="0"/>
        <v>0</v>
      </c>
      <c r="K86" s="241" t="s">
        <v>1</v>
      </c>
      <c r="L86" s="246"/>
      <c r="M86" s="247" t="s">
        <v>1</v>
      </c>
      <c r="N86" s="248" t="s">
        <v>44</v>
      </c>
      <c r="O86" s="59"/>
      <c r="P86" s="182">
        <f t="shared" si="1"/>
        <v>0</v>
      </c>
      <c r="Q86" s="182">
        <v>1.3999999999999999E-4</v>
      </c>
      <c r="R86" s="182">
        <f t="shared" si="2"/>
        <v>1.61E-2</v>
      </c>
      <c r="S86" s="182">
        <v>0</v>
      </c>
      <c r="T86" s="183">
        <f t="shared" si="3"/>
        <v>0</v>
      </c>
      <c r="AR86" s="16" t="s">
        <v>435</v>
      </c>
      <c r="AT86" s="16" t="s">
        <v>447</v>
      </c>
      <c r="AU86" s="16" t="s">
        <v>83</v>
      </c>
      <c r="AY86" s="16" t="s">
        <v>169</v>
      </c>
      <c r="BE86" s="184">
        <f t="shared" si="4"/>
        <v>0</v>
      </c>
      <c r="BF86" s="184">
        <f t="shared" si="5"/>
        <v>0</v>
      </c>
      <c r="BG86" s="184">
        <f t="shared" si="6"/>
        <v>0</v>
      </c>
      <c r="BH86" s="184">
        <f t="shared" si="7"/>
        <v>0</v>
      </c>
      <c r="BI86" s="184">
        <f t="shared" si="8"/>
        <v>0</v>
      </c>
      <c r="BJ86" s="16" t="s">
        <v>81</v>
      </c>
      <c r="BK86" s="184">
        <f t="shared" si="9"/>
        <v>0</v>
      </c>
      <c r="BL86" s="16" t="s">
        <v>125</v>
      </c>
      <c r="BM86" s="16" t="s">
        <v>1754</v>
      </c>
    </row>
    <row r="87" spans="2:65" s="1" customFormat="1" ht="16.5" customHeight="1">
      <c r="B87" s="33"/>
      <c r="C87" s="239" t="s">
        <v>184</v>
      </c>
      <c r="D87" s="239" t="s">
        <v>447</v>
      </c>
      <c r="E87" s="240" t="s">
        <v>1755</v>
      </c>
      <c r="F87" s="241" t="s">
        <v>1756</v>
      </c>
      <c r="G87" s="242" t="s">
        <v>301</v>
      </c>
      <c r="H87" s="243">
        <v>100</v>
      </c>
      <c r="I87" s="244"/>
      <c r="J87" s="245">
        <f t="shared" si="0"/>
        <v>0</v>
      </c>
      <c r="K87" s="241" t="s">
        <v>1</v>
      </c>
      <c r="L87" s="246"/>
      <c r="M87" s="247" t="s">
        <v>1</v>
      </c>
      <c r="N87" s="248" t="s">
        <v>44</v>
      </c>
      <c r="O87" s="59"/>
      <c r="P87" s="182">
        <f t="shared" si="1"/>
        <v>0</v>
      </c>
      <c r="Q87" s="182">
        <v>1.3999999999999999E-4</v>
      </c>
      <c r="R87" s="182">
        <f t="shared" si="2"/>
        <v>1.3999999999999999E-2</v>
      </c>
      <c r="S87" s="182">
        <v>0</v>
      </c>
      <c r="T87" s="183">
        <f t="shared" si="3"/>
        <v>0</v>
      </c>
      <c r="AR87" s="16" t="s">
        <v>435</v>
      </c>
      <c r="AT87" s="16" t="s">
        <v>447</v>
      </c>
      <c r="AU87" s="16" t="s">
        <v>83</v>
      </c>
      <c r="AY87" s="16" t="s">
        <v>169</v>
      </c>
      <c r="BE87" s="184">
        <f t="shared" si="4"/>
        <v>0</v>
      </c>
      <c r="BF87" s="184">
        <f t="shared" si="5"/>
        <v>0</v>
      </c>
      <c r="BG87" s="184">
        <f t="shared" si="6"/>
        <v>0</v>
      </c>
      <c r="BH87" s="184">
        <f t="shared" si="7"/>
        <v>0</v>
      </c>
      <c r="BI87" s="184">
        <f t="shared" si="8"/>
        <v>0</v>
      </c>
      <c r="BJ87" s="16" t="s">
        <v>81</v>
      </c>
      <c r="BK87" s="184">
        <f t="shared" si="9"/>
        <v>0</v>
      </c>
      <c r="BL87" s="16" t="s">
        <v>125</v>
      </c>
      <c r="BM87" s="16" t="s">
        <v>1757</v>
      </c>
    </row>
    <row r="88" spans="2:65" s="1" customFormat="1" ht="16.5" customHeight="1">
      <c r="B88" s="33"/>
      <c r="C88" s="239" t="s">
        <v>199</v>
      </c>
      <c r="D88" s="239" t="s">
        <v>447</v>
      </c>
      <c r="E88" s="240" t="s">
        <v>1758</v>
      </c>
      <c r="F88" s="241" t="s">
        <v>1759</v>
      </c>
      <c r="G88" s="242" t="s">
        <v>301</v>
      </c>
      <c r="H88" s="243">
        <v>25</v>
      </c>
      <c r="I88" s="244"/>
      <c r="J88" s="245">
        <f t="shared" si="0"/>
        <v>0</v>
      </c>
      <c r="K88" s="241" t="s">
        <v>1</v>
      </c>
      <c r="L88" s="246"/>
      <c r="M88" s="247" t="s">
        <v>1</v>
      </c>
      <c r="N88" s="248" t="s">
        <v>44</v>
      </c>
      <c r="O88" s="59"/>
      <c r="P88" s="182">
        <f t="shared" si="1"/>
        <v>0</v>
      </c>
      <c r="Q88" s="182">
        <v>1.3999999999999999E-4</v>
      </c>
      <c r="R88" s="182">
        <f t="shared" si="2"/>
        <v>3.4999999999999996E-3</v>
      </c>
      <c r="S88" s="182">
        <v>0</v>
      </c>
      <c r="T88" s="183">
        <f t="shared" si="3"/>
        <v>0</v>
      </c>
      <c r="AR88" s="16" t="s">
        <v>435</v>
      </c>
      <c r="AT88" s="16" t="s">
        <v>447</v>
      </c>
      <c r="AU88" s="16" t="s">
        <v>83</v>
      </c>
      <c r="AY88" s="16" t="s">
        <v>169</v>
      </c>
      <c r="BE88" s="184">
        <f t="shared" si="4"/>
        <v>0</v>
      </c>
      <c r="BF88" s="184">
        <f t="shared" si="5"/>
        <v>0</v>
      </c>
      <c r="BG88" s="184">
        <f t="shared" si="6"/>
        <v>0</v>
      </c>
      <c r="BH88" s="184">
        <f t="shared" si="7"/>
        <v>0</v>
      </c>
      <c r="BI88" s="184">
        <f t="shared" si="8"/>
        <v>0</v>
      </c>
      <c r="BJ88" s="16" t="s">
        <v>81</v>
      </c>
      <c r="BK88" s="184">
        <f t="shared" si="9"/>
        <v>0</v>
      </c>
      <c r="BL88" s="16" t="s">
        <v>125</v>
      </c>
      <c r="BM88" s="16" t="s">
        <v>1760</v>
      </c>
    </row>
    <row r="89" spans="2:65" s="1" customFormat="1" ht="16.5" customHeight="1">
      <c r="B89" s="33"/>
      <c r="C89" s="239" t="s">
        <v>168</v>
      </c>
      <c r="D89" s="239" t="s">
        <v>447</v>
      </c>
      <c r="E89" s="240" t="s">
        <v>1761</v>
      </c>
      <c r="F89" s="241" t="s">
        <v>1762</v>
      </c>
      <c r="G89" s="242" t="s">
        <v>301</v>
      </c>
      <c r="H89" s="243">
        <v>100</v>
      </c>
      <c r="I89" s="244"/>
      <c r="J89" s="245">
        <f t="shared" si="0"/>
        <v>0</v>
      </c>
      <c r="K89" s="241" t="s">
        <v>1</v>
      </c>
      <c r="L89" s="246"/>
      <c r="M89" s="247" t="s">
        <v>1</v>
      </c>
      <c r="N89" s="248" t="s">
        <v>44</v>
      </c>
      <c r="O89" s="59"/>
      <c r="P89" s="182">
        <f t="shared" si="1"/>
        <v>0</v>
      </c>
      <c r="Q89" s="182">
        <v>1.3999999999999999E-4</v>
      </c>
      <c r="R89" s="182">
        <f t="shared" si="2"/>
        <v>1.3999999999999999E-2</v>
      </c>
      <c r="S89" s="182">
        <v>0</v>
      </c>
      <c r="T89" s="183">
        <f t="shared" si="3"/>
        <v>0</v>
      </c>
      <c r="AR89" s="16" t="s">
        <v>435</v>
      </c>
      <c r="AT89" s="16" t="s">
        <v>447</v>
      </c>
      <c r="AU89" s="16" t="s">
        <v>83</v>
      </c>
      <c r="AY89" s="16" t="s">
        <v>169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6" t="s">
        <v>81</v>
      </c>
      <c r="BK89" s="184">
        <f t="shared" si="9"/>
        <v>0</v>
      </c>
      <c r="BL89" s="16" t="s">
        <v>125</v>
      </c>
      <c r="BM89" s="16" t="s">
        <v>1763</v>
      </c>
    </row>
    <row r="90" spans="2:65" s="1" customFormat="1" ht="16.5" customHeight="1">
      <c r="B90" s="33"/>
      <c r="C90" s="239" t="s">
        <v>221</v>
      </c>
      <c r="D90" s="239" t="s">
        <v>447</v>
      </c>
      <c r="E90" s="240" t="s">
        <v>1764</v>
      </c>
      <c r="F90" s="241" t="s">
        <v>1765</v>
      </c>
      <c r="G90" s="242" t="s">
        <v>444</v>
      </c>
      <c r="H90" s="243">
        <v>41</v>
      </c>
      <c r="I90" s="244"/>
      <c r="J90" s="245">
        <f t="shared" si="0"/>
        <v>0</v>
      </c>
      <c r="K90" s="241" t="s">
        <v>1</v>
      </c>
      <c r="L90" s="246"/>
      <c r="M90" s="247" t="s">
        <v>1</v>
      </c>
      <c r="N90" s="248" t="s">
        <v>44</v>
      </c>
      <c r="O90" s="59"/>
      <c r="P90" s="182">
        <f t="shared" si="1"/>
        <v>0</v>
      </c>
      <c r="Q90" s="182">
        <v>1.3999999999999999E-4</v>
      </c>
      <c r="R90" s="182">
        <f t="shared" si="2"/>
        <v>5.7399999999999994E-3</v>
      </c>
      <c r="S90" s="182">
        <v>0</v>
      </c>
      <c r="T90" s="183">
        <f t="shared" si="3"/>
        <v>0</v>
      </c>
      <c r="AR90" s="16" t="s">
        <v>435</v>
      </c>
      <c r="AT90" s="16" t="s">
        <v>447</v>
      </c>
      <c r="AU90" s="16" t="s">
        <v>83</v>
      </c>
      <c r="AY90" s="16" t="s">
        <v>169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6" t="s">
        <v>81</v>
      </c>
      <c r="BK90" s="184">
        <f t="shared" si="9"/>
        <v>0</v>
      </c>
      <c r="BL90" s="16" t="s">
        <v>125</v>
      </c>
      <c r="BM90" s="16" t="s">
        <v>1766</v>
      </c>
    </row>
    <row r="91" spans="2:65" s="1" customFormat="1" ht="16.5" customHeight="1">
      <c r="B91" s="33"/>
      <c r="C91" s="239" t="s">
        <v>229</v>
      </c>
      <c r="D91" s="239" t="s">
        <v>447</v>
      </c>
      <c r="E91" s="240" t="s">
        <v>1767</v>
      </c>
      <c r="F91" s="241" t="s">
        <v>1768</v>
      </c>
      <c r="G91" s="242" t="s">
        <v>444</v>
      </c>
      <c r="H91" s="243">
        <v>14</v>
      </c>
      <c r="I91" s="244"/>
      <c r="J91" s="245">
        <f t="shared" si="0"/>
        <v>0</v>
      </c>
      <c r="K91" s="241" t="s">
        <v>1</v>
      </c>
      <c r="L91" s="246"/>
      <c r="M91" s="247" t="s">
        <v>1</v>
      </c>
      <c r="N91" s="248" t="s">
        <v>44</v>
      </c>
      <c r="O91" s="59"/>
      <c r="P91" s="182">
        <f t="shared" si="1"/>
        <v>0</v>
      </c>
      <c r="Q91" s="182">
        <v>1.3999999999999999E-4</v>
      </c>
      <c r="R91" s="182">
        <f t="shared" si="2"/>
        <v>1.9599999999999999E-3</v>
      </c>
      <c r="S91" s="182">
        <v>0</v>
      </c>
      <c r="T91" s="183">
        <f t="shared" si="3"/>
        <v>0</v>
      </c>
      <c r="AR91" s="16" t="s">
        <v>435</v>
      </c>
      <c r="AT91" s="16" t="s">
        <v>447</v>
      </c>
      <c r="AU91" s="16" t="s">
        <v>83</v>
      </c>
      <c r="AY91" s="16" t="s">
        <v>169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6" t="s">
        <v>81</v>
      </c>
      <c r="BK91" s="184">
        <f t="shared" si="9"/>
        <v>0</v>
      </c>
      <c r="BL91" s="16" t="s">
        <v>125</v>
      </c>
      <c r="BM91" s="16" t="s">
        <v>1769</v>
      </c>
    </row>
    <row r="92" spans="2:65" s="1" customFormat="1" ht="16.5" customHeight="1">
      <c r="B92" s="33"/>
      <c r="C92" s="239" t="s">
        <v>233</v>
      </c>
      <c r="D92" s="239" t="s">
        <v>447</v>
      </c>
      <c r="E92" s="240" t="s">
        <v>1770</v>
      </c>
      <c r="F92" s="241" t="s">
        <v>1771</v>
      </c>
      <c r="G92" s="242" t="s">
        <v>444</v>
      </c>
      <c r="H92" s="243">
        <v>18</v>
      </c>
      <c r="I92" s="244"/>
      <c r="J92" s="245">
        <f t="shared" si="0"/>
        <v>0</v>
      </c>
      <c r="K92" s="241" t="s">
        <v>1</v>
      </c>
      <c r="L92" s="246"/>
      <c r="M92" s="247" t="s">
        <v>1</v>
      </c>
      <c r="N92" s="248" t="s">
        <v>44</v>
      </c>
      <c r="O92" s="59"/>
      <c r="P92" s="182">
        <f t="shared" si="1"/>
        <v>0</v>
      </c>
      <c r="Q92" s="182">
        <v>1.3999999999999999E-4</v>
      </c>
      <c r="R92" s="182">
        <f t="shared" si="2"/>
        <v>2.5199999999999997E-3</v>
      </c>
      <c r="S92" s="182">
        <v>0</v>
      </c>
      <c r="T92" s="183">
        <f t="shared" si="3"/>
        <v>0</v>
      </c>
      <c r="AR92" s="16" t="s">
        <v>435</v>
      </c>
      <c r="AT92" s="16" t="s">
        <v>447</v>
      </c>
      <c r="AU92" s="16" t="s">
        <v>83</v>
      </c>
      <c r="AY92" s="16" t="s">
        <v>169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6" t="s">
        <v>81</v>
      </c>
      <c r="BK92" s="184">
        <f t="shared" si="9"/>
        <v>0</v>
      </c>
      <c r="BL92" s="16" t="s">
        <v>125</v>
      </c>
      <c r="BM92" s="16" t="s">
        <v>1772</v>
      </c>
    </row>
    <row r="93" spans="2:65" s="1" customFormat="1" ht="16.5" customHeight="1">
      <c r="B93" s="33"/>
      <c r="C93" s="173" t="s">
        <v>237</v>
      </c>
      <c r="D93" s="173" t="s">
        <v>172</v>
      </c>
      <c r="E93" s="174" t="s">
        <v>1773</v>
      </c>
      <c r="F93" s="175" t="s">
        <v>1774</v>
      </c>
      <c r="G93" s="176" t="s">
        <v>175</v>
      </c>
      <c r="H93" s="177">
        <v>1</v>
      </c>
      <c r="I93" s="178"/>
      <c r="J93" s="179">
        <f t="shared" si="0"/>
        <v>0</v>
      </c>
      <c r="K93" s="175" t="s">
        <v>1</v>
      </c>
      <c r="L93" s="37"/>
      <c r="M93" s="180" t="s">
        <v>1</v>
      </c>
      <c r="N93" s="181" t="s">
        <v>44</v>
      </c>
      <c r="O93" s="59"/>
      <c r="P93" s="182">
        <f t="shared" si="1"/>
        <v>0</v>
      </c>
      <c r="Q93" s="182">
        <v>0</v>
      </c>
      <c r="R93" s="182">
        <f t="shared" si="2"/>
        <v>0</v>
      </c>
      <c r="S93" s="182">
        <v>0</v>
      </c>
      <c r="T93" s="183">
        <f t="shared" si="3"/>
        <v>0</v>
      </c>
      <c r="AR93" s="16" t="s">
        <v>125</v>
      </c>
      <c r="AT93" s="16" t="s">
        <v>172</v>
      </c>
      <c r="AU93" s="16" t="s">
        <v>83</v>
      </c>
      <c r="AY93" s="16" t="s">
        <v>169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6" t="s">
        <v>81</v>
      </c>
      <c r="BK93" s="184">
        <f t="shared" si="9"/>
        <v>0</v>
      </c>
      <c r="BL93" s="16" t="s">
        <v>125</v>
      </c>
      <c r="BM93" s="16" t="s">
        <v>1775</v>
      </c>
    </row>
    <row r="94" spans="2:65" s="1" customFormat="1" ht="16.5" customHeight="1">
      <c r="B94" s="33"/>
      <c r="C94" s="239" t="s">
        <v>108</v>
      </c>
      <c r="D94" s="239" t="s">
        <v>447</v>
      </c>
      <c r="E94" s="240" t="s">
        <v>1776</v>
      </c>
      <c r="F94" s="241" t="s">
        <v>1777</v>
      </c>
      <c r="G94" s="242" t="s">
        <v>444</v>
      </c>
      <c r="H94" s="243">
        <v>11</v>
      </c>
      <c r="I94" s="244"/>
      <c r="J94" s="245">
        <f t="shared" si="0"/>
        <v>0</v>
      </c>
      <c r="K94" s="241" t="s">
        <v>1</v>
      </c>
      <c r="L94" s="246"/>
      <c r="M94" s="247" t="s">
        <v>1</v>
      </c>
      <c r="N94" s="248" t="s">
        <v>44</v>
      </c>
      <c r="O94" s="59"/>
      <c r="P94" s="182">
        <f t="shared" si="1"/>
        <v>0</v>
      </c>
      <c r="Q94" s="182">
        <v>1.3999999999999999E-4</v>
      </c>
      <c r="R94" s="182">
        <f t="shared" si="2"/>
        <v>1.5399999999999999E-3</v>
      </c>
      <c r="S94" s="182">
        <v>0</v>
      </c>
      <c r="T94" s="183">
        <f t="shared" si="3"/>
        <v>0</v>
      </c>
      <c r="AR94" s="16" t="s">
        <v>435</v>
      </c>
      <c r="AT94" s="16" t="s">
        <v>447</v>
      </c>
      <c r="AU94" s="16" t="s">
        <v>83</v>
      </c>
      <c r="AY94" s="16" t="s">
        <v>169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6" t="s">
        <v>81</v>
      </c>
      <c r="BK94" s="184">
        <f t="shared" si="9"/>
        <v>0</v>
      </c>
      <c r="BL94" s="16" t="s">
        <v>125</v>
      </c>
      <c r="BM94" s="16" t="s">
        <v>1778</v>
      </c>
    </row>
    <row r="95" spans="2:65" s="1" customFormat="1" ht="16.5" customHeight="1">
      <c r="B95" s="33"/>
      <c r="C95" s="239" t="s">
        <v>111</v>
      </c>
      <c r="D95" s="239" t="s">
        <v>447</v>
      </c>
      <c r="E95" s="240" t="s">
        <v>1779</v>
      </c>
      <c r="F95" s="241" t="s">
        <v>1780</v>
      </c>
      <c r="G95" s="242" t="s">
        <v>444</v>
      </c>
      <c r="H95" s="243">
        <v>8</v>
      </c>
      <c r="I95" s="244"/>
      <c r="J95" s="245">
        <f t="shared" si="0"/>
        <v>0</v>
      </c>
      <c r="K95" s="241" t="s">
        <v>1</v>
      </c>
      <c r="L95" s="246"/>
      <c r="M95" s="247" t="s">
        <v>1</v>
      </c>
      <c r="N95" s="248" t="s">
        <v>44</v>
      </c>
      <c r="O95" s="59"/>
      <c r="P95" s="182">
        <f t="shared" si="1"/>
        <v>0</v>
      </c>
      <c r="Q95" s="182">
        <v>1.3999999999999999E-4</v>
      </c>
      <c r="R95" s="182">
        <f t="shared" si="2"/>
        <v>1.1199999999999999E-3</v>
      </c>
      <c r="S95" s="182">
        <v>0</v>
      </c>
      <c r="T95" s="183">
        <f t="shared" si="3"/>
        <v>0</v>
      </c>
      <c r="AR95" s="16" t="s">
        <v>435</v>
      </c>
      <c r="AT95" s="16" t="s">
        <v>447</v>
      </c>
      <c r="AU95" s="16" t="s">
        <v>83</v>
      </c>
      <c r="AY95" s="16" t="s">
        <v>169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6" t="s">
        <v>81</v>
      </c>
      <c r="BK95" s="184">
        <f t="shared" si="9"/>
        <v>0</v>
      </c>
      <c r="BL95" s="16" t="s">
        <v>125</v>
      </c>
      <c r="BM95" s="16" t="s">
        <v>1781</v>
      </c>
    </row>
    <row r="96" spans="2:65" s="1" customFormat="1" ht="16.5" customHeight="1">
      <c r="B96" s="33"/>
      <c r="C96" s="239" t="s">
        <v>114</v>
      </c>
      <c r="D96" s="239" t="s">
        <v>447</v>
      </c>
      <c r="E96" s="240" t="s">
        <v>1782</v>
      </c>
      <c r="F96" s="241" t="s">
        <v>1783</v>
      </c>
      <c r="G96" s="242" t="s">
        <v>444</v>
      </c>
      <c r="H96" s="243">
        <v>8</v>
      </c>
      <c r="I96" s="244"/>
      <c r="J96" s="245">
        <f t="shared" si="0"/>
        <v>0</v>
      </c>
      <c r="K96" s="241" t="s">
        <v>1</v>
      </c>
      <c r="L96" s="246"/>
      <c r="M96" s="247" t="s">
        <v>1</v>
      </c>
      <c r="N96" s="248" t="s">
        <v>44</v>
      </c>
      <c r="O96" s="59"/>
      <c r="P96" s="182">
        <f t="shared" si="1"/>
        <v>0</v>
      </c>
      <c r="Q96" s="182">
        <v>1.3999999999999999E-4</v>
      </c>
      <c r="R96" s="182">
        <f t="shared" si="2"/>
        <v>1.1199999999999999E-3</v>
      </c>
      <c r="S96" s="182">
        <v>0</v>
      </c>
      <c r="T96" s="183">
        <f t="shared" si="3"/>
        <v>0</v>
      </c>
      <c r="AR96" s="16" t="s">
        <v>435</v>
      </c>
      <c r="AT96" s="16" t="s">
        <v>447</v>
      </c>
      <c r="AU96" s="16" t="s">
        <v>83</v>
      </c>
      <c r="AY96" s="16" t="s">
        <v>169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6" t="s">
        <v>81</v>
      </c>
      <c r="BK96" s="184">
        <f t="shared" si="9"/>
        <v>0</v>
      </c>
      <c r="BL96" s="16" t="s">
        <v>125</v>
      </c>
      <c r="BM96" s="16" t="s">
        <v>1784</v>
      </c>
    </row>
    <row r="97" spans="2:65" s="1" customFormat="1" ht="16.5" customHeight="1">
      <c r="B97" s="33"/>
      <c r="C97" s="239" t="s">
        <v>117</v>
      </c>
      <c r="D97" s="239" t="s">
        <v>447</v>
      </c>
      <c r="E97" s="240" t="s">
        <v>1785</v>
      </c>
      <c r="F97" s="241" t="s">
        <v>1786</v>
      </c>
      <c r="G97" s="242" t="s">
        <v>444</v>
      </c>
      <c r="H97" s="243">
        <v>8</v>
      </c>
      <c r="I97" s="244"/>
      <c r="J97" s="245">
        <f t="shared" si="0"/>
        <v>0</v>
      </c>
      <c r="K97" s="241" t="s">
        <v>1</v>
      </c>
      <c r="L97" s="246"/>
      <c r="M97" s="247" t="s">
        <v>1</v>
      </c>
      <c r="N97" s="248" t="s">
        <v>44</v>
      </c>
      <c r="O97" s="59"/>
      <c r="P97" s="182">
        <f t="shared" si="1"/>
        <v>0</v>
      </c>
      <c r="Q97" s="182">
        <v>1.3999999999999999E-4</v>
      </c>
      <c r="R97" s="182">
        <f t="shared" si="2"/>
        <v>1.1199999999999999E-3</v>
      </c>
      <c r="S97" s="182">
        <v>0</v>
      </c>
      <c r="T97" s="183">
        <f t="shared" si="3"/>
        <v>0</v>
      </c>
      <c r="AR97" s="16" t="s">
        <v>435</v>
      </c>
      <c r="AT97" s="16" t="s">
        <v>447</v>
      </c>
      <c r="AU97" s="16" t="s">
        <v>83</v>
      </c>
      <c r="AY97" s="16" t="s">
        <v>169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6" t="s">
        <v>81</v>
      </c>
      <c r="BK97" s="184">
        <f t="shared" si="9"/>
        <v>0</v>
      </c>
      <c r="BL97" s="16" t="s">
        <v>125</v>
      </c>
      <c r="BM97" s="16" t="s">
        <v>1787</v>
      </c>
    </row>
    <row r="98" spans="2:65" s="1" customFormat="1" ht="16.5" customHeight="1">
      <c r="B98" s="33"/>
      <c r="C98" s="239" t="s">
        <v>120</v>
      </c>
      <c r="D98" s="239" t="s">
        <v>447</v>
      </c>
      <c r="E98" s="240" t="s">
        <v>1788</v>
      </c>
      <c r="F98" s="241" t="s">
        <v>1789</v>
      </c>
      <c r="G98" s="242" t="s">
        <v>444</v>
      </c>
      <c r="H98" s="243">
        <v>3</v>
      </c>
      <c r="I98" s="244"/>
      <c r="J98" s="245">
        <f t="shared" si="0"/>
        <v>0</v>
      </c>
      <c r="K98" s="241" t="s">
        <v>1</v>
      </c>
      <c r="L98" s="246"/>
      <c r="M98" s="247" t="s">
        <v>1</v>
      </c>
      <c r="N98" s="248" t="s">
        <v>44</v>
      </c>
      <c r="O98" s="59"/>
      <c r="P98" s="182">
        <f t="shared" si="1"/>
        <v>0</v>
      </c>
      <c r="Q98" s="182">
        <v>1.3999999999999999E-4</v>
      </c>
      <c r="R98" s="182">
        <f t="shared" si="2"/>
        <v>4.1999999999999996E-4</v>
      </c>
      <c r="S98" s="182">
        <v>0</v>
      </c>
      <c r="T98" s="183">
        <f t="shared" si="3"/>
        <v>0</v>
      </c>
      <c r="AR98" s="16" t="s">
        <v>435</v>
      </c>
      <c r="AT98" s="16" t="s">
        <v>447</v>
      </c>
      <c r="AU98" s="16" t="s">
        <v>83</v>
      </c>
      <c r="AY98" s="16" t="s">
        <v>169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6" t="s">
        <v>81</v>
      </c>
      <c r="BK98" s="184">
        <f t="shared" si="9"/>
        <v>0</v>
      </c>
      <c r="BL98" s="16" t="s">
        <v>125</v>
      </c>
      <c r="BM98" s="16" t="s">
        <v>1790</v>
      </c>
    </row>
    <row r="99" spans="2:65" s="1" customFormat="1" ht="16.5" customHeight="1">
      <c r="B99" s="33"/>
      <c r="C99" s="239" t="s">
        <v>8</v>
      </c>
      <c r="D99" s="239" t="s">
        <v>447</v>
      </c>
      <c r="E99" s="240" t="s">
        <v>1791</v>
      </c>
      <c r="F99" s="241" t="s">
        <v>1792</v>
      </c>
      <c r="G99" s="242" t="s">
        <v>444</v>
      </c>
      <c r="H99" s="243">
        <v>3</v>
      </c>
      <c r="I99" s="244"/>
      <c r="J99" s="245">
        <f t="shared" si="0"/>
        <v>0</v>
      </c>
      <c r="K99" s="241" t="s">
        <v>1</v>
      </c>
      <c r="L99" s="246"/>
      <c r="M99" s="247" t="s">
        <v>1</v>
      </c>
      <c r="N99" s="248" t="s">
        <v>44</v>
      </c>
      <c r="O99" s="59"/>
      <c r="P99" s="182">
        <f t="shared" si="1"/>
        <v>0</v>
      </c>
      <c r="Q99" s="182">
        <v>1.3999999999999999E-4</v>
      </c>
      <c r="R99" s="182">
        <f t="shared" si="2"/>
        <v>4.1999999999999996E-4</v>
      </c>
      <c r="S99" s="182">
        <v>0</v>
      </c>
      <c r="T99" s="183">
        <f t="shared" si="3"/>
        <v>0</v>
      </c>
      <c r="AR99" s="16" t="s">
        <v>435</v>
      </c>
      <c r="AT99" s="16" t="s">
        <v>447</v>
      </c>
      <c r="AU99" s="16" t="s">
        <v>83</v>
      </c>
      <c r="AY99" s="16" t="s">
        <v>169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6" t="s">
        <v>81</v>
      </c>
      <c r="BK99" s="184">
        <f t="shared" si="9"/>
        <v>0</v>
      </c>
      <c r="BL99" s="16" t="s">
        <v>125</v>
      </c>
      <c r="BM99" s="16" t="s">
        <v>1793</v>
      </c>
    </row>
    <row r="100" spans="2:65" s="1" customFormat="1" ht="16.5" customHeight="1">
      <c r="B100" s="33"/>
      <c r="C100" s="239" t="s">
        <v>125</v>
      </c>
      <c r="D100" s="239" t="s">
        <v>447</v>
      </c>
      <c r="E100" s="240" t="s">
        <v>1794</v>
      </c>
      <c r="F100" s="241" t="s">
        <v>1795</v>
      </c>
      <c r="G100" s="242" t="s">
        <v>444</v>
      </c>
      <c r="H100" s="243">
        <v>3</v>
      </c>
      <c r="I100" s="244"/>
      <c r="J100" s="245">
        <f t="shared" si="0"/>
        <v>0</v>
      </c>
      <c r="K100" s="241" t="s">
        <v>1</v>
      </c>
      <c r="L100" s="246"/>
      <c r="M100" s="247" t="s">
        <v>1</v>
      </c>
      <c r="N100" s="248" t="s">
        <v>44</v>
      </c>
      <c r="O100" s="59"/>
      <c r="P100" s="182">
        <f t="shared" si="1"/>
        <v>0</v>
      </c>
      <c r="Q100" s="182">
        <v>1.3999999999999999E-4</v>
      </c>
      <c r="R100" s="182">
        <f t="shared" si="2"/>
        <v>4.1999999999999996E-4</v>
      </c>
      <c r="S100" s="182">
        <v>0</v>
      </c>
      <c r="T100" s="183">
        <f t="shared" si="3"/>
        <v>0</v>
      </c>
      <c r="AR100" s="16" t="s">
        <v>435</v>
      </c>
      <c r="AT100" s="16" t="s">
        <v>447</v>
      </c>
      <c r="AU100" s="16" t="s">
        <v>83</v>
      </c>
      <c r="AY100" s="16" t="s">
        <v>169</v>
      </c>
      <c r="BE100" s="184">
        <f t="shared" si="4"/>
        <v>0</v>
      </c>
      <c r="BF100" s="184">
        <f t="shared" si="5"/>
        <v>0</v>
      </c>
      <c r="BG100" s="184">
        <f t="shared" si="6"/>
        <v>0</v>
      </c>
      <c r="BH100" s="184">
        <f t="shared" si="7"/>
        <v>0</v>
      </c>
      <c r="BI100" s="184">
        <f t="shared" si="8"/>
        <v>0</v>
      </c>
      <c r="BJ100" s="16" t="s">
        <v>81</v>
      </c>
      <c r="BK100" s="184">
        <f t="shared" si="9"/>
        <v>0</v>
      </c>
      <c r="BL100" s="16" t="s">
        <v>125</v>
      </c>
      <c r="BM100" s="16" t="s">
        <v>1796</v>
      </c>
    </row>
    <row r="101" spans="2:65" s="1" customFormat="1" ht="16.5" customHeight="1">
      <c r="B101" s="33"/>
      <c r="C101" s="239" t="s">
        <v>128</v>
      </c>
      <c r="D101" s="239" t="s">
        <v>447</v>
      </c>
      <c r="E101" s="240" t="s">
        <v>1797</v>
      </c>
      <c r="F101" s="241" t="s">
        <v>1798</v>
      </c>
      <c r="G101" s="242" t="s">
        <v>444</v>
      </c>
      <c r="H101" s="243">
        <v>6</v>
      </c>
      <c r="I101" s="244"/>
      <c r="J101" s="245">
        <f t="shared" si="0"/>
        <v>0</v>
      </c>
      <c r="K101" s="241" t="s">
        <v>1</v>
      </c>
      <c r="L101" s="246"/>
      <c r="M101" s="247" t="s">
        <v>1</v>
      </c>
      <c r="N101" s="248" t="s">
        <v>44</v>
      </c>
      <c r="O101" s="59"/>
      <c r="P101" s="182">
        <f t="shared" si="1"/>
        <v>0</v>
      </c>
      <c r="Q101" s="182">
        <v>1.3999999999999999E-4</v>
      </c>
      <c r="R101" s="182">
        <f t="shared" si="2"/>
        <v>8.3999999999999993E-4</v>
      </c>
      <c r="S101" s="182">
        <v>0</v>
      </c>
      <c r="T101" s="183">
        <f t="shared" si="3"/>
        <v>0</v>
      </c>
      <c r="AR101" s="16" t="s">
        <v>435</v>
      </c>
      <c r="AT101" s="16" t="s">
        <v>447</v>
      </c>
      <c r="AU101" s="16" t="s">
        <v>83</v>
      </c>
      <c r="AY101" s="16" t="s">
        <v>169</v>
      </c>
      <c r="BE101" s="184">
        <f t="shared" si="4"/>
        <v>0</v>
      </c>
      <c r="BF101" s="184">
        <f t="shared" si="5"/>
        <v>0</v>
      </c>
      <c r="BG101" s="184">
        <f t="shared" si="6"/>
        <v>0</v>
      </c>
      <c r="BH101" s="184">
        <f t="shared" si="7"/>
        <v>0</v>
      </c>
      <c r="BI101" s="184">
        <f t="shared" si="8"/>
        <v>0</v>
      </c>
      <c r="BJ101" s="16" t="s">
        <v>81</v>
      </c>
      <c r="BK101" s="184">
        <f t="shared" si="9"/>
        <v>0</v>
      </c>
      <c r="BL101" s="16" t="s">
        <v>125</v>
      </c>
      <c r="BM101" s="16" t="s">
        <v>1799</v>
      </c>
    </row>
    <row r="102" spans="2:65" s="1" customFormat="1" ht="16.5" customHeight="1">
      <c r="B102" s="33"/>
      <c r="C102" s="239" t="s">
        <v>131</v>
      </c>
      <c r="D102" s="239" t="s">
        <v>447</v>
      </c>
      <c r="E102" s="240" t="s">
        <v>1800</v>
      </c>
      <c r="F102" s="241" t="s">
        <v>1801</v>
      </c>
      <c r="G102" s="242" t="s">
        <v>444</v>
      </c>
      <c r="H102" s="243">
        <v>6</v>
      </c>
      <c r="I102" s="244"/>
      <c r="J102" s="245">
        <f t="shared" si="0"/>
        <v>0</v>
      </c>
      <c r="K102" s="241" t="s">
        <v>1</v>
      </c>
      <c r="L102" s="246"/>
      <c r="M102" s="247" t="s">
        <v>1</v>
      </c>
      <c r="N102" s="248" t="s">
        <v>44</v>
      </c>
      <c r="O102" s="59"/>
      <c r="P102" s="182">
        <f t="shared" si="1"/>
        <v>0</v>
      </c>
      <c r="Q102" s="182">
        <v>1.3999999999999999E-4</v>
      </c>
      <c r="R102" s="182">
        <f t="shared" si="2"/>
        <v>8.3999999999999993E-4</v>
      </c>
      <c r="S102" s="182">
        <v>0</v>
      </c>
      <c r="T102" s="183">
        <f t="shared" si="3"/>
        <v>0</v>
      </c>
      <c r="AR102" s="16" t="s">
        <v>435</v>
      </c>
      <c r="AT102" s="16" t="s">
        <v>447</v>
      </c>
      <c r="AU102" s="16" t="s">
        <v>83</v>
      </c>
      <c r="AY102" s="16" t="s">
        <v>169</v>
      </c>
      <c r="BE102" s="184">
        <f t="shared" si="4"/>
        <v>0</v>
      </c>
      <c r="BF102" s="184">
        <f t="shared" si="5"/>
        <v>0</v>
      </c>
      <c r="BG102" s="184">
        <f t="shared" si="6"/>
        <v>0</v>
      </c>
      <c r="BH102" s="184">
        <f t="shared" si="7"/>
        <v>0</v>
      </c>
      <c r="BI102" s="184">
        <f t="shared" si="8"/>
        <v>0</v>
      </c>
      <c r="BJ102" s="16" t="s">
        <v>81</v>
      </c>
      <c r="BK102" s="184">
        <f t="shared" si="9"/>
        <v>0</v>
      </c>
      <c r="BL102" s="16" t="s">
        <v>125</v>
      </c>
      <c r="BM102" s="16" t="s">
        <v>1802</v>
      </c>
    </row>
    <row r="103" spans="2:65" s="1" customFormat="1" ht="16.5" customHeight="1">
      <c r="B103" s="33"/>
      <c r="C103" s="239" t="s">
        <v>134</v>
      </c>
      <c r="D103" s="239" t="s">
        <v>447</v>
      </c>
      <c r="E103" s="240" t="s">
        <v>1803</v>
      </c>
      <c r="F103" s="241" t="s">
        <v>1804</v>
      </c>
      <c r="G103" s="242" t="s">
        <v>301</v>
      </c>
      <c r="H103" s="243">
        <v>3</v>
      </c>
      <c r="I103" s="244"/>
      <c r="J103" s="245">
        <f t="shared" si="0"/>
        <v>0</v>
      </c>
      <c r="K103" s="241" t="s">
        <v>1</v>
      </c>
      <c r="L103" s="246"/>
      <c r="M103" s="247" t="s">
        <v>1</v>
      </c>
      <c r="N103" s="248" t="s">
        <v>44</v>
      </c>
      <c r="O103" s="59"/>
      <c r="P103" s="182">
        <f t="shared" si="1"/>
        <v>0</v>
      </c>
      <c r="Q103" s="182">
        <v>1.3999999999999999E-4</v>
      </c>
      <c r="R103" s="182">
        <f t="shared" si="2"/>
        <v>4.1999999999999996E-4</v>
      </c>
      <c r="S103" s="182">
        <v>0</v>
      </c>
      <c r="T103" s="183">
        <f t="shared" si="3"/>
        <v>0</v>
      </c>
      <c r="AR103" s="16" t="s">
        <v>435</v>
      </c>
      <c r="AT103" s="16" t="s">
        <v>447</v>
      </c>
      <c r="AU103" s="16" t="s">
        <v>83</v>
      </c>
      <c r="AY103" s="16" t="s">
        <v>169</v>
      </c>
      <c r="BE103" s="184">
        <f t="shared" si="4"/>
        <v>0</v>
      </c>
      <c r="BF103" s="184">
        <f t="shared" si="5"/>
        <v>0</v>
      </c>
      <c r="BG103" s="184">
        <f t="shared" si="6"/>
        <v>0</v>
      </c>
      <c r="BH103" s="184">
        <f t="shared" si="7"/>
        <v>0</v>
      </c>
      <c r="BI103" s="184">
        <f t="shared" si="8"/>
        <v>0</v>
      </c>
      <c r="BJ103" s="16" t="s">
        <v>81</v>
      </c>
      <c r="BK103" s="184">
        <f t="shared" si="9"/>
        <v>0</v>
      </c>
      <c r="BL103" s="16" t="s">
        <v>125</v>
      </c>
      <c r="BM103" s="16" t="s">
        <v>1805</v>
      </c>
    </row>
    <row r="104" spans="2:65" s="1" customFormat="1" ht="16.5" customHeight="1">
      <c r="B104" s="33"/>
      <c r="C104" s="239" t="s">
        <v>137</v>
      </c>
      <c r="D104" s="239" t="s">
        <v>447</v>
      </c>
      <c r="E104" s="240" t="s">
        <v>1806</v>
      </c>
      <c r="F104" s="241" t="s">
        <v>1807</v>
      </c>
      <c r="G104" s="242" t="s">
        <v>444</v>
      </c>
      <c r="H104" s="243">
        <v>4</v>
      </c>
      <c r="I104" s="244"/>
      <c r="J104" s="245">
        <f t="shared" si="0"/>
        <v>0</v>
      </c>
      <c r="K104" s="241" t="s">
        <v>1</v>
      </c>
      <c r="L104" s="246"/>
      <c r="M104" s="247" t="s">
        <v>1</v>
      </c>
      <c r="N104" s="248" t="s">
        <v>44</v>
      </c>
      <c r="O104" s="59"/>
      <c r="P104" s="182">
        <f t="shared" si="1"/>
        <v>0</v>
      </c>
      <c r="Q104" s="182">
        <v>1.3999999999999999E-4</v>
      </c>
      <c r="R104" s="182">
        <f t="shared" si="2"/>
        <v>5.5999999999999995E-4</v>
      </c>
      <c r="S104" s="182">
        <v>0</v>
      </c>
      <c r="T104" s="183">
        <f t="shared" si="3"/>
        <v>0</v>
      </c>
      <c r="AR104" s="16" t="s">
        <v>435</v>
      </c>
      <c r="AT104" s="16" t="s">
        <v>447</v>
      </c>
      <c r="AU104" s="16" t="s">
        <v>83</v>
      </c>
      <c r="AY104" s="16" t="s">
        <v>169</v>
      </c>
      <c r="BE104" s="184">
        <f t="shared" si="4"/>
        <v>0</v>
      </c>
      <c r="BF104" s="184">
        <f t="shared" si="5"/>
        <v>0</v>
      </c>
      <c r="BG104" s="184">
        <f t="shared" si="6"/>
        <v>0</v>
      </c>
      <c r="BH104" s="184">
        <f t="shared" si="7"/>
        <v>0</v>
      </c>
      <c r="BI104" s="184">
        <f t="shared" si="8"/>
        <v>0</v>
      </c>
      <c r="BJ104" s="16" t="s">
        <v>81</v>
      </c>
      <c r="BK104" s="184">
        <f t="shared" si="9"/>
        <v>0</v>
      </c>
      <c r="BL104" s="16" t="s">
        <v>125</v>
      </c>
      <c r="BM104" s="16" t="s">
        <v>1808</v>
      </c>
    </row>
    <row r="105" spans="2:65" s="1" customFormat="1" ht="16.5" customHeight="1">
      <c r="B105" s="33"/>
      <c r="C105" s="239" t="s">
        <v>7</v>
      </c>
      <c r="D105" s="239" t="s">
        <v>447</v>
      </c>
      <c r="E105" s="240" t="s">
        <v>1809</v>
      </c>
      <c r="F105" s="241" t="s">
        <v>1810</v>
      </c>
      <c r="G105" s="242" t="s">
        <v>444</v>
      </c>
      <c r="H105" s="243">
        <v>12</v>
      </c>
      <c r="I105" s="244"/>
      <c r="J105" s="245">
        <f t="shared" si="0"/>
        <v>0</v>
      </c>
      <c r="K105" s="241" t="s">
        <v>1</v>
      </c>
      <c r="L105" s="246"/>
      <c r="M105" s="247" t="s">
        <v>1</v>
      </c>
      <c r="N105" s="248" t="s">
        <v>44</v>
      </c>
      <c r="O105" s="59"/>
      <c r="P105" s="182">
        <f t="shared" si="1"/>
        <v>0</v>
      </c>
      <c r="Q105" s="182">
        <v>1.3999999999999999E-4</v>
      </c>
      <c r="R105" s="182">
        <f t="shared" si="2"/>
        <v>1.6799999999999999E-3</v>
      </c>
      <c r="S105" s="182">
        <v>0</v>
      </c>
      <c r="T105" s="183">
        <f t="shared" si="3"/>
        <v>0</v>
      </c>
      <c r="AR105" s="16" t="s">
        <v>435</v>
      </c>
      <c r="AT105" s="16" t="s">
        <v>447</v>
      </c>
      <c r="AU105" s="16" t="s">
        <v>83</v>
      </c>
      <c r="AY105" s="16" t="s">
        <v>169</v>
      </c>
      <c r="BE105" s="184">
        <f t="shared" si="4"/>
        <v>0</v>
      </c>
      <c r="BF105" s="184">
        <f t="shared" si="5"/>
        <v>0</v>
      </c>
      <c r="BG105" s="184">
        <f t="shared" si="6"/>
        <v>0</v>
      </c>
      <c r="BH105" s="184">
        <f t="shared" si="7"/>
        <v>0</v>
      </c>
      <c r="BI105" s="184">
        <f t="shared" si="8"/>
        <v>0</v>
      </c>
      <c r="BJ105" s="16" t="s">
        <v>81</v>
      </c>
      <c r="BK105" s="184">
        <f t="shared" si="9"/>
        <v>0</v>
      </c>
      <c r="BL105" s="16" t="s">
        <v>125</v>
      </c>
      <c r="BM105" s="16" t="s">
        <v>1811</v>
      </c>
    </row>
    <row r="106" spans="2:65" s="1" customFormat="1" ht="16.5" customHeight="1">
      <c r="B106" s="33"/>
      <c r="C106" s="239" t="s">
        <v>375</v>
      </c>
      <c r="D106" s="239" t="s">
        <v>447</v>
      </c>
      <c r="E106" s="240" t="s">
        <v>1812</v>
      </c>
      <c r="F106" s="241" t="s">
        <v>1813</v>
      </c>
      <c r="G106" s="242" t="s">
        <v>444</v>
      </c>
      <c r="H106" s="243">
        <v>32</v>
      </c>
      <c r="I106" s="244"/>
      <c r="J106" s="245">
        <f t="shared" si="0"/>
        <v>0</v>
      </c>
      <c r="K106" s="241" t="s">
        <v>1</v>
      </c>
      <c r="L106" s="246"/>
      <c r="M106" s="247" t="s">
        <v>1</v>
      </c>
      <c r="N106" s="248" t="s">
        <v>44</v>
      </c>
      <c r="O106" s="59"/>
      <c r="P106" s="182">
        <f t="shared" si="1"/>
        <v>0</v>
      </c>
      <c r="Q106" s="182">
        <v>1.3999999999999999E-4</v>
      </c>
      <c r="R106" s="182">
        <f t="shared" si="2"/>
        <v>4.4799999999999996E-3</v>
      </c>
      <c r="S106" s="182">
        <v>0</v>
      </c>
      <c r="T106" s="183">
        <f t="shared" si="3"/>
        <v>0</v>
      </c>
      <c r="AR106" s="16" t="s">
        <v>435</v>
      </c>
      <c r="AT106" s="16" t="s">
        <v>447</v>
      </c>
      <c r="AU106" s="16" t="s">
        <v>83</v>
      </c>
      <c r="AY106" s="16" t="s">
        <v>169</v>
      </c>
      <c r="BE106" s="184">
        <f t="shared" si="4"/>
        <v>0</v>
      </c>
      <c r="BF106" s="184">
        <f t="shared" si="5"/>
        <v>0</v>
      </c>
      <c r="BG106" s="184">
        <f t="shared" si="6"/>
        <v>0</v>
      </c>
      <c r="BH106" s="184">
        <f t="shared" si="7"/>
        <v>0</v>
      </c>
      <c r="BI106" s="184">
        <f t="shared" si="8"/>
        <v>0</v>
      </c>
      <c r="BJ106" s="16" t="s">
        <v>81</v>
      </c>
      <c r="BK106" s="184">
        <f t="shared" si="9"/>
        <v>0</v>
      </c>
      <c r="BL106" s="16" t="s">
        <v>125</v>
      </c>
      <c r="BM106" s="16" t="s">
        <v>1814</v>
      </c>
    </row>
    <row r="107" spans="2:65" s="1" customFormat="1" ht="16.5" customHeight="1">
      <c r="B107" s="33"/>
      <c r="C107" s="239" t="s">
        <v>379</v>
      </c>
      <c r="D107" s="239" t="s">
        <v>447</v>
      </c>
      <c r="E107" s="240" t="s">
        <v>1815</v>
      </c>
      <c r="F107" s="241" t="s">
        <v>1816</v>
      </c>
      <c r="G107" s="242" t="s">
        <v>444</v>
      </c>
      <c r="H107" s="243">
        <v>14</v>
      </c>
      <c r="I107" s="244"/>
      <c r="J107" s="245">
        <f t="shared" si="0"/>
        <v>0</v>
      </c>
      <c r="K107" s="241" t="s">
        <v>1</v>
      </c>
      <c r="L107" s="246"/>
      <c r="M107" s="247" t="s">
        <v>1</v>
      </c>
      <c r="N107" s="248" t="s">
        <v>44</v>
      </c>
      <c r="O107" s="59"/>
      <c r="P107" s="182">
        <f t="shared" si="1"/>
        <v>0</v>
      </c>
      <c r="Q107" s="182">
        <v>1.3999999999999999E-4</v>
      </c>
      <c r="R107" s="182">
        <f t="shared" si="2"/>
        <v>1.9599999999999999E-3</v>
      </c>
      <c r="S107" s="182">
        <v>0</v>
      </c>
      <c r="T107" s="183">
        <f t="shared" si="3"/>
        <v>0</v>
      </c>
      <c r="AR107" s="16" t="s">
        <v>435</v>
      </c>
      <c r="AT107" s="16" t="s">
        <v>447</v>
      </c>
      <c r="AU107" s="16" t="s">
        <v>83</v>
      </c>
      <c r="AY107" s="16" t="s">
        <v>169</v>
      </c>
      <c r="BE107" s="184">
        <f t="shared" si="4"/>
        <v>0</v>
      </c>
      <c r="BF107" s="184">
        <f t="shared" si="5"/>
        <v>0</v>
      </c>
      <c r="BG107" s="184">
        <f t="shared" si="6"/>
        <v>0</v>
      </c>
      <c r="BH107" s="184">
        <f t="shared" si="7"/>
        <v>0</v>
      </c>
      <c r="BI107" s="184">
        <f t="shared" si="8"/>
        <v>0</v>
      </c>
      <c r="BJ107" s="16" t="s">
        <v>81</v>
      </c>
      <c r="BK107" s="184">
        <f t="shared" si="9"/>
        <v>0</v>
      </c>
      <c r="BL107" s="16" t="s">
        <v>125</v>
      </c>
      <c r="BM107" s="16" t="s">
        <v>1817</v>
      </c>
    </row>
    <row r="108" spans="2:65" s="1" customFormat="1" ht="16.5" customHeight="1">
      <c r="B108" s="33"/>
      <c r="C108" s="239" t="s">
        <v>383</v>
      </c>
      <c r="D108" s="239" t="s">
        <v>447</v>
      </c>
      <c r="E108" s="240" t="s">
        <v>1818</v>
      </c>
      <c r="F108" s="241" t="s">
        <v>1819</v>
      </c>
      <c r="G108" s="242" t="s">
        <v>444</v>
      </c>
      <c r="H108" s="243">
        <v>50</v>
      </c>
      <c r="I108" s="244"/>
      <c r="J108" s="245">
        <f t="shared" si="0"/>
        <v>0</v>
      </c>
      <c r="K108" s="241" t="s">
        <v>1</v>
      </c>
      <c r="L108" s="246"/>
      <c r="M108" s="247" t="s">
        <v>1</v>
      </c>
      <c r="N108" s="248" t="s">
        <v>44</v>
      </c>
      <c r="O108" s="59"/>
      <c r="P108" s="182">
        <f t="shared" si="1"/>
        <v>0</v>
      </c>
      <c r="Q108" s="182">
        <v>1.3999999999999999E-4</v>
      </c>
      <c r="R108" s="182">
        <f t="shared" si="2"/>
        <v>6.9999999999999993E-3</v>
      </c>
      <c r="S108" s="182">
        <v>0</v>
      </c>
      <c r="T108" s="183">
        <f t="shared" si="3"/>
        <v>0</v>
      </c>
      <c r="AR108" s="16" t="s">
        <v>435</v>
      </c>
      <c r="AT108" s="16" t="s">
        <v>447</v>
      </c>
      <c r="AU108" s="16" t="s">
        <v>83</v>
      </c>
      <c r="AY108" s="16" t="s">
        <v>169</v>
      </c>
      <c r="BE108" s="184">
        <f t="shared" si="4"/>
        <v>0</v>
      </c>
      <c r="BF108" s="184">
        <f t="shared" si="5"/>
        <v>0</v>
      </c>
      <c r="BG108" s="184">
        <f t="shared" si="6"/>
        <v>0</v>
      </c>
      <c r="BH108" s="184">
        <f t="shared" si="7"/>
        <v>0</v>
      </c>
      <c r="BI108" s="184">
        <f t="shared" si="8"/>
        <v>0</v>
      </c>
      <c r="BJ108" s="16" t="s">
        <v>81</v>
      </c>
      <c r="BK108" s="184">
        <f t="shared" si="9"/>
        <v>0</v>
      </c>
      <c r="BL108" s="16" t="s">
        <v>125</v>
      </c>
      <c r="BM108" s="16" t="s">
        <v>1820</v>
      </c>
    </row>
    <row r="109" spans="2:65" s="1" customFormat="1" ht="16.5" customHeight="1">
      <c r="B109" s="33"/>
      <c r="C109" s="239" t="s">
        <v>400</v>
      </c>
      <c r="D109" s="239" t="s">
        <v>447</v>
      </c>
      <c r="E109" s="240" t="s">
        <v>1821</v>
      </c>
      <c r="F109" s="241" t="s">
        <v>1822</v>
      </c>
      <c r="G109" s="242" t="s">
        <v>444</v>
      </c>
      <c r="H109" s="243">
        <v>70</v>
      </c>
      <c r="I109" s="244"/>
      <c r="J109" s="245">
        <f t="shared" si="0"/>
        <v>0</v>
      </c>
      <c r="K109" s="241" t="s">
        <v>1</v>
      </c>
      <c r="L109" s="246"/>
      <c r="M109" s="247" t="s">
        <v>1</v>
      </c>
      <c r="N109" s="248" t="s">
        <v>44</v>
      </c>
      <c r="O109" s="59"/>
      <c r="P109" s="182">
        <f t="shared" si="1"/>
        <v>0</v>
      </c>
      <c r="Q109" s="182">
        <v>1.3999999999999999E-4</v>
      </c>
      <c r="R109" s="182">
        <f t="shared" si="2"/>
        <v>9.7999999999999997E-3</v>
      </c>
      <c r="S109" s="182">
        <v>0</v>
      </c>
      <c r="T109" s="183">
        <f t="shared" si="3"/>
        <v>0</v>
      </c>
      <c r="AR109" s="16" t="s">
        <v>435</v>
      </c>
      <c r="AT109" s="16" t="s">
        <v>447</v>
      </c>
      <c r="AU109" s="16" t="s">
        <v>83</v>
      </c>
      <c r="AY109" s="16" t="s">
        <v>169</v>
      </c>
      <c r="BE109" s="184">
        <f t="shared" si="4"/>
        <v>0</v>
      </c>
      <c r="BF109" s="184">
        <f t="shared" si="5"/>
        <v>0</v>
      </c>
      <c r="BG109" s="184">
        <f t="shared" si="6"/>
        <v>0</v>
      </c>
      <c r="BH109" s="184">
        <f t="shared" si="7"/>
        <v>0</v>
      </c>
      <c r="BI109" s="184">
        <f t="shared" si="8"/>
        <v>0</v>
      </c>
      <c r="BJ109" s="16" t="s">
        <v>81</v>
      </c>
      <c r="BK109" s="184">
        <f t="shared" si="9"/>
        <v>0</v>
      </c>
      <c r="BL109" s="16" t="s">
        <v>125</v>
      </c>
      <c r="BM109" s="16" t="s">
        <v>1823</v>
      </c>
    </row>
    <row r="110" spans="2:65" s="1" customFormat="1" ht="16.5" customHeight="1">
      <c r="B110" s="33"/>
      <c r="C110" s="239" t="s">
        <v>407</v>
      </c>
      <c r="D110" s="239" t="s">
        <v>447</v>
      </c>
      <c r="E110" s="240" t="s">
        <v>1824</v>
      </c>
      <c r="F110" s="241" t="s">
        <v>1825</v>
      </c>
      <c r="G110" s="242" t="s">
        <v>444</v>
      </c>
      <c r="H110" s="243">
        <v>4</v>
      </c>
      <c r="I110" s="244"/>
      <c r="J110" s="245">
        <f t="shared" si="0"/>
        <v>0</v>
      </c>
      <c r="K110" s="241" t="s">
        <v>1</v>
      </c>
      <c r="L110" s="246"/>
      <c r="M110" s="247" t="s">
        <v>1</v>
      </c>
      <c r="N110" s="248" t="s">
        <v>44</v>
      </c>
      <c r="O110" s="59"/>
      <c r="P110" s="182">
        <f t="shared" si="1"/>
        <v>0</v>
      </c>
      <c r="Q110" s="182">
        <v>1.3999999999999999E-4</v>
      </c>
      <c r="R110" s="182">
        <f t="shared" si="2"/>
        <v>5.5999999999999995E-4</v>
      </c>
      <c r="S110" s="182">
        <v>0</v>
      </c>
      <c r="T110" s="183">
        <f t="shared" si="3"/>
        <v>0</v>
      </c>
      <c r="AR110" s="16" t="s">
        <v>435</v>
      </c>
      <c r="AT110" s="16" t="s">
        <v>447</v>
      </c>
      <c r="AU110" s="16" t="s">
        <v>83</v>
      </c>
      <c r="AY110" s="16" t="s">
        <v>169</v>
      </c>
      <c r="BE110" s="184">
        <f t="shared" si="4"/>
        <v>0</v>
      </c>
      <c r="BF110" s="184">
        <f t="shared" si="5"/>
        <v>0</v>
      </c>
      <c r="BG110" s="184">
        <f t="shared" si="6"/>
        <v>0</v>
      </c>
      <c r="BH110" s="184">
        <f t="shared" si="7"/>
        <v>0</v>
      </c>
      <c r="BI110" s="184">
        <f t="shared" si="8"/>
        <v>0</v>
      </c>
      <c r="BJ110" s="16" t="s">
        <v>81</v>
      </c>
      <c r="BK110" s="184">
        <f t="shared" si="9"/>
        <v>0</v>
      </c>
      <c r="BL110" s="16" t="s">
        <v>125</v>
      </c>
      <c r="BM110" s="16" t="s">
        <v>1826</v>
      </c>
    </row>
    <row r="111" spans="2:65" s="1" customFormat="1" ht="16.5" customHeight="1">
      <c r="B111" s="33"/>
      <c r="C111" s="239" t="s">
        <v>413</v>
      </c>
      <c r="D111" s="239" t="s">
        <v>447</v>
      </c>
      <c r="E111" s="240" t="s">
        <v>1827</v>
      </c>
      <c r="F111" s="241" t="s">
        <v>1828</v>
      </c>
      <c r="G111" s="242" t="s">
        <v>444</v>
      </c>
      <c r="H111" s="243">
        <v>8</v>
      </c>
      <c r="I111" s="244"/>
      <c r="J111" s="245">
        <f t="shared" si="0"/>
        <v>0</v>
      </c>
      <c r="K111" s="241" t="s">
        <v>1</v>
      </c>
      <c r="L111" s="246"/>
      <c r="M111" s="247" t="s">
        <v>1</v>
      </c>
      <c r="N111" s="248" t="s">
        <v>44</v>
      </c>
      <c r="O111" s="59"/>
      <c r="P111" s="182">
        <f t="shared" si="1"/>
        <v>0</v>
      </c>
      <c r="Q111" s="182">
        <v>1.3999999999999999E-4</v>
      </c>
      <c r="R111" s="182">
        <f t="shared" si="2"/>
        <v>1.1199999999999999E-3</v>
      </c>
      <c r="S111" s="182">
        <v>0</v>
      </c>
      <c r="T111" s="183">
        <f t="shared" si="3"/>
        <v>0</v>
      </c>
      <c r="AR111" s="16" t="s">
        <v>435</v>
      </c>
      <c r="AT111" s="16" t="s">
        <v>447</v>
      </c>
      <c r="AU111" s="16" t="s">
        <v>83</v>
      </c>
      <c r="AY111" s="16" t="s">
        <v>169</v>
      </c>
      <c r="BE111" s="184">
        <f t="shared" si="4"/>
        <v>0</v>
      </c>
      <c r="BF111" s="184">
        <f t="shared" si="5"/>
        <v>0</v>
      </c>
      <c r="BG111" s="184">
        <f t="shared" si="6"/>
        <v>0</v>
      </c>
      <c r="BH111" s="184">
        <f t="shared" si="7"/>
        <v>0</v>
      </c>
      <c r="BI111" s="184">
        <f t="shared" si="8"/>
        <v>0</v>
      </c>
      <c r="BJ111" s="16" t="s">
        <v>81</v>
      </c>
      <c r="BK111" s="184">
        <f t="shared" si="9"/>
        <v>0</v>
      </c>
      <c r="BL111" s="16" t="s">
        <v>125</v>
      </c>
      <c r="BM111" s="16" t="s">
        <v>1829</v>
      </c>
    </row>
    <row r="112" spans="2:65" s="10" customFormat="1" ht="22.9" customHeight="1">
      <c r="B112" s="157"/>
      <c r="C112" s="158"/>
      <c r="D112" s="159" t="s">
        <v>72</v>
      </c>
      <c r="E112" s="171" t="s">
        <v>1730</v>
      </c>
      <c r="F112" s="171" t="s">
        <v>1731</v>
      </c>
      <c r="G112" s="158"/>
      <c r="H112" s="158"/>
      <c r="I112" s="161"/>
      <c r="J112" s="172">
        <f>BK112</f>
        <v>0</v>
      </c>
      <c r="K112" s="158"/>
      <c r="L112" s="163"/>
      <c r="M112" s="164"/>
      <c r="N112" s="165"/>
      <c r="O112" s="165"/>
      <c r="P112" s="166">
        <f>SUM(P113:P116)</f>
        <v>0</v>
      </c>
      <c r="Q112" s="165"/>
      <c r="R112" s="166">
        <f>SUM(R113:R116)</f>
        <v>0</v>
      </c>
      <c r="S112" s="165"/>
      <c r="T112" s="167">
        <f>SUM(T113:T116)</f>
        <v>0</v>
      </c>
      <c r="AR112" s="168" t="s">
        <v>83</v>
      </c>
      <c r="AT112" s="169" t="s">
        <v>72</v>
      </c>
      <c r="AU112" s="169" t="s">
        <v>81</v>
      </c>
      <c r="AY112" s="168" t="s">
        <v>169</v>
      </c>
      <c r="BK112" s="170">
        <f>SUM(BK113:BK116)</f>
        <v>0</v>
      </c>
    </row>
    <row r="113" spans="2:65" s="1" customFormat="1" ht="16.5" customHeight="1">
      <c r="B113" s="33"/>
      <c r="C113" s="173" t="s">
        <v>418</v>
      </c>
      <c r="D113" s="173" t="s">
        <v>172</v>
      </c>
      <c r="E113" s="174" t="s">
        <v>1830</v>
      </c>
      <c r="F113" s="175" t="s">
        <v>1733</v>
      </c>
      <c r="G113" s="176" t="s">
        <v>175</v>
      </c>
      <c r="H113" s="177">
        <v>1</v>
      </c>
      <c r="I113" s="178"/>
      <c r="J113" s="179">
        <f>ROUND(I113*H113,2)</f>
        <v>0</v>
      </c>
      <c r="K113" s="175" t="s">
        <v>1</v>
      </c>
      <c r="L113" s="37"/>
      <c r="M113" s="180" t="s">
        <v>1</v>
      </c>
      <c r="N113" s="181" t="s">
        <v>44</v>
      </c>
      <c r="O113" s="59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AR113" s="16" t="s">
        <v>125</v>
      </c>
      <c r="AT113" s="16" t="s">
        <v>172</v>
      </c>
      <c r="AU113" s="16" t="s">
        <v>83</v>
      </c>
      <c r="AY113" s="16" t="s">
        <v>169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81</v>
      </c>
      <c r="BK113" s="184">
        <f>ROUND(I113*H113,2)</f>
        <v>0</v>
      </c>
      <c r="BL113" s="16" t="s">
        <v>125</v>
      </c>
      <c r="BM113" s="16" t="s">
        <v>1831</v>
      </c>
    </row>
    <row r="114" spans="2:65" s="1" customFormat="1" ht="16.5" customHeight="1">
      <c r="B114" s="33"/>
      <c r="C114" s="173" t="s">
        <v>423</v>
      </c>
      <c r="D114" s="173" t="s">
        <v>172</v>
      </c>
      <c r="E114" s="174" t="s">
        <v>1832</v>
      </c>
      <c r="F114" s="175" t="s">
        <v>1736</v>
      </c>
      <c r="G114" s="176" t="s">
        <v>175</v>
      </c>
      <c r="H114" s="177">
        <v>1</v>
      </c>
      <c r="I114" s="178"/>
      <c r="J114" s="179">
        <f>ROUND(I114*H114,2)</f>
        <v>0</v>
      </c>
      <c r="K114" s="175" t="s">
        <v>1</v>
      </c>
      <c r="L114" s="37"/>
      <c r="M114" s="180" t="s">
        <v>1</v>
      </c>
      <c r="N114" s="181" t="s">
        <v>44</v>
      </c>
      <c r="O114" s="59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AR114" s="16" t="s">
        <v>125</v>
      </c>
      <c r="AT114" s="16" t="s">
        <v>172</v>
      </c>
      <c r="AU114" s="16" t="s">
        <v>83</v>
      </c>
      <c r="AY114" s="16" t="s">
        <v>169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81</v>
      </c>
      <c r="BK114" s="184">
        <f>ROUND(I114*H114,2)</f>
        <v>0</v>
      </c>
      <c r="BL114" s="16" t="s">
        <v>125</v>
      </c>
      <c r="BM114" s="16" t="s">
        <v>1833</v>
      </c>
    </row>
    <row r="115" spans="2:65" s="1" customFormat="1" ht="29.25">
      <c r="B115" s="33"/>
      <c r="C115" s="34"/>
      <c r="D115" s="185" t="s">
        <v>187</v>
      </c>
      <c r="E115" s="34"/>
      <c r="F115" s="186" t="s">
        <v>1738</v>
      </c>
      <c r="G115" s="34"/>
      <c r="H115" s="34"/>
      <c r="I115" s="102"/>
      <c r="J115" s="34"/>
      <c r="K115" s="34"/>
      <c r="L115" s="37"/>
      <c r="M115" s="212"/>
      <c r="N115" s="59"/>
      <c r="O115" s="59"/>
      <c r="P115" s="59"/>
      <c r="Q115" s="59"/>
      <c r="R115" s="59"/>
      <c r="S115" s="59"/>
      <c r="T115" s="60"/>
      <c r="AT115" s="16" t="s">
        <v>187</v>
      </c>
      <c r="AU115" s="16" t="s">
        <v>83</v>
      </c>
    </row>
    <row r="116" spans="2:65" s="1" customFormat="1" ht="16.5" customHeight="1">
      <c r="B116" s="33"/>
      <c r="C116" s="173" t="s">
        <v>427</v>
      </c>
      <c r="D116" s="173" t="s">
        <v>172</v>
      </c>
      <c r="E116" s="174" t="s">
        <v>1834</v>
      </c>
      <c r="F116" s="175" t="s">
        <v>1743</v>
      </c>
      <c r="G116" s="176" t="s">
        <v>175</v>
      </c>
      <c r="H116" s="177">
        <v>1</v>
      </c>
      <c r="I116" s="178"/>
      <c r="J116" s="179">
        <f>ROUND(I116*H116,2)</f>
        <v>0</v>
      </c>
      <c r="K116" s="175" t="s">
        <v>1</v>
      </c>
      <c r="L116" s="37"/>
      <c r="M116" s="213" t="s">
        <v>1</v>
      </c>
      <c r="N116" s="214" t="s">
        <v>44</v>
      </c>
      <c r="O116" s="188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AR116" s="16" t="s">
        <v>125</v>
      </c>
      <c r="AT116" s="16" t="s">
        <v>172</v>
      </c>
      <c r="AU116" s="16" t="s">
        <v>83</v>
      </c>
      <c r="AY116" s="16" t="s">
        <v>169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81</v>
      </c>
      <c r="BK116" s="184">
        <f>ROUND(I116*H116,2)</f>
        <v>0</v>
      </c>
      <c r="BL116" s="16" t="s">
        <v>125</v>
      </c>
      <c r="BM116" s="16" t="s">
        <v>1835</v>
      </c>
    </row>
    <row r="117" spans="2:65" s="1" customFormat="1" ht="6.95" customHeight="1">
      <c r="B117" s="45"/>
      <c r="C117" s="46"/>
      <c r="D117" s="46"/>
      <c r="E117" s="46"/>
      <c r="F117" s="46"/>
      <c r="G117" s="46"/>
      <c r="H117" s="46"/>
      <c r="I117" s="124"/>
      <c r="J117" s="46"/>
      <c r="K117" s="46"/>
      <c r="L117" s="37"/>
    </row>
  </sheetData>
  <sheetProtection algorithmName="SHA-512" hashValue="8gxTRa4AHs86NXxPW5YDigxZkeSC019mprRlXdlROhebEqtxkzJwc5M6fVEEPE4nUqi9qPiBRcUUSA2nd3TWXw==" saltValue="tsI45XueNYuFEuO2b6sj1AQEtjfyOeAcbg5xnsogupk+7XSAG2ME9yM+63u2lkf8W4Gs88OlmldmFbnTVkzsrA==" spinCount="100000" sheet="1" objects="1" scenarios="1" formatColumns="0" formatRows="0" autoFilter="0"/>
  <autoFilter ref="C81:K116" xr:uid="{00000000-0009-0000-0000-000008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rintOptions horizontalCentered="1"/>
  <pageMargins left="0.39370078740157483" right="0.39370078740157483" top="0.39370078740157483" bottom="0.39370078740157483" header="0" footer="0"/>
  <pageSetup paperSize="9" scale="88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44</vt:i4>
      </vt:variant>
    </vt:vector>
  </HeadingPairs>
  <TitlesOfParts>
    <vt:vector size="66" baseType="lpstr">
      <vt:lpstr>Rekapitulace stavby</vt:lpstr>
      <vt:lpstr>01 - VEDLEJŠÍ A OSTATNÍ N...</vt:lpstr>
      <vt:lpstr>02 - SO 01 - DEMOLICE A P...</vt:lpstr>
      <vt:lpstr>03 - SO 02 - HASIČSKÁ ZBR...</vt:lpstr>
      <vt:lpstr>04 - SO 02 - HASIČSKÁ ZBR...</vt:lpstr>
      <vt:lpstr>05 - SO 02 - HASIČSKÁ ZBR...</vt:lpstr>
      <vt:lpstr>06 - SO 02 - HASIČSKÁ ZBR...</vt:lpstr>
      <vt:lpstr>07 - SO 02 - HASIČSKÁ ZBR...</vt:lpstr>
      <vt:lpstr>08 - SO 02 - HASIČSKÁ ZBR...</vt:lpstr>
      <vt:lpstr>09 - SO 02 - HASIČSKÁ ZBR...</vt:lpstr>
      <vt:lpstr>10 - SO 04 - KOMUNIKACE</vt:lpstr>
      <vt:lpstr>11 - SO 05 - PŘÍPOJKA KAN...</vt:lpstr>
      <vt:lpstr>12 - SO 06 - PŘÍPOJKA VOD...</vt:lpstr>
      <vt:lpstr>13 - SO 07 - PŘÍPOJKA PLY...</vt:lpstr>
      <vt:lpstr>14 - SO 08 - VNITROAREÁLO...</vt:lpstr>
      <vt:lpstr>15 - SO 09 - VNITROAREÁLO...</vt:lpstr>
      <vt:lpstr>16 - SO 10 - OPLOCENÍ A K...</vt:lpstr>
      <vt:lpstr>17 - SO 11 - VEŘEJNÉ OSVĚ...</vt:lpstr>
      <vt:lpstr>18 - SO 12 - VNITROAREÁLO...</vt:lpstr>
      <vt:lpstr>19 - SO 13 - VNITROAREÁLO...</vt:lpstr>
      <vt:lpstr>20 - SO 14 - VNITROAREÁLO...</vt:lpstr>
      <vt:lpstr>21 - SO 16 - SADOVÉ ÚPRAVY</vt:lpstr>
      <vt:lpstr>'01 - VEDLEJŠÍ A OSTATNÍ N...'!Názvy_tisku</vt:lpstr>
      <vt:lpstr>'02 - SO 01 - DEMOLICE A P...'!Názvy_tisku</vt:lpstr>
      <vt:lpstr>'03 - SO 02 - HASIČSKÁ ZBR...'!Názvy_tisku</vt:lpstr>
      <vt:lpstr>'04 - SO 02 - HASIČSKÁ ZBR...'!Názvy_tisku</vt:lpstr>
      <vt:lpstr>'05 - SO 02 - HASIČSKÁ ZBR...'!Názvy_tisku</vt:lpstr>
      <vt:lpstr>'06 - SO 02 - HASIČSKÁ ZBR...'!Názvy_tisku</vt:lpstr>
      <vt:lpstr>'07 - SO 02 - HASIČSKÁ ZBR...'!Názvy_tisku</vt:lpstr>
      <vt:lpstr>'08 - SO 02 - HASIČSKÁ ZBR...'!Názvy_tisku</vt:lpstr>
      <vt:lpstr>'09 - SO 02 - HASIČSKÁ ZBR...'!Názvy_tisku</vt:lpstr>
      <vt:lpstr>'10 - SO 04 - KOMUNIKACE'!Názvy_tisku</vt:lpstr>
      <vt:lpstr>'11 - SO 05 - PŘÍPOJKA KAN...'!Názvy_tisku</vt:lpstr>
      <vt:lpstr>'12 - SO 06 - PŘÍPOJKA VOD...'!Názvy_tisku</vt:lpstr>
      <vt:lpstr>'13 - SO 07 - PŘÍPOJKA PLY...'!Názvy_tisku</vt:lpstr>
      <vt:lpstr>'14 - SO 08 - VNITROAREÁLO...'!Názvy_tisku</vt:lpstr>
      <vt:lpstr>'15 - SO 09 - VNITROAREÁLO...'!Názvy_tisku</vt:lpstr>
      <vt:lpstr>'16 - SO 10 - OPLOCENÍ A K...'!Názvy_tisku</vt:lpstr>
      <vt:lpstr>'17 - SO 11 - VEŘEJNÉ OSVĚ...'!Názvy_tisku</vt:lpstr>
      <vt:lpstr>'18 - SO 12 - VNITROAREÁLO...'!Názvy_tisku</vt:lpstr>
      <vt:lpstr>'19 - SO 13 - VNITROAREÁLO...'!Názvy_tisku</vt:lpstr>
      <vt:lpstr>'20 - SO 14 - VNITROAREÁLO...'!Názvy_tisku</vt:lpstr>
      <vt:lpstr>'21 - SO 16 - SADOVÉ ÚPRAVY'!Názvy_tisku</vt:lpstr>
      <vt:lpstr>'Rekapitulace stavby'!Názvy_tisku</vt:lpstr>
      <vt:lpstr>'01 - VEDLEJŠÍ A OSTATNÍ N...'!Oblast_tisku</vt:lpstr>
      <vt:lpstr>'02 - SO 01 - DEMOLICE A P...'!Oblast_tisku</vt:lpstr>
      <vt:lpstr>'03 - SO 02 - HASIČSKÁ ZBR...'!Oblast_tisku</vt:lpstr>
      <vt:lpstr>'04 - SO 02 - HASIČSKÁ ZBR...'!Oblast_tisku</vt:lpstr>
      <vt:lpstr>'05 - SO 02 - HASIČSKÁ ZBR...'!Oblast_tisku</vt:lpstr>
      <vt:lpstr>'06 - SO 02 - HASIČSKÁ ZBR...'!Oblast_tisku</vt:lpstr>
      <vt:lpstr>'07 - SO 02 - HASIČSKÁ ZBR...'!Oblast_tisku</vt:lpstr>
      <vt:lpstr>'08 - SO 02 - HASIČSKÁ ZBR...'!Oblast_tisku</vt:lpstr>
      <vt:lpstr>'09 - SO 02 - HASIČSKÁ ZBR...'!Oblast_tisku</vt:lpstr>
      <vt:lpstr>'10 - SO 04 - KOMUNIKACE'!Oblast_tisku</vt:lpstr>
      <vt:lpstr>'11 - SO 05 - PŘÍPOJKA KAN...'!Oblast_tisku</vt:lpstr>
      <vt:lpstr>'12 - SO 06 - PŘÍPOJKA VOD...'!Oblast_tisku</vt:lpstr>
      <vt:lpstr>'13 - SO 07 - PŘÍPOJKA PLY...'!Oblast_tisku</vt:lpstr>
      <vt:lpstr>'14 - SO 08 - VNITROAREÁLO...'!Oblast_tisku</vt:lpstr>
      <vt:lpstr>'15 - SO 09 - VNITROAREÁLO...'!Oblast_tisku</vt:lpstr>
      <vt:lpstr>'16 - SO 10 - OPLOCENÍ A K...'!Oblast_tisku</vt:lpstr>
      <vt:lpstr>'17 - SO 11 - VEŘEJNÉ OSVĚ...'!Oblast_tisku</vt:lpstr>
      <vt:lpstr>'18 - SO 12 - VNITROAREÁLO...'!Oblast_tisku</vt:lpstr>
      <vt:lpstr>'19 - SO 13 - VNITROAREÁLO...'!Oblast_tisku</vt:lpstr>
      <vt:lpstr>'20 - SO 14 - VNITROAREÁLO...'!Oblast_tisku</vt:lpstr>
      <vt:lpstr>'21 - SO 16 - SADOVÉ ÚPRAVY'!Oblast_tisku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VM\Vladimír</dc:creator>
  <cp:lastModifiedBy>Vladimír</cp:lastModifiedBy>
  <dcterms:created xsi:type="dcterms:W3CDTF">2019-02-12T10:18:00Z</dcterms:created>
  <dcterms:modified xsi:type="dcterms:W3CDTF">2019-02-12T10:26:18Z</dcterms:modified>
</cp:coreProperties>
</file>